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Dotacie 2025 vsetky\05_PLYN_DOMACNOSTI\_03_Formulare a excel tabulky\"/>
    </mc:Choice>
  </mc:AlternateContent>
  <workbookProtection workbookAlgorithmName="SHA-512" workbookHashValue="pxbQrEyBTzT9Pyrp6ZPuwhBELOKBpFSAAED8yqlP9DNsfBAZPQhkTbmCvEnBgucF9OUjxbCs5gxy0YaSpivmKg==" workbookSaltValue="6vBgI0GvyG8cgyZ7k5KnDg==" workbookSpinCount="100000" lockStructure="1"/>
  <bookViews>
    <workbookView xWindow="0" yWindow="0" windowWidth="19200" windowHeight="6760"/>
  </bookViews>
  <sheets>
    <sheet name="Plyn domácnosti 202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T13" i="5" l="1"/>
  <c r="M13" i="5"/>
  <c r="K13" i="5"/>
  <c r="L13" i="5" s="1"/>
  <c r="E13" i="5"/>
  <c r="T12" i="5"/>
  <c r="M12" i="5"/>
  <c r="K12" i="5"/>
  <c r="L12" i="5" s="1"/>
  <c r="E12" i="5"/>
  <c r="T11" i="5"/>
  <c r="M11" i="5"/>
  <c r="K11" i="5"/>
  <c r="L11" i="5" s="1"/>
  <c r="E11" i="5"/>
  <c r="T10" i="5"/>
  <c r="M10" i="5"/>
  <c r="K10" i="5"/>
  <c r="L10" i="5" s="1"/>
  <c r="E10" i="5"/>
  <c r="T9" i="5"/>
  <c r="M9" i="5"/>
  <c r="K9" i="5"/>
  <c r="L9" i="5" s="1"/>
  <c r="E9" i="5"/>
  <c r="T8" i="5"/>
  <c r="M8" i="5"/>
  <c r="K8" i="5"/>
  <c r="L8" i="5" s="1"/>
  <c r="E8" i="5"/>
  <c r="T7" i="5"/>
  <c r="M7" i="5"/>
  <c r="K7" i="5"/>
  <c r="L7" i="5" s="1"/>
  <c r="E7" i="5"/>
  <c r="T6" i="5"/>
  <c r="M6" i="5"/>
  <c r="K6" i="5"/>
  <c r="L6" i="5" s="1"/>
  <c r="E6" i="5"/>
  <c r="T14" i="5" l="1"/>
  <c r="M22" i="5"/>
  <c r="I17" i="5" s="1"/>
  <c r="S12" i="5"/>
  <c r="U12" i="5" s="1"/>
  <c r="S7" i="5"/>
  <c r="U7" i="5" s="1"/>
  <c r="N13" i="5"/>
  <c r="O13" i="5" s="1"/>
  <c r="S13" i="5"/>
  <c r="U13" i="5" s="1"/>
  <c r="S6" i="5"/>
  <c r="S11" i="5"/>
  <c r="U11" i="5" s="1"/>
  <c r="S8" i="5"/>
  <c r="U8" i="5" s="1"/>
  <c r="S9" i="5"/>
  <c r="U9" i="5" s="1"/>
  <c r="S10" i="5"/>
  <c r="U10" i="5" s="1"/>
  <c r="H13" i="5"/>
  <c r="I13" i="5" s="1"/>
  <c r="N11" i="5"/>
  <c r="N7" i="5"/>
  <c r="N12" i="5"/>
  <c r="N10" i="5"/>
  <c r="N6" i="5"/>
  <c r="N9" i="5"/>
  <c r="N8" i="5"/>
  <c r="M14" i="5"/>
  <c r="G14" i="5" s="1"/>
  <c r="O22" i="5" l="1"/>
  <c r="P12" i="5"/>
  <c r="P10" i="5"/>
  <c r="P9" i="5"/>
  <c r="P6" i="5"/>
  <c r="Q14" i="5"/>
  <c r="P8" i="5"/>
  <c r="U6" i="5"/>
  <c r="U14" i="5" s="1"/>
  <c r="S14" i="5"/>
  <c r="H9" i="5"/>
  <c r="I9" i="5" s="1"/>
  <c r="O9" i="5"/>
  <c r="N14" i="5"/>
  <c r="H6" i="5"/>
  <c r="I6" i="5" s="1"/>
  <c r="O6" i="5"/>
  <c r="O7" i="5"/>
  <c r="H7" i="5"/>
  <c r="I7" i="5" s="1"/>
  <c r="P11" i="5"/>
  <c r="H8" i="5"/>
  <c r="I8" i="5" s="1"/>
  <c r="O8" i="5"/>
  <c r="O11" i="5"/>
  <c r="H11" i="5"/>
  <c r="I11" i="5" s="1"/>
  <c r="P7" i="5"/>
  <c r="O10" i="5"/>
  <c r="H10" i="5"/>
  <c r="I10" i="5" s="1"/>
  <c r="P13" i="5"/>
  <c r="O12" i="5"/>
  <c r="H12" i="5"/>
  <c r="I12" i="5" s="1"/>
  <c r="I16" i="5" l="1"/>
  <c r="M19" i="5" s="1"/>
  <c r="M20" i="5" s="1"/>
  <c r="U17" i="5" s="1"/>
  <c r="P14" i="5"/>
  <c r="M21" i="5"/>
  <c r="O14" i="5"/>
  <c r="I14" i="5"/>
  <c r="O19" i="5" l="1"/>
  <c r="O21" i="5"/>
  <c r="O20" i="5"/>
  <c r="U16" i="5"/>
  <c r="O24" i="5"/>
</calcChain>
</file>

<file path=xl/sharedStrings.xml><?xml version="1.0" encoding="utf-8"?>
<sst xmlns="http://schemas.openxmlformats.org/spreadsheetml/2006/main" count="45" uniqueCount="38">
  <si>
    <t>Tarify</t>
  </si>
  <si>
    <t>D1</t>
  </si>
  <si>
    <t>D2</t>
  </si>
  <si>
    <t>D3</t>
  </si>
  <si>
    <t>D4</t>
  </si>
  <si>
    <t>D5</t>
  </si>
  <si>
    <t>D6</t>
  </si>
  <si>
    <t>D7</t>
  </si>
  <si>
    <t>D8</t>
  </si>
  <si>
    <t>SPOLU za dodávateľa:</t>
  </si>
  <si>
    <t>Meno:</t>
  </si>
  <si>
    <t>Priezvisko:</t>
  </si>
  <si>
    <t>Dátum:</t>
  </si>
  <si>
    <t>Sumárny vážený priemer rozdielu cien energie</t>
  </si>
  <si>
    <t>údaj vyplnit do elektronickej žiadosti</t>
  </si>
  <si>
    <t xml:space="preserve">Dodávateľ plynu: </t>
  </si>
  <si>
    <t xml:space="preserve">Mesiac: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</si>
  <si>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</si>
  <si>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podľa rozhodnutia ÚRSO na rok 2025 (€/kWh)</t>
    </r>
  </si>
  <si>
    <r>
      <t>SOP</t>
    </r>
    <r>
      <rPr>
        <b/>
        <sz val="8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NV na 2025
(€/kWh)</t>
    </r>
  </si>
  <si>
    <t>Príloha k žiadosti o kompenzáciu cien plynu za domácnosti - rok 2025</t>
  </si>
  <si>
    <t>výška kompenzácie za daný mesiac 2025 bez DPH
(eur)</t>
  </si>
  <si>
    <t>výška kompenzácie za daný mesiac 2025 s DPH
(eur)</t>
  </si>
  <si>
    <t>prístup a preprava (€/kWh)</t>
  </si>
  <si>
    <t>dodavka + preprava + pristup</t>
  </si>
  <si>
    <t>spotreba na 3 desatinne miesta</t>
  </si>
  <si>
    <t>kompenzacia pristup a preprava</t>
  </si>
  <si>
    <t>kompenzacia bez DPH</t>
  </si>
  <si>
    <t>kompenzacia s DPH</t>
  </si>
  <si>
    <t>kompenzacia dodavka</t>
  </si>
  <si>
    <t>spolu</t>
  </si>
  <si>
    <t>vazeny priemer</t>
  </si>
  <si>
    <t>spotreba</t>
  </si>
  <si>
    <t>kompenzacia</t>
  </si>
  <si>
    <t>rozdiel</t>
  </si>
  <si>
    <t>rozdelene dodavka, pristup + preprava</t>
  </si>
  <si>
    <t>spotreba podľa taríf za daný mesiac 2025 (kWh)</t>
  </si>
  <si>
    <t>Kumulatívna spotreba plynu za oprávnené obdobie v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</si>
</sst>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0.000000"/>
    <numFmt numFmtId="167" formatCode="#,##0.000_ ;\-#,##0.000\ "/>
    <numFmt numFmtId="168" formatCode="#,##0.000000"/>
    <numFmt numFmtId="169" formatCode="#,##0.000"/>
    <numFmt numFmtId="170" formatCode="#,##0.000000_ ;\-#,##0.000000\ "/>
    <numFmt numFmtId="171" formatCode="#,##0.000000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2"/>
    <xf numFmtId="0" fontId="3" fillId="0" borderId="0" xfId="2" applyFont="1" applyAlignment="1">
      <alignment horizontal="center" wrapText="1"/>
    </xf>
    <xf numFmtId="0" fontId="6" fillId="0" borderId="0" xfId="2" applyFont="1"/>
    <xf numFmtId="0" fontId="7" fillId="0" borderId="0" xfId="2" applyFont="1"/>
    <xf numFmtId="4" fontId="0" fillId="0" borderId="0" xfId="0" applyNumberFormat="1"/>
    <xf numFmtId="0" fontId="8" fillId="0" borderId="0" xfId="2" applyFont="1" applyFill="1"/>
    <xf numFmtId="0" fontId="2" fillId="0" borderId="0" xfId="2" applyFont="1" applyFill="1" applyAlignment="1">
      <alignment horizontal="right"/>
    </xf>
    <xf numFmtId="0" fontId="9" fillId="0" borderId="0" xfId="2" applyFont="1" applyFill="1"/>
    <xf numFmtId="0" fontId="2" fillId="0" borderId="0" xfId="0" applyFont="1" applyFill="1"/>
    <xf numFmtId="0" fontId="6" fillId="0" borderId="0" xfId="2" applyFont="1" applyFill="1" applyBorder="1" applyAlignment="1">
      <alignment horizontal="left"/>
    </xf>
    <xf numFmtId="0" fontId="10" fillId="5" borderId="1" xfId="2" applyFont="1" applyFill="1" applyBorder="1"/>
    <xf numFmtId="0" fontId="10" fillId="5" borderId="6" xfId="2" applyFont="1" applyFill="1" applyBorder="1"/>
    <xf numFmtId="0" fontId="6" fillId="5" borderId="6" xfId="2" applyFont="1" applyFill="1" applyBorder="1" applyAlignment="1">
      <alignment horizontal="right"/>
    </xf>
    <xf numFmtId="169" fontId="0" fillId="0" borderId="0" xfId="0" applyNumberFormat="1"/>
    <xf numFmtId="0" fontId="2" fillId="0" borderId="5" xfId="2" applyFont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11" xfId="2" applyFont="1" applyBorder="1" applyAlignment="1" applyProtection="1">
      <alignment horizontal="center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10" fillId="5" borderId="7" xfId="2" applyFont="1" applyFill="1" applyBorder="1" applyProtection="1"/>
    <xf numFmtId="0" fontId="10" fillId="5" borderId="8" xfId="2" applyFont="1" applyFill="1" applyBorder="1" applyProtection="1"/>
    <xf numFmtId="0" fontId="6" fillId="5" borderId="8" xfId="2" applyFont="1" applyFill="1" applyBorder="1" applyAlignment="1" applyProtection="1">
      <alignment horizontal="right"/>
    </xf>
    <xf numFmtId="165" fontId="0" fillId="2" borderId="12" xfId="3" applyNumberFormat="1" applyFont="1" applyFill="1" applyBorder="1" applyProtection="1">
      <protection hidden="1"/>
    </xf>
    <xf numFmtId="165" fontId="13" fillId="0" borderId="13" xfId="1" applyNumberFormat="1" applyFont="1" applyFill="1" applyBorder="1" applyAlignment="1" applyProtection="1">
      <alignment horizontal="right" wrapText="1"/>
      <protection hidden="1"/>
    </xf>
    <xf numFmtId="165" fontId="13" fillId="0" borderId="14" xfId="1" applyNumberFormat="1" applyFont="1" applyFill="1" applyBorder="1" applyAlignment="1" applyProtection="1">
      <alignment horizontal="right" wrapText="1"/>
      <protection hidden="1"/>
    </xf>
    <xf numFmtId="165" fontId="13" fillId="0" borderId="15" xfId="1" applyNumberFormat="1" applyFont="1" applyFill="1" applyBorder="1" applyAlignment="1" applyProtection="1">
      <alignment horizontal="right" wrapText="1"/>
      <protection hidden="1"/>
    </xf>
    <xf numFmtId="170" fontId="6" fillId="5" borderId="5" xfId="0" applyNumberFormat="1" applyFont="1" applyFill="1" applyBorder="1" applyProtection="1">
      <protection hidden="1"/>
    </xf>
    <xf numFmtId="167" fontId="6" fillId="5" borderId="4" xfId="0" applyNumberFormat="1" applyFont="1" applyFill="1" applyBorder="1" applyAlignment="1" applyProtection="1">
      <alignment horizontal="right"/>
      <protection hidden="1"/>
    </xf>
    <xf numFmtId="167" fontId="14" fillId="0" borderId="17" xfId="4" applyNumberFormat="1" applyFont="1" applyFill="1" applyBorder="1" applyAlignment="1" applyProtection="1">
      <alignment horizontal="right" wrapText="1"/>
      <protection locked="0" hidden="1"/>
    </xf>
    <xf numFmtId="167" fontId="14" fillId="0" borderId="18" xfId="4" applyNumberFormat="1" applyFont="1" applyFill="1" applyBorder="1" applyAlignment="1" applyProtection="1">
      <alignment horizontal="right" wrapText="1"/>
      <protection locked="0" hidden="1"/>
    </xf>
    <xf numFmtId="167" fontId="14" fillId="0" borderId="19" xfId="4" applyNumberFormat="1" applyFont="1" applyFill="1" applyBorder="1" applyAlignment="1" applyProtection="1">
      <alignment horizontal="right" wrapText="1"/>
      <protection locked="0" hidden="1"/>
    </xf>
    <xf numFmtId="167" fontId="6" fillId="0" borderId="7" xfId="3" applyNumberFormat="1" applyFont="1" applyBorder="1" applyProtection="1">
      <protection hidden="1"/>
    </xf>
    <xf numFmtId="0" fontId="2" fillId="2" borderId="10" xfId="2" applyFont="1" applyFill="1" applyBorder="1" applyAlignment="1" applyProtection="1">
      <alignment horizontal="center" vertical="center" wrapText="1"/>
    </xf>
    <xf numFmtId="168" fontId="0" fillId="0" borderId="22" xfId="0" applyNumberFormat="1" applyBorder="1"/>
    <xf numFmtId="169" fontId="0" fillId="0" borderId="0" xfId="0" applyNumberFormat="1" applyBorder="1"/>
    <xf numFmtId="4" fontId="0" fillId="0" borderId="23" xfId="0" applyNumberFormat="1" applyBorder="1"/>
    <xf numFmtId="166" fontId="1" fillId="3" borderId="16" xfId="2" applyNumberFormat="1" applyFill="1" applyBorder="1" applyAlignment="1" applyProtection="1">
      <alignment horizontal="center" vertical="center"/>
      <protection locked="0" hidden="1"/>
    </xf>
    <xf numFmtId="166" fontId="1" fillId="3" borderId="2" xfId="2" applyNumberFormat="1" applyFill="1" applyBorder="1" applyAlignment="1" applyProtection="1">
      <alignment horizontal="center" vertical="center"/>
      <protection locked="0" hidden="1"/>
    </xf>
    <xf numFmtId="166" fontId="1" fillId="3" borderId="3" xfId="2" applyNumberFormat="1" applyFill="1" applyBorder="1" applyAlignment="1" applyProtection="1">
      <alignment horizontal="center" vertical="center"/>
      <protection locked="0" hidden="1"/>
    </xf>
    <xf numFmtId="166" fontId="0" fillId="4" borderId="16" xfId="0" applyNumberFormat="1" applyFill="1" applyBorder="1" applyAlignment="1" applyProtection="1">
      <alignment horizontal="center" vertical="center"/>
      <protection locked="0" hidden="1"/>
    </xf>
    <xf numFmtId="166" fontId="0" fillId="4" borderId="2" xfId="0" applyNumberFormat="1" applyFill="1" applyBorder="1" applyAlignment="1" applyProtection="1">
      <alignment horizontal="center" vertical="center"/>
      <protection locked="0" hidden="1"/>
    </xf>
    <xf numFmtId="166" fontId="0" fillId="4" borderId="3" xfId="0" applyNumberFormat="1" applyFill="1" applyBorder="1" applyAlignment="1" applyProtection="1">
      <alignment horizontal="center" vertical="center"/>
      <protection locked="0" hidden="1"/>
    </xf>
    <xf numFmtId="166" fontId="1" fillId="4" borderId="2" xfId="2" applyNumberFormat="1" applyFont="1" applyFill="1" applyBorder="1" applyAlignment="1" applyProtection="1">
      <alignment horizontal="center"/>
      <protection hidden="1"/>
    </xf>
    <xf numFmtId="166" fontId="1" fillId="4" borderId="3" xfId="2" applyNumberFormat="1" applyFont="1" applyFill="1" applyBorder="1" applyAlignment="1" applyProtection="1">
      <alignment horizontal="center"/>
      <protection hidden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 applyProtection="1">
      <alignment horizontal="right" wrapText="1"/>
      <protection hidden="1"/>
    </xf>
    <xf numFmtId="165" fontId="0" fillId="2" borderId="23" xfId="3" applyNumberFormat="1" applyFont="1" applyFill="1" applyBorder="1" applyProtection="1">
      <protection hidden="1"/>
    </xf>
    <xf numFmtId="165" fontId="6" fillId="2" borderId="5" xfId="3" applyNumberFormat="1" applyFont="1" applyFill="1" applyBorder="1" applyProtection="1">
      <protection hidden="1"/>
    </xf>
    <xf numFmtId="169" fontId="0" fillId="0" borderId="22" xfId="0" applyNumberFormat="1" applyBorder="1"/>
    <xf numFmtId="167" fontId="0" fillId="5" borderId="7" xfId="0" applyNumberFormat="1" applyFill="1" applyBorder="1"/>
    <xf numFmtId="167" fontId="0" fillId="5" borderId="8" xfId="0" applyNumberFormat="1" applyFill="1" applyBorder="1"/>
    <xf numFmtId="4" fontId="0" fillId="5" borderId="20" xfId="0" applyNumberFormat="1" applyFill="1" applyBorder="1"/>
    <xf numFmtId="0" fontId="0" fillId="0" borderId="21" xfId="0" applyBorder="1"/>
    <xf numFmtId="168" fontId="0" fillId="5" borderId="0" xfId="0" applyNumberFormat="1" applyFill="1" applyBorder="1"/>
    <xf numFmtId="168" fontId="0" fillId="0" borderId="0" xfId="0" applyNumberFormat="1" applyBorder="1"/>
    <xf numFmtId="4" fontId="0" fillId="0" borderId="0" xfId="0" applyNumberFormat="1" applyBorder="1"/>
    <xf numFmtId="171" fontId="0" fillId="0" borderId="0" xfId="0" applyNumberFormat="1" applyBorder="1"/>
    <xf numFmtId="167" fontId="0" fillId="5" borderId="0" xfId="0" applyNumberFormat="1" applyFill="1" applyBorder="1"/>
    <xf numFmtId="4" fontId="0" fillId="5" borderId="0" xfId="0" applyNumberFormat="1" applyFill="1" applyBorder="1"/>
    <xf numFmtId="171" fontId="0" fillId="5" borderId="0" xfId="0" applyNumberFormat="1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170" fontId="0" fillId="0" borderId="0" xfId="0" applyNumberFormat="1" applyBorder="1"/>
    <xf numFmtId="0" fontId="0" fillId="0" borderId="1" xfId="0" applyBorder="1"/>
    <xf numFmtId="0" fontId="0" fillId="0" borderId="6" xfId="0" applyBorder="1"/>
    <xf numFmtId="0" fontId="0" fillId="0" borderId="24" xfId="0" applyBorder="1"/>
    <xf numFmtId="166" fontId="1" fillId="4" borderId="14" xfId="2" applyNumberFormat="1" applyFont="1" applyFill="1" applyBorder="1" applyAlignment="1" applyProtection="1">
      <alignment horizontal="center"/>
      <protection locked="0" hidden="1"/>
    </xf>
    <xf numFmtId="166" fontId="1" fillId="4" borderId="15" xfId="2" applyNumberFormat="1" applyFont="1" applyFill="1" applyBorder="1" applyAlignment="1" applyProtection="1">
      <alignment horizontal="center"/>
      <protection locked="0" hidden="1"/>
    </xf>
    <xf numFmtId="166" fontId="1" fillId="4" borderId="9" xfId="2" applyNumberFormat="1" applyFont="1" applyFill="1" applyBorder="1" applyAlignment="1" applyProtection="1">
      <alignment horizontal="center"/>
      <protection hidden="1"/>
    </xf>
    <xf numFmtId="166" fontId="1" fillId="4" borderId="25" xfId="2" applyNumberFormat="1" applyFont="1" applyFill="1" applyBorder="1" applyAlignment="1" applyProtection="1">
      <alignment horizontal="center"/>
      <protection locked="0" hidden="1"/>
    </xf>
    <xf numFmtId="0" fontId="2" fillId="0" borderId="7" xfId="2" applyFont="1" applyBorder="1" applyAlignment="1" applyProtection="1">
      <alignment horizontal="center" vertical="center" wrapText="1"/>
    </xf>
    <xf numFmtId="0" fontId="2" fillId="3" borderId="0" xfId="2" applyFont="1" applyFill="1" applyAlignment="1" applyProtection="1"/>
    <xf numFmtId="0" fontId="2" fillId="6" borderId="0" xfId="2" applyFont="1" applyFill="1" applyAlignment="1" applyProtection="1"/>
    <xf numFmtId="0" fontId="2" fillId="0" borderId="9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2" fillId="6" borderId="0" xfId="2" applyNumberFormat="1" applyFont="1" applyFill="1" applyAlignment="1" applyProtection="1">
      <alignment horizontal="left"/>
      <protection locked="0"/>
    </xf>
    <xf numFmtId="0" fontId="0" fillId="5" borderId="6" xfId="0" applyFill="1" applyBorder="1" applyAlignment="1">
      <alignment horizontal="center"/>
    </xf>
    <xf numFmtId="0" fontId="11" fillId="3" borderId="0" xfId="0" applyFont="1" applyFill="1" applyAlignment="1" applyProtection="1">
      <alignment horizontal="center"/>
    </xf>
    <xf numFmtId="0" fontId="0" fillId="3" borderId="0" xfId="2" applyFont="1" applyFill="1" applyAlignment="1" applyProtection="1">
      <alignment horizontal="left"/>
      <protection locked="0"/>
    </xf>
    <xf numFmtId="0" fontId="1" fillId="3" borderId="0" xfId="2" applyFill="1" applyAlignment="1" applyProtection="1">
      <alignment horizontal="left"/>
      <protection locked="0"/>
    </xf>
  </cellXfs>
  <cellStyles count="5">
    <cellStyle name="Čiarka" xfId="1" builtinId="3"/>
    <cellStyle name="Čiarka 2" xfId="3"/>
    <cellStyle name="Čiarka 3" xfId="4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tabSelected="1" zoomScale="70" zoomScaleNormal="70" workbookViewId="0">
      <selection activeCell="C6" sqref="C6"/>
    </sheetView>
  </sheetViews>
  <sheetFormatPr defaultRowHeight="14.5" x14ac:dyDescent="0.35"/>
  <cols>
    <col min="1" max="1" width="1.81640625" customWidth="1"/>
    <col min="2" max="2" width="14.90625" customWidth="1"/>
    <col min="3" max="3" width="16.08984375" customWidth="1"/>
    <col min="4" max="4" width="17.08984375" customWidth="1"/>
    <col min="5" max="6" width="18.1796875" customWidth="1"/>
    <col min="7" max="7" width="27.1796875" customWidth="1"/>
    <col min="8" max="8" width="26" customWidth="1"/>
    <col min="9" max="9" width="25.1796875" customWidth="1"/>
    <col min="10" max="10" width="15.453125" hidden="1" customWidth="1"/>
    <col min="11" max="11" width="11.1796875" hidden="1" customWidth="1"/>
    <col min="12" max="12" width="11.81640625" hidden="1" customWidth="1"/>
    <col min="13" max="13" width="19" hidden="1" customWidth="1"/>
    <col min="14" max="14" width="18.6328125" hidden="1" customWidth="1"/>
    <col min="15" max="16" width="16" hidden="1" customWidth="1"/>
    <col min="17" max="17" width="17.54296875" hidden="1" customWidth="1"/>
    <col min="18" max="18" width="8.7265625" hidden="1" customWidth="1"/>
    <col min="19" max="19" width="15.453125" hidden="1" customWidth="1"/>
    <col min="20" max="20" width="15.6328125" hidden="1" customWidth="1"/>
    <col min="21" max="21" width="13.81640625" hidden="1" customWidth="1"/>
  </cols>
  <sheetData>
    <row r="1" spans="2:23" ht="18.5" x14ac:dyDescent="0.45">
      <c r="B1" s="82" t="s">
        <v>20</v>
      </c>
      <c r="C1" s="82"/>
      <c r="D1" s="82"/>
      <c r="E1" s="82"/>
      <c r="F1" s="82"/>
      <c r="G1" s="82"/>
      <c r="H1" s="82"/>
      <c r="I1" s="82"/>
    </row>
    <row r="2" spans="2:23" x14ac:dyDescent="0.35">
      <c r="B2" s="75" t="s">
        <v>15</v>
      </c>
      <c r="C2" s="83"/>
      <c r="D2" s="84"/>
      <c r="E2" s="84"/>
      <c r="F2" s="84"/>
      <c r="G2" s="84"/>
      <c r="H2" s="84"/>
      <c r="I2" s="84"/>
    </row>
    <row r="3" spans="2:23" x14ac:dyDescent="0.35">
      <c r="B3" s="75" t="s">
        <v>16</v>
      </c>
      <c r="C3" s="83"/>
      <c r="D3" s="84"/>
      <c r="E3" s="84"/>
      <c r="F3" s="84"/>
      <c r="G3" s="84"/>
      <c r="H3" s="84"/>
      <c r="I3" s="84"/>
    </row>
    <row r="4" spans="2:23" ht="15" thickBot="1" x14ac:dyDescent="0.4">
      <c r="B4" s="1"/>
      <c r="C4" s="2"/>
      <c r="D4" s="2"/>
      <c r="E4" s="2"/>
      <c r="F4" s="2"/>
      <c r="G4" s="2"/>
      <c r="H4" s="2"/>
      <c r="I4" s="2"/>
      <c r="S4" s="81" t="s">
        <v>35</v>
      </c>
      <c r="T4" s="81"/>
      <c r="U4" s="81"/>
    </row>
    <row r="5" spans="2:23" ht="64.5" thickBot="1" x14ac:dyDescent="0.4">
      <c r="B5" s="15" t="s">
        <v>0</v>
      </c>
      <c r="C5" s="16" t="s">
        <v>18</v>
      </c>
      <c r="D5" s="17" t="s">
        <v>19</v>
      </c>
      <c r="E5" s="74" t="s">
        <v>17</v>
      </c>
      <c r="F5" s="15" t="s">
        <v>23</v>
      </c>
      <c r="G5" s="18" t="s">
        <v>36</v>
      </c>
      <c r="H5" s="32" t="s">
        <v>21</v>
      </c>
      <c r="I5" s="18" t="s">
        <v>22</v>
      </c>
      <c r="K5" s="44" t="s">
        <v>17</v>
      </c>
      <c r="L5" s="44" t="s">
        <v>24</v>
      </c>
      <c r="M5" s="45" t="s">
        <v>25</v>
      </c>
      <c r="N5" s="45" t="s">
        <v>27</v>
      </c>
      <c r="O5" s="45" t="s">
        <v>28</v>
      </c>
      <c r="P5" s="45" t="s">
        <v>31</v>
      </c>
      <c r="Q5" s="53"/>
      <c r="R5" s="53"/>
      <c r="S5" s="45" t="s">
        <v>29</v>
      </c>
      <c r="T5" s="45" t="s">
        <v>26</v>
      </c>
      <c r="U5" s="45" t="s">
        <v>30</v>
      </c>
    </row>
    <row r="6" spans="2:23" x14ac:dyDescent="0.35">
      <c r="B6" s="77" t="s">
        <v>1</v>
      </c>
      <c r="C6" s="36"/>
      <c r="D6" s="39"/>
      <c r="E6" s="72">
        <f>C6-D6</f>
        <v>0</v>
      </c>
      <c r="F6" s="73"/>
      <c r="G6" s="28"/>
      <c r="H6" s="23">
        <f>N6</f>
        <v>0</v>
      </c>
      <c r="I6" s="22">
        <f>H6*1.23</f>
        <v>0</v>
      </c>
      <c r="J6" s="5"/>
      <c r="K6" s="33">
        <f>C6-D6</f>
        <v>0</v>
      </c>
      <c r="L6" s="54">
        <f>K6+F6</f>
        <v>0</v>
      </c>
      <c r="M6" s="55">
        <f>ROUND(G6,6)</f>
        <v>0</v>
      </c>
      <c r="N6" s="55">
        <f>M6*L6</f>
        <v>0</v>
      </c>
      <c r="O6" s="56">
        <f>N6*1.23</f>
        <v>0</v>
      </c>
      <c r="P6" s="57" t="e">
        <f>(M6*L6/M14)</f>
        <v>#DIV/0!</v>
      </c>
      <c r="Q6" s="34"/>
      <c r="R6" s="34"/>
      <c r="S6" s="49">
        <f>(K6*M6)*1.23</f>
        <v>0</v>
      </c>
      <c r="T6" s="34">
        <f t="shared" ref="T6:T13" si="0">(F6*G6)*1.23</f>
        <v>0</v>
      </c>
      <c r="U6" s="35">
        <f>S6+T6</f>
        <v>0</v>
      </c>
      <c r="V6" s="14"/>
      <c r="W6" s="14"/>
    </row>
    <row r="7" spans="2:23" x14ac:dyDescent="0.35">
      <c r="B7" s="78" t="s">
        <v>2</v>
      </c>
      <c r="C7" s="37"/>
      <c r="D7" s="40"/>
      <c r="E7" s="42">
        <f t="shared" ref="E7:E13" si="1">C7-D7</f>
        <v>0</v>
      </c>
      <c r="F7" s="70"/>
      <c r="G7" s="29"/>
      <c r="H7" s="24">
        <f t="shared" ref="H7:H13" si="2">N7</f>
        <v>0</v>
      </c>
      <c r="I7" s="22">
        <f t="shared" ref="I7:I14" si="3">H7*1.23</f>
        <v>0</v>
      </c>
      <c r="J7" s="5"/>
      <c r="K7" s="33">
        <f t="shared" ref="K7:K13" si="4">C7-D7</f>
        <v>0</v>
      </c>
      <c r="L7" s="55">
        <f>K7+F7</f>
        <v>0</v>
      </c>
      <c r="M7" s="55">
        <f t="shared" ref="M7:M13" si="5">ROUND(G7,6)</f>
        <v>0</v>
      </c>
      <c r="N7" s="55">
        <f t="shared" ref="N7:N13" si="6">M7*L7</f>
        <v>0</v>
      </c>
      <c r="O7" s="56">
        <f t="shared" ref="O7:O13" si="7">N7*1.23</f>
        <v>0</v>
      </c>
      <c r="P7" s="57" t="e">
        <f>(M7*L7/M14)</f>
        <v>#DIV/0!</v>
      </c>
      <c r="Q7" s="34"/>
      <c r="R7" s="34"/>
      <c r="S7" s="49">
        <f t="shared" ref="S7:S13" si="8">(K7*M7)*1.23</f>
        <v>0</v>
      </c>
      <c r="T7" s="34">
        <f t="shared" si="0"/>
        <v>0</v>
      </c>
      <c r="U7" s="35">
        <f t="shared" ref="U7:U13" si="9">S7+T7</f>
        <v>0</v>
      </c>
      <c r="V7" s="14"/>
      <c r="W7" s="14"/>
    </row>
    <row r="8" spans="2:23" x14ac:dyDescent="0.35">
      <c r="B8" s="78" t="s">
        <v>3</v>
      </c>
      <c r="C8" s="37"/>
      <c r="D8" s="40"/>
      <c r="E8" s="42">
        <f t="shared" si="1"/>
        <v>0</v>
      </c>
      <c r="F8" s="70"/>
      <c r="G8" s="29"/>
      <c r="H8" s="24">
        <f t="shared" si="2"/>
        <v>0</v>
      </c>
      <c r="I8" s="22">
        <f t="shared" si="3"/>
        <v>0</v>
      </c>
      <c r="J8" s="5"/>
      <c r="K8" s="33">
        <f t="shared" si="4"/>
        <v>0</v>
      </c>
      <c r="L8" s="55">
        <f t="shared" ref="L8:L13" si="10">K8+F8</f>
        <v>0</v>
      </c>
      <c r="M8" s="55">
        <f t="shared" si="5"/>
        <v>0</v>
      </c>
      <c r="N8" s="55">
        <f t="shared" si="6"/>
        <v>0</v>
      </c>
      <c r="O8" s="56">
        <f t="shared" si="7"/>
        <v>0</v>
      </c>
      <c r="P8" s="57" t="e">
        <f>(M8*L8/M14)</f>
        <v>#DIV/0!</v>
      </c>
      <c r="Q8" s="34"/>
      <c r="R8" s="34"/>
      <c r="S8" s="49">
        <f t="shared" si="8"/>
        <v>0</v>
      </c>
      <c r="T8" s="34">
        <f t="shared" si="0"/>
        <v>0</v>
      </c>
      <c r="U8" s="35">
        <f t="shared" si="9"/>
        <v>0</v>
      </c>
      <c r="V8" s="14"/>
      <c r="W8" s="14"/>
    </row>
    <row r="9" spans="2:23" x14ac:dyDescent="0.35">
      <c r="B9" s="78" t="s">
        <v>4</v>
      </c>
      <c r="C9" s="37"/>
      <c r="D9" s="40"/>
      <c r="E9" s="42">
        <f t="shared" si="1"/>
        <v>0</v>
      </c>
      <c r="F9" s="70"/>
      <c r="G9" s="29"/>
      <c r="H9" s="24">
        <f t="shared" si="2"/>
        <v>0</v>
      </c>
      <c r="I9" s="22">
        <f t="shared" si="3"/>
        <v>0</v>
      </c>
      <c r="J9" s="5"/>
      <c r="K9" s="33">
        <f t="shared" si="4"/>
        <v>0</v>
      </c>
      <c r="L9" s="55">
        <f t="shared" si="10"/>
        <v>0</v>
      </c>
      <c r="M9" s="55">
        <f t="shared" si="5"/>
        <v>0</v>
      </c>
      <c r="N9" s="55">
        <f t="shared" si="6"/>
        <v>0</v>
      </c>
      <c r="O9" s="56">
        <f t="shared" si="7"/>
        <v>0</v>
      </c>
      <c r="P9" s="57" t="e">
        <f>(M9*L9/M14)</f>
        <v>#DIV/0!</v>
      </c>
      <c r="Q9" s="34"/>
      <c r="R9" s="34"/>
      <c r="S9" s="49">
        <f t="shared" si="8"/>
        <v>0</v>
      </c>
      <c r="T9" s="34">
        <f t="shared" si="0"/>
        <v>0</v>
      </c>
      <c r="U9" s="35">
        <f t="shared" si="9"/>
        <v>0</v>
      </c>
      <c r="V9" s="14"/>
      <c r="W9" s="14"/>
    </row>
    <row r="10" spans="2:23" x14ac:dyDescent="0.35">
      <c r="B10" s="78" t="s">
        <v>5</v>
      </c>
      <c r="C10" s="37"/>
      <c r="D10" s="40"/>
      <c r="E10" s="42">
        <f t="shared" si="1"/>
        <v>0</v>
      </c>
      <c r="F10" s="70"/>
      <c r="G10" s="29"/>
      <c r="H10" s="24">
        <f t="shared" si="2"/>
        <v>0</v>
      </c>
      <c r="I10" s="22">
        <f t="shared" si="3"/>
        <v>0</v>
      </c>
      <c r="J10" s="5"/>
      <c r="K10" s="33">
        <f t="shared" si="4"/>
        <v>0</v>
      </c>
      <c r="L10" s="55">
        <f t="shared" si="10"/>
        <v>0</v>
      </c>
      <c r="M10" s="55">
        <f t="shared" si="5"/>
        <v>0</v>
      </c>
      <c r="N10" s="55">
        <f t="shared" si="6"/>
        <v>0</v>
      </c>
      <c r="O10" s="56">
        <f t="shared" si="7"/>
        <v>0</v>
      </c>
      <c r="P10" s="57" t="e">
        <f>(M10*L10/M14)</f>
        <v>#DIV/0!</v>
      </c>
      <c r="Q10" s="34"/>
      <c r="R10" s="34"/>
      <c r="S10" s="49">
        <f t="shared" si="8"/>
        <v>0</v>
      </c>
      <c r="T10" s="34">
        <f t="shared" si="0"/>
        <v>0</v>
      </c>
      <c r="U10" s="35">
        <f t="shared" si="9"/>
        <v>0</v>
      </c>
      <c r="V10" s="14"/>
      <c r="W10" s="14"/>
    </row>
    <row r="11" spans="2:23" x14ac:dyDescent="0.35">
      <c r="B11" s="78" t="s">
        <v>6</v>
      </c>
      <c r="C11" s="37"/>
      <c r="D11" s="40"/>
      <c r="E11" s="42">
        <f t="shared" si="1"/>
        <v>0</v>
      </c>
      <c r="F11" s="70"/>
      <c r="G11" s="29"/>
      <c r="H11" s="24">
        <f t="shared" si="2"/>
        <v>0</v>
      </c>
      <c r="I11" s="22">
        <f t="shared" si="3"/>
        <v>0</v>
      </c>
      <c r="J11" s="5"/>
      <c r="K11" s="33">
        <f t="shared" si="4"/>
        <v>0</v>
      </c>
      <c r="L11" s="55">
        <f t="shared" si="10"/>
        <v>0</v>
      </c>
      <c r="M11" s="55">
        <f t="shared" si="5"/>
        <v>0</v>
      </c>
      <c r="N11" s="55">
        <f t="shared" si="6"/>
        <v>0</v>
      </c>
      <c r="O11" s="56">
        <f t="shared" si="7"/>
        <v>0</v>
      </c>
      <c r="P11" s="57" t="e">
        <f>(M11*L11/M14)</f>
        <v>#DIV/0!</v>
      </c>
      <c r="Q11" s="34"/>
      <c r="R11" s="34"/>
      <c r="S11" s="49">
        <f t="shared" si="8"/>
        <v>0</v>
      </c>
      <c r="T11" s="34">
        <f t="shared" si="0"/>
        <v>0</v>
      </c>
      <c r="U11" s="35">
        <f t="shared" si="9"/>
        <v>0</v>
      </c>
      <c r="V11" s="14"/>
      <c r="W11" s="14"/>
    </row>
    <row r="12" spans="2:23" x14ac:dyDescent="0.35">
      <c r="B12" s="78" t="s">
        <v>7</v>
      </c>
      <c r="C12" s="37"/>
      <c r="D12" s="40"/>
      <c r="E12" s="42">
        <f t="shared" si="1"/>
        <v>0</v>
      </c>
      <c r="F12" s="70"/>
      <c r="G12" s="29"/>
      <c r="H12" s="24">
        <f t="shared" si="2"/>
        <v>0</v>
      </c>
      <c r="I12" s="22">
        <f t="shared" si="3"/>
        <v>0</v>
      </c>
      <c r="J12" s="5"/>
      <c r="K12" s="33">
        <f t="shared" si="4"/>
        <v>0</v>
      </c>
      <c r="L12" s="55">
        <f t="shared" si="10"/>
        <v>0</v>
      </c>
      <c r="M12" s="55">
        <f t="shared" si="5"/>
        <v>0</v>
      </c>
      <c r="N12" s="55">
        <f t="shared" si="6"/>
        <v>0</v>
      </c>
      <c r="O12" s="56">
        <f t="shared" si="7"/>
        <v>0</v>
      </c>
      <c r="P12" s="57" t="e">
        <f>(M12*L12/M14)</f>
        <v>#DIV/0!</v>
      </c>
      <c r="Q12" s="34"/>
      <c r="R12" s="34"/>
      <c r="S12" s="49">
        <f t="shared" si="8"/>
        <v>0</v>
      </c>
      <c r="T12" s="34">
        <f t="shared" si="0"/>
        <v>0</v>
      </c>
      <c r="U12" s="35">
        <f t="shared" si="9"/>
        <v>0</v>
      </c>
      <c r="V12" s="14"/>
      <c r="W12" s="14"/>
    </row>
    <row r="13" spans="2:23" ht="15" thickBot="1" x14ac:dyDescent="0.4">
      <c r="B13" s="79" t="s">
        <v>8</v>
      </c>
      <c r="C13" s="38"/>
      <c r="D13" s="41"/>
      <c r="E13" s="43">
        <f t="shared" si="1"/>
        <v>0</v>
      </c>
      <c r="F13" s="71"/>
      <c r="G13" s="30"/>
      <c r="H13" s="25">
        <f t="shared" si="2"/>
        <v>0</v>
      </c>
      <c r="I13" s="47">
        <f t="shared" si="3"/>
        <v>0</v>
      </c>
      <c r="J13" s="5"/>
      <c r="K13" s="33">
        <f t="shared" si="4"/>
        <v>0</v>
      </c>
      <c r="L13" s="55">
        <f t="shared" si="10"/>
        <v>0</v>
      </c>
      <c r="M13" s="55">
        <f t="shared" si="5"/>
        <v>0</v>
      </c>
      <c r="N13" s="55">
        <f t="shared" si="6"/>
        <v>0</v>
      </c>
      <c r="O13" s="56">
        <f t="shared" si="7"/>
        <v>0</v>
      </c>
      <c r="P13" s="57" t="e">
        <f>(M13*L13/M14)</f>
        <v>#DIV/0!</v>
      </c>
      <c r="Q13" s="34"/>
      <c r="R13" s="34"/>
      <c r="S13" s="49">
        <f t="shared" si="8"/>
        <v>0</v>
      </c>
      <c r="T13" s="34">
        <f t="shared" si="0"/>
        <v>0</v>
      </c>
      <c r="U13" s="35">
        <f t="shared" si="9"/>
        <v>0</v>
      </c>
      <c r="V13" s="14"/>
      <c r="W13" s="14"/>
    </row>
    <row r="14" spans="2:23" ht="17.5" thickBot="1" x14ac:dyDescent="0.45">
      <c r="B14" s="3" t="s">
        <v>9</v>
      </c>
      <c r="C14" s="4"/>
      <c r="D14" s="4"/>
      <c r="E14" s="4"/>
      <c r="F14" s="4"/>
      <c r="G14" s="31">
        <f>M14</f>
        <v>0</v>
      </c>
      <c r="H14" s="46" t="str">
        <f>IFERROR((M14*Q14),"0,00")</f>
        <v>0,00</v>
      </c>
      <c r="I14" s="48">
        <f t="shared" si="3"/>
        <v>0</v>
      </c>
      <c r="J14" s="5"/>
      <c r="K14" s="49"/>
      <c r="L14" s="34"/>
      <c r="M14" s="58">
        <f>ROUND(SUM(M6:M13),3)</f>
        <v>0</v>
      </c>
      <c r="N14" s="59">
        <f>ROUND(SUM(N6:N13),3)</f>
        <v>0</v>
      </c>
      <c r="O14" s="59">
        <f>ROUND(SUM(O6:O13),3)</f>
        <v>0</v>
      </c>
      <c r="P14" s="60" t="e">
        <f>ROUND(SUM(P6:P13),6)</f>
        <v>#DIV/0!</v>
      </c>
      <c r="Q14" s="54" t="e">
        <f>ROUND((M6*L6+M7*L7+M8*L8+M9*L9+M10*L10+M11*L11+M12*L12+M13*L13)/M14,6)</f>
        <v>#DIV/0!</v>
      </c>
      <c r="R14" s="34"/>
      <c r="S14" s="50">
        <f>ROUND(SUM(S6:S13),3)</f>
        <v>0</v>
      </c>
      <c r="T14" s="51">
        <f>ROUND(SUM(T6:T13),3)</f>
        <v>0</v>
      </c>
      <c r="U14" s="52">
        <f>ROUND(SUM(U6:U13),3)</f>
        <v>0</v>
      </c>
      <c r="V14" s="14"/>
      <c r="W14" s="14"/>
    </row>
    <row r="15" spans="2:23" ht="15" thickBot="1" x14ac:dyDescent="0.4">
      <c r="B15" s="1"/>
      <c r="C15" s="1"/>
      <c r="E15" s="1"/>
      <c r="F15" s="1"/>
      <c r="G15" s="1"/>
      <c r="H15" s="1"/>
      <c r="I15" s="1"/>
      <c r="K15" s="61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spans="2:23" ht="17.5" thickBot="1" x14ac:dyDescent="0.45">
      <c r="B16" s="19" t="s">
        <v>13</v>
      </c>
      <c r="C16" s="20"/>
      <c r="D16" s="21"/>
      <c r="E16" s="20"/>
      <c r="F16" s="20"/>
      <c r="G16" s="20"/>
      <c r="H16" s="20"/>
      <c r="I16" s="26">
        <f>ROUND(IFERROR(Q14,"0"),6)</f>
        <v>0</v>
      </c>
      <c r="J16" s="10" t="s">
        <v>14</v>
      </c>
      <c r="K16" s="61"/>
      <c r="L16" s="62"/>
      <c r="M16" s="62"/>
      <c r="N16" s="62"/>
      <c r="O16" s="62"/>
      <c r="P16" s="62"/>
      <c r="Q16" s="62"/>
      <c r="R16" s="62"/>
      <c r="S16" s="62"/>
      <c r="T16" s="62"/>
      <c r="U16" s="52">
        <f>I14-U14</f>
        <v>0</v>
      </c>
    </row>
    <row r="17" spans="2:21" ht="17.5" thickBot="1" x14ac:dyDescent="0.45">
      <c r="B17" s="11" t="s">
        <v>37</v>
      </c>
      <c r="C17" s="12"/>
      <c r="D17" s="13"/>
      <c r="E17" s="12"/>
      <c r="F17" s="12"/>
      <c r="G17" s="12"/>
      <c r="H17" s="12"/>
      <c r="I17" s="27">
        <f>M22</f>
        <v>0</v>
      </c>
      <c r="J17" s="10" t="s">
        <v>14</v>
      </c>
      <c r="K17" s="61"/>
      <c r="L17" s="62"/>
      <c r="M17" s="62"/>
      <c r="N17" s="62"/>
      <c r="O17" s="62"/>
      <c r="P17" s="62"/>
      <c r="Q17" s="62"/>
      <c r="R17" s="62"/>
      <c r="S17" s="62"/>
      <c r="T17" s="62"/>
      <c r="U17" s="52">
        <f>M20-U14</f>
        <v>0</v>
      </c>
    </row>
    <row r="18" spans="2:21" x14ac:dyDescent="0.35">
      <c r="B18" s="6"/>
      <c r="C18" s="6"/>
      <c r="D18" s="7"/>
      <c r="E18" s="8"/>
      <c r="F18" s="8"/>
      <c r="G18" s="6"/>
      <c r="H18" s="8"/>
      <c r="I18" s="9"/>
      <c r="K18" s="61"/>
      <c r="L18" s="62"/>
      <c r="M18" s="62"/>
      <c r="N18" s="62"/>
      <c r="O18" s="62"/>
      <c r="P18" s="62"/>
      <c r="Q18" s="62"/>
      <c r="R18" s="62"/>
      <c r="S18" s="62"/>
      <c r="T18" s="62"/>
      <c r="U18" s="63"/>
    </row>
    <row r="19" spans="2:21" x14ac:dyDescent="0.35">
      <c r="B19" s="76" t="s">
        <v>10</v>
      </c>
      <c r="C19" s="80"/>
      <c r="D19" s="80"/>
      <c r="E19" s="80"/>
      <c r="F19" s="80"/>
      <c r="G19" s="80"/>
      <c r="H19" s="80"/>
      <c r="I19" s="80"/>
      <c r="K19" s="61"/>
      <c r="L19" s="62"/>
      <c r="M19" s="56">
        <f>I16*I17</f>
        <v>0</v>
      </c>
      <c r="N19" s="64" t="s">
        <v>33</v>
      </c>
      <c r="O19" s="65">
        <f>H14-M19</f>
        <v>0</v>
      </c>
      <c r="P19" s="64" t="s">
        <v>34</v>
      </c>
      <c r="Q19" s="62"/>
      <c r="R19" s="62"/>
      <c r="S19" s="62"/>
      <c r="T19" s="62"/>
      <c r="U19" s="63"/>
    </row>
    <row r="20" spans="2:21" x14ac:dyDescent="0.35">
      <c r="B20" s="76" t="s">
        <v>11</v>
      </c>
      <c r="C20" s="80"/>
      <c r="D20" s="80"/>
      <c r="E20" s="80"/>
      <c r="F20" s="80"/>
      <c r="G20" s="80"/>
      <c r="H20" s="80"/>
      <c r="I20" s="80"/>
      <c r="K20" s="61"/>
      <c r="L20" s="62"/>
      <c r="M20" s="56">
        <f>M19*1.23</f>
        <v>0</v>
      </c>
      <c r="N20" s="64" t="s">
        <v>33</v>
      </c>
      <c r="O20" s="65">
        <f>I14-M20</f>
        <v>0</v>
      </c>
      <c r="P20" s="64" t="s">
        <v>34</v>
      </c>
      <c r="Q20" s="62"/>
      <c r="R20" s="62"/>
      <c r="S20" s="62"/>
      <c r="T20" s="62"/>
      <c r="U20" s="63"/>
    </row>
    <row r="21" spans="2:21" x14ac:dyDescent="0.35">
      <c r="B21" s="76" t="s">
        <v>12</v>
      </c>
      <c r="C21" s="80"/>
      <c r="D21" s="80"/>
      <c r="E21" s="80"/>
      <c r="F21" s="80"/>
      <c r="G21" s="80"/>
      <c r="H21" s="80"/>
      <c r="I21" s="80"/>
      <c r="K21" s="61"/>
      <c r="L21" s="62"/>
      <c r="M21" s="55">
        <f>ROUND(IFERROR(Q14,"0"),6)</f>
        <v>0</v>
      </c>
      <c r="N21" s="64" t="s">
        <v>31</v>
      </c>
      <c r="O21" s="66">
        <f>I16-M21</f>
        <v>0</v>
      </c>
      <c r="P21" s="64" t="s">
        <v>34</v>
      </c>
      <c r="Q21" s="62"/>
      <c r="R21" s="62"/>
      <c r="S21" s="62"/>
      <c r="T21" s="62"/>
      <c r="U21" s="63"/>
    </row>
    <row r="22" spans="2:21" x14ac:dyDescent="0.35">
      <c r="B22" s="1"/>
      <c r="C22" s="1"/>
      <c r="D22" s="1"/>
      <c r="E22" s="1"/>
      <c r="F22" s="1"/>
      <c r="G22" s="1"/>
      <c r="H22" s="1"/>
      <c r="I22" s="1"/>
      <c r="K22" s="61"/>
      <c r="L22" s="62"/>
      <c r="M22" s="34">
        <f>ROUND((M6+M7+M8+M9+M10+M11+M12+M13),3)</f>
        <v>0</v>
      </c>
      <c r="N22" s="64" t="s">
        <v>32</v>
      </c>
      <c r="O22" s="65">
        <f>G14-I17</f>
        <v>0</v>
      </c>
      <c r="P22" s="64" t="s">
        <v>34</v>
      </c>
      <c r="Q22" s="62"/>
      <c r="R22" s="62"/>
      <c r="S22" s="62"/>
      <c r="T22" s="62"/>
      <c r="U22" s="63"/>
    </row>
    <row r="23" spans="2:21" x14ac:dyDescent="0.35">
      <c r="K23" s="61"/>
      <c r="L23" s="62"/>
      <c r="M23" s="62"/>
      <c r="N23" s="62"/>
      <c r="O23" s="62"/>
      <c r="P23" s="62"/>
      <c r="Q23" s="62"/>
      <c r="R23" s="62"/>
      <c r="S23" s="62"/>
      <c r="T23" s="62"/>
      <c r="U23" s="63"/>
    </row>
    <row r="24" spans="2:21" x14ac:dyDescent="0.35">
      <c r="K24" s="61"/>
      <c r="L24" s="62"/>
      <c r="M24" s="62"/>
      <c r="N24" s="62"/>
      <c r="O24" s="66" t="e">
        <f>I14/M20</f>
        <v>#DIV/0!</v>
      </c>
      <c r="P24" s="62"/>
      <c r="Q24" s="62"/>
      <c r="R24" s="62"/>
      <c r="S24" s="62"/>
      <c r="T24" s="62"/>
      <c r="U24" s="63"/>
    </row>
    <row r="25" spans="2:21" ht="15" thickBot="1" x14ac:dyDescent="0.4">
      <c r="K25" s="67"/>
      <c r="L25" s="68"/>
      <c r="M25" s="68"/>
      <c r="N25" s="68"/>
      <c r="O25" s="68">
        <v>0.99997828514814724</v>
      </c>
      <c r="P25" s="68"/>
      <c r="Q25" s="68"/>
      <c r="R25" s="68"/>
      <c r="S25" s="68"/>
      <c r="T25" s="68"/>
      <c r="U25" s="69"/>
    </row>
  </sheetData>
  <sheetProtection algorithmName="SHA-512" hashValue="QfGYb+6b+9yXVvb2Eu932Uj3eHIIF1b0UytjyjiARO7xIgDwpdZ3DF1uuVWcXtxThYLR5NLx4GCa0dNaCAljLA==" saltValue="fyDJGDppfuzst0yjP9evPw==" spinCount="100000" sheet="1" selectLockedCells="1"/>
  <mergeCells count="7">
    <mergeCell ref="C21:I21"/>
    <mergeCell ref="S4:U4"/>
    <mergeCell ref="B1:I1"/>
    <mergeCell ref="C19:I19"/>
    <mergeCell ref="C20:I20"/>
    <mergeCell ref="C2:I2"/>
    <mergeCell ref="C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Plyn domácnosti 2025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Ravaszova Monika</dc:creator>
  <cp:lastModifiedBy>Glasa Daniel</cp:lastModifiedBy>
  <cp:lastPrinted>2025-01-09T12:51:25Z</cp:lastPrinted>
  <dcterms:created xsi:type="dcterms:W3CDTF">2023-01-20T10:31:58Z</dcterms:created>
  <dcterms:modified xsi:type="dcterms:W3CDTF">2025-02-19T08:48:21Z</dcterms:modified>
</cp:coreProperties>
</file>