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updateLinks="never" codeName="Tento_zošit" defaultThemeVersion="124226"/>
  <mc:AlternateContent xmlns:mc="http://schemas.openxmlformats.org/markup-compatibility/2006">
    <mc:Choice Requires="x15">
      <x15ac:absPath xmlns:x15ac="http://schemas.microsoft.com/office/spreadsheetml/2010/11/ac" url="C:\Users\Petrisko\Desktop\"/>
    </mc:Choice>
  </mc:AlternateContent>
  <xr:revisionPtr revIDLastSave="0" documentId="13_ncr:1_{0704081E-76E0-4AD0-9B0D-1F82B95C266D}" xr6:coauthVersionLast="47" xr6:coauthVersionMax="47" xr10:uidLastSave="{00000000-0000-0000-0000-000000000000}"/>
  <bookViews>
    <workbookView xWindow="-120" yWindow="-120" windowWidth="29040" windowHeight="15720" tabRatio="675" firstSheet="1" activeTab="2" xr2:uid="{00000000-000D-0000-FFFF-FFFF00000000}"/>
  </bookViews>
  <sheets>
    <sheet name="Malá kalkulačka" sheetId="1" state="hidden" r:id="rId1"/>
    <sheet name="Krok 1- Vstupy Ex Ante " sheetId="2" r:id="rId2"/>
    <sheet name="Krok 2 - Vstupy Ex Post" sheetId="10" r:id="rId3"/>
    <sheet name="Krok 3- Tabuľka 1." sheetId="11" r:id="rId4"/>
    <sheet name="Krok 4-Tabuľka 2." sheetId="12" r:id="rId5"/>
    <sheet name="Vysvetlivky ku krokom 1 a 2" sheetId="14" r:id="rId6"/>
    <sheet name="vysvetlivky - kalkulačka E.2" sheetId="6" r:id="rId7"/>
    <sheet name="Porovnanie " sheetId="9" r:id="rId8"/>
    <sheet name="Dotknuté subjekty" sheetId="5" state="hidden" r:id="rId9"/>
    <sheet name="Krok 2- Tabuľky na skopírovanie" sheetId="3" state="hidden" r:id="rId10"/>
    <sheet name="vstupy" sheetId="7" state="hidden" r:id="rId11"/>
    <sheet name="Krok 2- Tabuľky na skopírov_1" sheetId="8" state="hidden" r:id="rId12"/>
  </sheets>
  <externalReferences>
    <externalReference r:id="rId13"/>
  </externalReferences>
  <definedNames>
    <definedName name="AY">'Krok 1- Vstupy Ex Ante '!$1:$1048576</definedName>
    <definedName name="Z_9B3BAD7C_18FA_4BA1_ADC7_FF0E752CBBB8_.wvu.Cols" localSheetId="1" hidden="1">'Krok 1- Vstupy Ex Ante '!$A:$A,'Krok 1- Vstupy Ex Ante '!$J:$J,'Krok 1- Vstupy Ex Ante '!$M:$M</definedName>
    <definedName name="Z_9B3BAD7C_18FA_4BA1_ADC7_FF0E752CBBB8_.wvu.Cols" localSheetId="0" hidden="1">'Malá kalkulačka'!$I:$R</definedName>
  </definedNames>
  <calcPr calcId="191029"/>
  <customWorkbookViews>
    <customWorkbookView name="Gajdosikova Jana - osobné zobrazenie" guid="{9B3BAD7C-18FA-4BA1-ADC7-FF0E752CBBB8}" mergeInterval="0" personalView="1" maximized="1" xWindow="-8" yWindow="-8" windowWidth="1936" windowHeight="1056" tabRatio="675"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57" i="10" l="1"/>
  <c r="K157" i="10"/>
  <c r="L157" i="10" s="1"/>
  <c r="B42" i="9"/>
  <c r="K42" i="9"/>
  <c r="U42" i="9"/>
  <c r="B43" i="9"/>
  <c r="K43" i="9"/>
  <c r="U43" i="9"/>
  <c r="B44" i="9"/>
  <c r="K44" i="9"/>
  <c r="U44" i="9"/>
  <c r="B45" i="9"/>
  <c r="K45" i="9"/>
  <c r="U45" i="9"/>
  <c r="B46" i="9"/>
  <c r="K46" i="9"/>
  <c r="U46" i="9"/>
  <c r="B47" i="9"/>
  <c r="K47" i="9"/>
  <c r="U47" i="9"/>
  <c r="B48" i="9"/>
  <c r="K48" i="9"/>
  <c r="U48" i="9"/>
  <c r="B49" i="9"/>
  <c r="K49" i="9"/>
  <c r="U49" i="9"/>
  <c r="B50" i="9"/>
  <c r="K50" i="9"/>
  <c r="U50" i="9"/>
  <c r="B51" i="9"/>
  <c r="K51" i="9"/>
  <c r="U51" i="9"/>
  <c r="B52" i="9"/>
  <c r="K52" i="9"/>
  <c r="U52" i="9"/>
  <c r="B53" i="9"/>
  <c r="K53" i="9"/>
  <c r="U53" i="9"/>
  <c r="B54" i="9"/>
  <c r="K54" i="9"/>
  <c r="U54" i="9"/>
  <c r="B55" i="9"/>
  <c r="K55" i="9"/>
  <c r="U55" i="9"/>
  <c r="B56" i="9"/>
  <c r="K56" i="9"/>
  <c r="U56" i="9"/>
  <c r="B29" i="9"/>
  <c r="K29" i="9"/>
  <c r="U29" i="9"/>
  <c r="B30" i="9"/>
  <c r="K30" i="9"/>
  <c r="U30" i="9"/>
  <c r="B31" i="9"/>
  <c r="K31" i="9"/>
  <c r="U31" i="9"/>
  <c r="B32" i="9"/>
  <c r="K32" i="9"/>
  <c r="U32" i="9"/>
  <c r="B33" i="9"/>
  <c r="K33" i="9"/>
  <c r="U33" i="9"/>
  <c r="B34" i="9"/>
  <c r="K34" i="9"/>
  <c r="U34" i="9"/>
  <c r="B35" i="9"/>
  <c r="K35" i="9"/>
  <c r="U35" i="9"/>
  <c r="B36" i="9"/>
  <c r="K36" i="9"/>
  <c r="U36" i="9"/>
  <c r="B37" i="9"/>
  <c r="K37" i="9"/>
  <c r="U37" i="9"/>
  <c r="B38" i="9"/>
  <c r="K38" i="9"/>
  <c r="U38" i="9"/>
  <c r="B39" i="9"/>
  <c r="K39" i="9"/>
  <c r="U39" i="9"/>
  <c r="B40" i="9"/>
  <c r="K40" i="9"/>
  <c r="U40" i="9"/>
  <c r="B41" i="9"/>
  <c r="K41" i="9"/>
  <c r="U41" i="9"/>
  <c r="B15" i="9"/>
  <c r="K15" i="9"/>
  <c r="U15" i="9"/>
  <c r="B16" i="9"/>
  <c r="K16" i="9"/>
  <c r="U16" i="9"/>
  <c r="B17" i="9"/>
  <c r="K17" i="9"/>
  <c r="U17" i="9"/>
  <c r="B18" i="9"/>
  <c r="K18" i="9"/>
  <c r="U18" i="9"/>
  <c r="B19" i="9"/>
  <c r="K19" i="9"/>
  <c r="U19" i="9"/>
  <c r="B20" i="9"/>
  <c r="K20" i="9"/>
  <c r="U20" i="9"/>
  <c r="B21" i="9"/>
  <c r="K21" i="9"/>
  <c r="U21" i="9"/>
  <c r="B22" i="9"/>
  <c r="K22" i="9"/>
  <c r="U22" i="9"/>
  <c r="B23" i="9"/>
  <c r="K23" i="9"/>
  <c r="U23" i="9"/>
  <c r="B24" i="9"/>
  <c r="K24" i="9"/>
  <c r="U24" i="9"/>
  <c r="B25" i="9"/>
  <c r="K25" i="9"/>
  <c r="U25" i="9"/>
  <c r="B26" i="9"/>
  <c r="K26" i="9"/>
  <c r="U26" i="9"/>
  <c r="B27" i="9"/>
  <c r="K27" i="9"/>
  <c r="U27" i="9"/>
  <c r="B28" i="9"/>
  <c r="K28" i="9"/>
  <c r="U28" i="9"/>
  <c r="G7" i="2"/>
  <c r="C64" i="12" l="1"/>
  <c r="D64" i="12"/>
  <c r="E64" i="12"/>
  <c r="F64" i="12"/>
  <c r="G64" i="12"/>
  <c r="H64" i="12"/>
  <c r="I64" i="12"/>
  <c r="C65" i="12"/>
  <c r="D65" i="12"/>
  <c r="E65" i="12"/>
  <c r="F65" i="12"/>
  <c r="G65" i="12"/>
  <c r="H65" i="12"/>
  <c r="I65" i="12"/>
  <c r="C66" i="12"/>
  <c r="D66" i="12"/>
  <c r="E66" i="12"/>
  <c r="F66" i="12"/>
  <c r="G66" i="12"/>
  <c r="H66" i="12"/>
  <c r="I66" i="12"/>
  <c r="C67" i="12"/>
  <c r="D67" i="12"/>
  <c r="E67" i="12"/>
  <c r="F67" i="12"/>
  <c r="G67" i="12"/>
  <c r="H67" i="12"/>
  <c r="I67" i="12"/>
  <c r="C68" i="12"/>
  <c r="D68" i="12"/>
  <c r="E68" i="12"/>
  <c r="F68" i="12"/>
  <c r="G68" i="12"/>
  <c r="H68" i="12"/>
  <c r="I68" i="12"/>
  <c r="C69" i="12"/>
  <c r="D69" i="12"/>
  <c r="E69" i="12"/>
  <c r="F69" i="12"/>
  <c r="G69" i="12"/>
  <c r="H69" i="12"/>
  <c r="I69" i="12"/>
  <c r="C70" i="12"/>
  <c r="D70" i="12"/>
  <c r="E70" i="12"/>
  <c r="F70" i="12"/>
  <c r="G70" i="12"/>
  <c r="H70" i="12"/>
  <c r="I70" i="12"/>
  <c r="C71" i="12"/>
  <c r="D71" i="12"/>
  <c r="E71" i="12"/>
  <c r="F71" i="12"/>
  <c r="G71" i="12"/>
  <c r="H71" i="12"/>
  <c r="I71" i="12"/>
  <c r="C60" i="12"/>
  <c r="D60" i="12"/>
  <c r="E60" i="12"/>
  <c r="F60" i="12"/>
  <c r="G60" i="12"/>
  <c r="H60" i="12"/>
  <c r="I60" i="12"/>
  <c r="C61" i="12"/>
  <c r="D61" i="12"/>
  <c r="E61" i="12"/>
  <c r="F61" i="12"/>
  <c r="G61" i="12"/>
  <c r="H61" i="12"/>
  <c r="I61" i="12"/>
  <c r="C62" i="12"/>
  <c r="D62" i="12"/>
  <c r="E62" i="12"/>
  <c r="F62" i="12"/>
  <c r="G62" i="12"/>
  <c r="H62" i="12"/>
  <c r="I62" i="12"/>
  <c r="C63" i="12"/>
  <c r="D63" i="12"/>
  <c r="E63" i="12"/>
  <c r="F63" i="12"/>
  <c r="G63" i="12"/>
  <c r="H63" i="12"/>
  <c r="I63" i="12"/>
  <c r="C58" i="12"/>
  <c r="D58" i="12"/>
  <c r="E58" i="12"/>
  <c r="F58" i="12"/>
  <c r="G58" i="12"/>
  <c r="H58" i="12"/>
  <c r="I58" i="12"/>
  <c r="C59" i="12"/>
  <c r="D59" i="12"/>
  <c r="E59" i="12"/>
  <c r="F59" i="12"/>
  <c r="G59" i="12"/>
  <c r="H59" i="12"/>
  <c r="I59" i="12"/>
  <c r="C55" i="12"/>
  <c r="D55" i="12"/>
  <c r="E55" i="12"/>
  <c r="F55" i="12"/>
  <c r="G55" i="12"/>
  <c r="H55" i="12"/>
  <c r="I55" i="12"/>
  <c r="C56" i="12"/>
  <c r="D56" i="12"/>
  <c r="E56" i="12"/>
  <c r="F56" i="12"/>
  <c r="G56" i="12"/>
  <c r="H56" i="12"/>
  <c r="I56" i="12"/>
  <c r="C57" i="12"/>
  <c r="D57" i="12"/>
  <c r="E57" i="12"/>
  <c r="F57" i="12"/>
  <c r="G57" i="12"/>
  <c r="H57" i="12"/>
  <c r="I57" i="12"/>
  <c r="B22" i="12"/>
  <c r="B23" i="12"/>
  <c r="B24" i="12"/>
  <c r="B25" i="12"/>
  <c r="B26" i="12"/>
  <c r="B27" i="12"/>
  <c r="B28" i="12"/>
  <c r="B29" i="12"/>
  <c r="C23" i="12"/>
  <c r="D23" i="12"/>
  <c r="E23" i="12"/>
  <c r="F23" i="12"/>
  <c r="G23" i="12"/>
  <c r="H23" i="12"/>
  <c r="I23" i="12"/>
  <c r="C24" i="12"/>
  <c r="D24" i="12"/>
  <c r="E24" i="12"/>
  <c r="F24" i="12"/>
  <c r="G24" i="12"/>
  <c r="H24" i="12"/>
  <c r="I24" i="12"/>
  <c r="C25" i="12"/>
  <c r="D25" i="12"/>
  <c r="E25" i="12"/>
  <c r="F25" i="12"/>
  <c r="G25" i="12"/>
  <c r="H25" i="12"/>
  <c r="I25" i="12"/>
  <c r="C26" i="12"/>
  <c r="D26" i="12"/>
  <c r="E26" i="12"/>
  <c r="F26" i="12"/>
  <c r="G26" i="12"/>
  <c r="H26" i="12"/>
  <c r="I26" i="12"/>
  <c r="C27" i="12"/>
  <c r="D27" i="12"/>
  <c r="E27" i="12"/>
  <c r="F27" i="12"/>
  <c r="G27" i="12"/>
  <c r="H27" i="12"/>
  <c r="I27" i="12"/>
  <c r="C28" i="12"/>
  <c r="D28" i="12"/>
  <c r="E28" i="12"/>
  <c r="F28" i="12"/>
  <c r="G28" i="12"/>
  <c r="H28" i="12"/>
  <c r="I28" i="12"/>
  <c r="C29" i="12"/>
  <c r="D29" i="12"/>
  <c r="E29" i="12"/>
  <c r="F29" i="12"/>
  <c r="G29" i="12"/>
  <c r="H29" i="12"/>
  <c r="I29" i="12"/>
  <c r="C30" i="12"/>
  <c r="D30" i="12"/>
  <c r="E30" i="12"/>
  <c r="F30" i="12"/>
  <c r="G30" i="12"/>
  <c r="H30" i="12"/>
  <c r="I30" i="12"/>
  <c r="C31" i="12"/>
  <c r="D31" i="12"/>
  <c r="E31" i="12"/>
  <c r="F31" i="12"/>
  <c r="G31" i="12"/>
  <c r="H31" i="12"/>
  <c r="I31" i="12"/>
  <c r="C32" i="12"/>
  <c r="D32" i="12"/>
  <c r="E32" i="12"/>
  <c r="F32" i="12"/>
  <c r="G32" i="12"/>
  <c r="H32" i="12"/>
  <c r="I32" i="12"/>
  <c r="C33" i="12"/>
  <c r="D33" i="12"/>
  <c r="E33" i="12"/>
  <c r="F33" i="12"/>
  <c r="G33" i="12"/>
  <c r="H33" i="12"/>
  <c r="I33" i="12"/>
  <c r="C34" i="12"/>
  <c r="D34" i="12"/>
  <c r="E34" i="12"/>
  <c r="F34" i="12"/>
  <c r="G34" i="12"/>
  <c r="H34" i="12"/>
  <c r="I34" i="12"/>
  <c r="C35" i="12"/>
  <c r="D35" i="12"/>
  <c r="E35" i="12"/>
  <c r="F35" i="12"/>
  <c r="G35" i="12"/>
  <c r="H35" i="12"/>
  <c r="I35" i="12"/>
  <c r="C36" i="12"/>
  <c r="D36" i="12"/>
  <c r="E36" i="12"/>
  <c r="F36" i="12"/>
  <c r="G36" i="12"/>
  <c r="H36" i="12"/>
  <c r="I36" i="12"/>
  <c r="C37" i="12"/>
  <c r="D37" i="12"/>
  <c r="E37" i="12"/>
  <c r="F37" i="12"/>
  <c r="G37" i="12"/>
  <c r="H37" i="12"/>
  <c r="I37" i="12"/>
  <c r="C38" i="12"/>
  <c r="D38" i="12"/>
  <c r="E38" i="12"/>
  <c r="F38" i="12"/>
  <c r="G38" i="12"/>
  <c r="H38" i="12"/>
  <c r="I38" i="12"/>
  <c r="C39" i="12"/>
  <c r="D39" i="12"/>
  <c r="E39" i="12"/>
  <c r="F39" i="12"/>
  <c r="G39" i="12"/>
  <c r="H39" i="12"/>
  <c r="I39" i="12"/>
  <c r="C40" i="12"/>
  <c r="D40" i="12"/>
  <c r="E40" i="12"/>
  <c r="F40" i="12"/>
  <c r="G40" i="12"/>
  <c r="H40" i="12"/>
  <c r="I40" i="12"/>
  <c r="C41" i="12"/>
  <c r="D41" i="12"/>
  <c r="E41" i="12"/>
  <c r="F41" i="12"/>
  <c r="G41" i="12"/>
  <c r="H41" i="12"/>
  <c r="I41" i="12"/>
  <c r="C42" i="12"/>
  <c r="D42" i="12"/>
  <c r="E42" i="12"/>
  <c r="F42" i="12"/>
  <c r="G42" i="12"/>
  <c r="H42" i="12"/>
  <c r="I42" i="12"/>
  <c r="C43" i="12"/>
  <c r="D43" i="12"/>
  <c r="E43" i="12"/>
  <c r="F43" i="12"/>
  <c r="G43" i="12"/>
  <c r="H43" i="12"/>
  <c r="I43" i="12"/>
  <c r="C44" i="12"/>
  <c r="D44" i="12"/>
  <c r="E44" i="12"/>
  <c r="F44" i="12"/>
  <c r="G44" i="12"/>
  <c r="H44" i="12"/>
  <c r="I44" i="12"/>
  <c r="C45" i="12"/>
  <c r="D45" i="12"/>
  <c r="E45" i="12"/>
  <c r="F45" i="12"/>
  <c r="G45" i="12"/>
  <c r="H45" i="12"/>
  <c r="I45" i="12"/>
  <c r="C46" i="12"/>
  <c r="D46" i="12"/>
  <c r="E46" i="12"/>
  <c r="F46" i="12"/>
  <c r="G46" i="12"/>
  <c r="H46" i="12"/>
  <c r="I46" i="12"/>
  <c r="C47" i="12"/>
  <c r="D47" i="12"/>
  <c r="E47" i="12"/>
  <c r="F47" i="12"/>
  <c r="G47" i="12"/>
  <c r="H47" i="12"/>
  <c r="I47" i="12"/>
  <c r="C48" i="12"/>
  <c r="D48" i="12"/>
  <c r="E48" i="12"/>
  <c r="F48" i="12"/>
  <c r="G48" i="12"/>
  <c r="H48" i="12"/>
  <c r="I48" i="12"/>
  <c r="C49" i="12"/>
  <c r="D49" i="12"/>
  <c r="E49" i="12"/>
  <c r="F49" i="12"/>
  <c r="G49" i="12"/>
  <c r="H49" i="12"/>
  <c r="I49" i="12"/>
  <c r="C50" i="12"/>
  <c r="D50" i="12"/>
  <c r="E50" i="12"/>
  <c r="F50" i="12"/>
  <c r="G50" i="12"/>
  <c r="H50" i="12"/>
  <c r="I50" i="12"/>
  <c r="C51" i="12"/>
  <c r="D51" i="12"/>
  <c r="E51" i="12"/>
  <c r="F51" i="12"/>
  <c r="G51" i="12"/>
  <c r="H51" i="12"/>
  <c r="I51" i="12"/>
  <c r="C52" i="12"/>
  <c r="D52" i="12"/>
  <c r="E52" i="12"/>
  <c r="F52" i="12"/>
  <c r="G52" i="12"/>
  <c r="H52" i="12"/>
  <c r="I52" i="12"/>
  <c r="C53" i="12"/>
  <c r="D53" i="12"/>
  <c r="E53" i="12"/>
  <c r="F53" i="12"/>
  <c r="G53" i="12"/>
  <c r="H53" i="12"/>
  <c r="I53" i="12"/>
  <c r="C54" i="12"/>
  <c r="D54" i="12"/>
  <c r="E54" i="12"/>
  <c r="F54" i="12"/>
  <c r="G54" i="12"/>
  <c r="H54" i="12"/>
  <c r="I54" i="12"/>
  <c r="I22" i="12"/>
  <c r="H22" i="12"/>
  <c r="G22" i="12"/>
  <c r="F22" i="12"/>
  <c r="E22" i="12"/>
  <c r="D22" i="12"/>
  <c r="C22" i="12"/>
  <c r="B7" i="11"/>
  <c r="C7" i="11"/>
  <c r="D7" i="11"/>
  <c r="E7" i="11"/>
  <c r="F7" i="11"/>
  <c r="G7" i="11"/>
  <c r="B8" i="11"/>
  <c r="C8" i="11"/>
  <c r="D8" i="11"/>
  <c r="E8" i="11"/>
  <c r="F8" i="11"/>
  <c r="G8" i="11"/>
  <c r="B9" i="11"/>
  <c r="C9" i="11"/>
  <c r="D9" i="11"/>
  <c r="E9" i="11"/>
  <c r="F9" i="11"/>
  <c r="G9" i="11"/>
  <c r="B10" i="11"/>
  <c r="C10" i="11"/>
  <c r="D10" i="11"/>
  <c r="E10" i="11"/>
  <c r="F10" i="11"/>
  <c r="G10" i="11"/>
  <c r="B11" i="11"/>
  <c r="C11" i="11"/>
  <c r="D11" i="11"/>
  <c r="E11" i="11"/>
  <c r="F11" i="11"/>
  <c r="G11" i="11"/>
  <c r="B12" i="11"/>
  <c r="C12" i="11"/>
  <c r="D12" i="11"/>
  <c r="E12" i="11"/>
  <c r="F12" i="11"/>
  <c r="G12" i="11"/>
  <c r="B13" i="11"/>
  <c r="C13" i="11"/>
  <c r="D13" i="11"/>
  <c r="E13" i="11"/>
  <c r="F13" i="11"/>
  <c r="G13" i="11"/>
  <c r="C14" i="11"/>
  <c r="D14" i="11"/>
  <c r="E14" i="11"/>
  <c r="F14" i="11"/>
  <c r="G14" i="11"/>
  <c r="C15" i="11"/>
  <c r="D15" i="11"/>
  <c r="E15" i="11"/>
  <c r="F15" i="11"/>
  <c r="G15" i="11"/>
  <c r="C16" i="11"/>
  <c r="D16" i="11"/>
  <c r="E16" i="11"/>
  <c r="F16" i="11"/>
  <c r="G16" i="11"/>
  <c r="C17" i="11"/>
  <c r="D17" i="11"/>
  <c r="E17" i="11"/>
  <c r="F17" i="11"/>
  <c r="G17" i="11"/>
  <c r="C18" i="11"/>
  <c r="D18" i="11"/>
  <c r="E18" i="11"/>
  <c r="F18" i="11"/>
  <c r="G18" i="11"/>
  <c r="C19" i="11"/>
  <c r="D19" i="11"/>
  <c r="E19" i="11"/>
  <c r="F19" i="11"/>
  <c r="G19" i="11"/>
  <c r="C20" i="11"/>
  <c r="D20" i="11"/>
  <c r="E20" i="11"/>
  <c r="F20" i="11"/>
  <c r="G20" i="11"/>
  <c r="C21" i="11"/>
  <c r="D21" i="11"/>
  <c r="E21" i="11"/>
  <c r="F21" i="11"/>
  <c r="G21" i="11"/>
  <c r="C22" i="11"/>
  <c r="D22" i="11"/>
  <c r="E22" i="11"/>
  <c r="F22" i="11"/>
  <c r="G22" i="11"/>
  <c r="C23" i="11"/>
  <c r="D23" i="11"/>
  <c r="E23" i="11"/>
  <c r="F23" i="11"/>
  <c r="G23" i="11"/>
  <c r="C24" i="11"/>
  <c r="D24" i="11"/>
  <c r="E24" i="11"/>
  <c r="F24" i="11"/>
  <c r="G24" i="11"/>
  <c r="C25" i="11"/>
  <c r="D25" i="11"/>
  <c r="E25" i="11"/>
  <c r="F25" i="11"/>
  <c r="G25" i="11"/>
  <c r="C26" i="11"/>
  <c r="D26" i="11"/>
  <c r="E26" i="11"/>
  <c r="F26" i="11"/>
  <c r="G26" i="11"/>
  <c r="C27" i="11"/>
  <c r="D27" i="11"/>
  <c r="E27" i="11"/>
  <c r="F27" i="11"/>
  <c r="G27" i="11"/>
  <c r="C28" i="11"/>
  <c r="D28" i="11"/>
  <c r="E28" i="11"/>
  <c r="F28" i="11"/>
  <c r="G28" i="11"/>
  <c r="C29" i="11"/>
  <c r="D29" i="11"/>
  <c r="E29" i="11"/>
  <c r="F29" i="11"/>
  <c r="G29" i="11"/>
  <c r="C30" i="11"/>
  <c r="D30" i="11"/>
  <c r="E30" i="11"/>
  <c r="F30" i="11"/>
  <c r="G30" i="11"/>
  <c r="C31" i="11"/>
  <c r="D31" i="11"/>
  <c r="E31" i="11"/>
  <c r="F31" i="11"/>
  <c r="G31" i="11"/>
  <c r="C32" i="11"/>
  <c r="D32" i="11"/>
  <c r="E32" i="11"/>
  <c r="F32" i="11"/>
  <c r="G32" i="11"/>
  <c r="C33" i="11"/>
  <c r="D33" i="11"/>
  <c r="E33" i="11"/>
  <c r="F33" i="11"/>
  <c r="G33" i="11"/>
  <c r="C34" i="11"/>
  <c r="D34" i="11"/>
  <c r="E34" i="11"/>
  <c r="F34" i="11"/>
  <c r="G34" i="11"/>
  <c r="C35" i="11"/>
  <c r="D35" i="11"/>
  <c r="E35" i="11"/>
  <c r="F35" i="11"/>
  <c r="G35" i="11"/>
  <c r="C36" i="11"/>
  <c r="D36" i="11"/>
  <c r="E36" i="11"/>
  <c r="F36" i="11"/>
  <c r="G36" i="11"/>
  <c r="C37" i="11"/>
  <c r="D37" i="11"/>
  <c r="E37" i="11"/>
  <c r="F37" i="11"/>
  <c r="G37" i="11"/>
  <c r="C38" i="11"/>
  <c r="D38" i="11"/>
  <c r="E38" i="11"/>
  <c r="F38" i="11"/>
  <c r="G38" i="11"/>
  <c r="C39" i="11"/>
  <c r="D39" i="11"/>
  <c r="E39" i="11"/>
  <c r="F39" i="11"/>
  <c r="G39" i="11"/>
  <c r="C40" i="11"/>
  <c r="D40" i="11"/>
  <c r="E40" i="11"/>
  <c r="F40" i="11"/>
  <c r="G40" i="11"/>
  <c r="C41" i="11"/>
  <c r="D41" i="11"/>
  <c r="E41" i="11"/>
  <c r="F41" i="11"/>
  <c r="G41" i="11"/>
  <c r="C42" i="11"/>
  <c r="D42" i="11"/>
  <c r="E42" i="11"/>
  <c r="F42" i="11"/>
  <c r="G42" i="11"/>
  <c r="C43" i="11"/>
  <c r="D43" i="11"/>
  <c r="E43" i="11"/>
  <c r="F43" i="11"/>
  <c r="G43" i="11"/>
  <c r="C44" i="11"/>
  <c r="D44" i="11"/>
  <c r="E44" i="11"/>
  <c r="F44" i="11"/>
  <c r="G44" i="11"/>
  <c r="C45" i="11"/>
  <c r="D45" i="11"/>
  <c r="E45" i="11"/>
  <c r="F45" i="11"/>
  <c r="G45" i="11"/>
  <c r="C46" i="11"/>
  <c r="D46" i="11"/>
  <c r="E46" i="11"/>
  <c r="F46" i="11"/>
  <c r="G46" i="11"/>
  <c r="C47" i="11"/>
  <c r="D47" i="11"/>
  <c r="E47" i="11"/>
  <c r="F47" i="11"/>
  <c r="G47" i="11"/>
  <c r="C48" i="11"/>
  <c r="D48" i="11"/>
  <c r="E48" i="11"/>
  <c r="F48" i="11"/>
  <c r="G48" i="11"/>
  <c r="C49" i="11"/>
  <c r="D49" i="11"/>
  <c r="E49" i="11"/>
  <c r="F49" i="11"/>
  <c r="G49" i="11"/>
  <c r="C50" i="11"/>
  <c r="D50" i="11"/>
  <c r="E50" i="11"/>
  <c r="F50" i="11"/>
  <c r="G50" i="11"/>
  <c r="C51" i="11"/>
  <c r="D51" i="11"/>
  <c r="E51" i="11"/>
  <c r="F51" i="11"/>
  <c r="G51" i="11"/>
  <c r="C52" i="11"/>
  <c r="D52" i="11"/>
  <c r="E52" i="11"/>
  <c r="F52" i="11"/>
  <c r="G52" i="11"/>
  <c r="C53" i="11"/>
  <c r="D53" i="11"/>
  <c r="E53" i="11"/>
  <c r="F53" i="11"/>
  <c r="G53" i="11"/>
  <c r="C54" i="11"/>
  <c r="D54" i="11"/>
  <c r="E54" i="11"/>
  <c r="F54" i="11"/>
  <c r="G54" i="11"/>
  <c r="C55" i="11"/>
  <c r="D55" i="11"/>
  <c r="E55" i="11"/>
  <c r="F55" i="11"/>
  <c r="G55" i="11"/>
  <c r="G6" i="11"/>
  <c r="F6" i="11"/>
  <c r="B6" i="11"/>
  <c r="D6" i="11"/>
  <c r="E6" i="11"/>
  <c r="C6" i="11"/>
  <c r="U14" i="9" l="1"/>
  <c r="U13" i="9"/>
  <c r="U12" i="9"/>
  <c r="U11" i="9"/>
  <c r="U10" i="9"/>
  <c r="U9" i="9"/>
  <c r="U8" i="9"/>
  <c r="U7" i="9"/>
  <c r="H11" i="2"/>
  <c r="CD166" i="10"/>
  <c r="AD159" i="10"/>
  <c r="AB159" i="10"/>
  <c r="AE159" i="10" s="1"/>
  <c r="AD158" i="10"/>
  <c r="AB158" i="10"/>
  <c r="DS157" i="10"/>
  <c r="CN157" i="10"/>
  <c r="DJ157" i="10" s="1"/>
  <c r="CG157" i="10"/>
  <c r="DM157" i="10" s="1"/>
  <c r="BL157" i="10"/>
  <c r="BK157" i="10"/>
  <c r="BJ157" i="10"/>
  <c r="BI157" i="10"/>
  <c r="BH157" i="10"/>
  <c r="BG157" i="10"/>
  <c r="BF157" i="10"/>
  <c r="BE157" i="10"/>
  <c r="BD157" i="10"/>
  <c r="BC157" i="10"/>
  <c r="BB157" i="10"/>
  <c r="AG157" i="10"/>
  <c r="AP157" i="10" s="1"/>
  <c r="AZ157" i="10" s="1"/>
  <c r="AD157" i="10"/>
  <c r="AB157" i="10"/>
  <c r="X157" i="10"/>
  <c r="T157" i="10"/>
  <c r="AH157" i="10"/>
  <c r="AR157" i="10" s="1"/>
  <c r="AD156" i="10"/>
  <c r="AB156" i="10"/>
  <c r="AE156" i="10" s="1"/>
  <c r="AD155" i="10"/>
  <c r="AB155" i="10"/>
  <c r="DS154" i="10"/>
  <c r="CN154" i="10"/>
  <c r="CU154" i="10" s="1"/>
  <c r="CG154" i="10"/>
  <c r="DM154" i="10" s="1"/>
  <c r="BL154" i="10"/>
  <c r="BK154" i="10"/>
  <c r="BJ154" i="10"/>
  <c r="BI154" i="10"/>
  <c r="BH154" i="10"/>
  <c r="BG154" i="10"/>
  <c r="BF154" i="10"/>
  <c r="BE154" i="10"/>
  <c r="BD154" i="10"/>
  <c r="BC154" i="10"/>
  <c r="BB154" i="10"/>
  <c r="BA154" i="10"/>
  <c r="AZ154" i="10"/>
  <c r="AY154" i="10"/>
  <c r="AX154" i="10"/>
  <c r="AW154" i="10"/>
  <c r="AV154" i="10"/>
  <c r="BQ154" i="10" s="1"/>
  <c r="AU154" i="10"/>
  <c r="AT154" i="10"/>
  <c r="AS154" i="10"/>
  <c r="AR154" i="10"/>
  <c r="AG154" i="10"/>
  <c r="AP154" i="10" s="1"/>
  <c r="AD154" i="10"/>
  <c r="AB154" i="10"/>
  <c r="X154" i="10"/>
  <c r="T154" i="10"/>
  <c r="O154" i="10"/>
  <c r="AH154" i="10" s="1"/>
  <c r="K154" i="10"/>
  <c r="L154" i="10" s="1"/>
  <c r="J154" i="10"/>
  <c r="AD153" i="10"/>
  <c r="AB153" i="10"/>
  <c r="AE153" i="10" s="1"/>
  <c r="AD152" i="10"/>
  <c r="AB152" i="10"/>
  <c r="DS151" i="10"/>
  <c r="CN151" i="10"/>
  <c r="CG151" i="10"/>
  <c r="DM151" i="10" s="1"/>
  <c r="BL151" i="10"/>
  <c r="BK151" i="10"/>
  <c r="BJ151" i="10"/>
  <c r="BI151" i="10"/>
  <c r="BH151" i="10"/>
  <c r="BG151" i="10"/>
  <c r="BF151" i="10"/>
  <c r="BE151" i="10"/>
  <c r="BD151" i="10"/>
  <c r="BC151" i="10"/>
  <c r="BB151" i="10"/>
  <c r="BA151" i="10"/>
  <c r="AZ151" i="10"/>
  <c r="AY151" i="10"/>
  <c r="AX151" i="10"/>
  <c r="AW151" i="10"/>
  <c r="AV151" i="10"/>
  <c r="AU151" i="10"/>
  <c r="AT151" i="10"/>
  <c r="AS151" i="10"/>
  <c r="AR151" i="10"/>
  <c r="AG151" i="10"/>
  <c r="AP151" i="10" s="1"/>
  <c r="AQ151" i="10" s="1"/>
  <c r="AD151" i="10"/>
  <c r="AB151" i="10"/>
  <c r="X151" i="10"/>
  <c r="T151" i="10"/>
  <c r="O151" i="10"/>
  <c r="AL151" i="10" s="1"/>
  <c r="K151" i="10"/>
  <c r="L151" i="10" s="1"/>
  <c r="J151" i="10"/>
  <c r="AD150" i="10"/>
  <c r="AB150" i="10"/>
  <c r="AE150" i="10" s="1"/>
  <c r="AD149" i="10"/>
  <c r="AB149" i="10"/>
  <c r="DS148" i="10"/>
  <c r="ED148" i="10" s="1"/>
  <c r="CN148" i="10"/>
  <c r="DH148" i="10" s="1"/>
  <c r="CG148" i="10"/>
  <c r="DM148" i="10" s="1"/>
  <c r="BL148" i="10"/>
  <c r="BK148" i="10"/>
  <c r="BJ148" i="10"/>
  <c r="BI148" i="10"/>
  <c r="BH148" i="10"/>
  <c r="BG148" i="10"/>
  <c r="BF148" i="10"/>
  <c r="BE148" i="10"/>
  <c r="BD148" i="10"/>
  <c r="BC148" i="10"/>
  <c r="BB148" i="10"/>
  <c r="BA148" i="10"/>
  <c r="AZ148" i="10"/>
  <c r="AY148" i="10"/>
  <c r="AX148" i="10"/>
  <c r="AW148" i="10"/>
  <c r="AV148" i="10"/>
  <c r="AU148" i="10"/>
  <c r="AT148" i="10"/>
  <c r="AS148" i="10"/>
  <c r="AR148" i="10"/>
  <c r="AG148" i="10"/>
  <c r="AP148" i="10" s="1"/>
  <c r="AQ148" i="10" s="1"/>
  <c r="AD148" i="10"/>
  <c r="AB148" i="10"/>
  <c r="X148" i="10"/>
  <c r="T148" i="10"/>
  <c r="O148" i="10"/>
  <c r="AL148" i="10" s="1"/>
  <c r="K148" i="10"/>
  <c r="L148" i="10" s="1"/>
  <c r="J148" i="10"/>
  <c r="AD147" i="10"/>
  <c r="AB147" i="10"/>
  <c r="AD146" i="10"/>
  <c r="AB146" i="10"/>
  <c r="DS145" i="10"/>
  <c r="EB145" i="10" s="1"/>
  <c r="CN145" i="10"/>
  <c r="CG145" i="10"/>
  <c r="DM145" i="10" s="1"/>
  <c r="BL145" i="10"/>
  <c r="BK145" i="10"/>
  <c r="BJ145" i="10"/>
  <c r="BI145" i="10"/>
  <c r="BH145" i="10"/>
  <c r="BG145" i="10"/>
  <c r="BF145" i="10"/>
  <c r="BE145" i="10"/>
  <c r="BD145" i="10"/>
  <c r="BC145" i="10"/>
  <c r="BB145" i="10"/>
  <c r="BA145" i="10"/>
  <c r="AZ145" i="10"/>
  <c r="AY145" i="10"/>
  <c r="AX145" i="10"/>
  <c r="AW145" i="10"/>
  <c r="AV145" i="10"/>
  <c r="AU145" i="10"/>
  <c r="AT145" i="10"/>
  <c r="AS145" i="10"/>
  <c r="AR145" i="10"/>
  <c r="AG145" i="10"/>
  <c r="AP145" i="10" s="1"/>
  <c r="AQ145" i="10" s="1"/>
  <c r="AD145" i="10"/>
  <c r="AB145" i="10"/>
  <c r="X145" i="10"/>
  <c r="T145" i="10"/>
  <c r="O145" i="10"/>
  <c r="AL145" i="10" s="1"/>
  <c r="K145" i="10"/>
  <c r="L145" i="10" s="1"/>
  <c r="AM145" i="10" s="1"/>
  <c r="J145" i="10"/>
  <c r="AD144" i="10"/>
  <c r="AB144" i="10"/>
  <c r="AD143" i="10"/>
  <c r="AB143" i="10"/>
  <c r="DS142" i="10"/>
  <c r="EB142" i="10" s="1"/>
  <c r="CN142" i="10"/>
  <c r="CG142" i="10"/>
  <c r="DM142" i="10" s="1"/>
  <c r="BL142" i="10"/>
  <c r="BK142" i="10"/>
  <c r="BJ142" i="10"/>
  <c r="BI142" i="10"/>
  <c r="BH142" i="10"/>
  <c r="BG142" i="10"/>
  <c r="BF142" i="10"/>
  <c r="BE142" i="10"/>
  <c r="BD142" i="10"/>
  <c r="BC142" i="10"/>
  <c r="BB142" i="10"/>
  <c r="BA142" i="10"/>
  <c r="AZ142" i="10"/>
  <c r="AY142" i="10"/>
  <c r="AX142" i="10"/>
  <c r="AW142" i="10"/>
  <c r="BR142" i="10" s="1"/>
  <c r="AV142" i="10"/>
  <c r="AU142" i="10"/>
  <c r="AT142" i="10"/>
  <c r="AS142" i="10"/>
  <c r="AR142" i="10"/>
  <c r="AG142" i="10"/>
  <c r="AP142" i="10" s="1"/>
  <c r="AD142" i="10"/>
  <c r="AB142" i="10"/>
  <c r="X142" i="10"/>
  <c r="T142" i="10"/>
  <c r="O142" i="10"/>
  <c r="AL142" i="10" s="1"/>
  <c r="K142" i="10"/>
  <c r="L142" i="10" s="1"/>
  <c r="AM142" i="10" s="1"/>
  <c r="J142" i="10"/>
  <c r="AD141" i="10"/>
  <c r="AB141" i="10"/>
  <c r="AD140" i="10"/>
  <c r="AB140" i="10"/>
  <c r="DS139" i="10"/>
  <c r="CN139" i="10"/>
  <c r="DA139" i="10" s="1"/>
  <c r="CG139" i="10"/>
  <c r="DM139" i="10" s="1"/>
  <c r="BL139" i="10"/>
  <c r="BK139" i="10"/>
  <c r="BJ139" i="10"/>
  <c r="BI139" i="10"/>
  <c r="BH139" i="10"/>
  <c r="BG139" i="10"/>
  <c r="BF139" i="10"/>
  <c r="BE139" i="10"/>
  <c r="BD139" i="10"/>
  <c r="BC139" i="10"/>
  <c r="BB139" i="10"/>
  <c r="BA139" i="10"/>
  <c r="AZ139" i="10"/>
  <c r="AY139" i="10"/>
  <c r="AX139" i="10"/>
  <c r="AW139" i="10"/>
  <c r="AV139" i="10"/>
  <c r="AU139" i="10"/>
  <c r="AT139" i="10"/>
  <c r="AS139" i="10"/>
  <c r="AR139" i="10"/>
  <c r="AG139" i="10"/>
  <c r="AP139" i="10" s="1"/>
  <c r="AD139" i="10"/>
  <c r="AB139" i="10"/>
  <c r="X139" i="10"/>
  <c r="T139" i="10"/>
  <c r="O139" i="10"/>
  <c r="K139" i="10"/>
  <c r="L139" i="10" s="1"/>
  <c r="AM139" i="10" s="1"/>
  <c r="P50" i="9" s="1"/>
  <c r="J139" i="10"/>
  <c r="AD138" i="10"/>
  <c r="AB138" i="10"/>
  <c r="AD137" i="10"/>
  <c r="AB137" i="10"/>
  <c r="DS136" i="10"/>
  <c r="DZ136" i="10" s="1"/>
  <c r="CN136" i="10"/>
  <c r="DB136" i="10" s="1"/>
  <c r="CG136" i="10"/>
  <c r="DM136" i="10" s="1"/>
  <c r="BL136" i="10"/>
  <c r="BK136" i="10"/>
  <c r="BJ136" i="10"/>
  <c r="BI136" i="10"/>
  <c r="BH136" i="10"/>
  <c r="BG136" i="10"/>
  <c r="BF136" i="10"/>
  <c r="BE136" i="10"/>
  <c r="BD136" i="10"/>
  <c r="BC136" i="10"/>
  <c r="BB136" i="10"/>
  <c r="BA136" i="10"/>
  <c r="AZ136" i="10"/>
  <c r="AY136" i="10"/>
  <c r="AX136" i="10"/>
  <c r="AW136" i="10"/>
  <c r="AV136" i="10"/>
  <c r="BQ136" i="10" s="1"/>
  <c r="AU136" i="10"/>
  <c r="AT136" i="10"/>
  <c r="AS136" i="10"/>
  <c r="AR136" i="10"/>
  <c r="AG136" i="10"/>
  <c r="AP136" i="10" s="1"/>
  <c r="AD136" i="10"/>
  <c r="AB136" i="10"/>
  <c r="X136" i="10"/>
  <c r="T136" i="10"/>
  <c r="O136" i="10"/>
  <c r="AL136" i="10" s="1"/>
  <c r="K136" i="10"/>
  <c r="L136" i="10" s="1"/>
  <c r="AM136" i="10" s="1"/>
  <c r="J136" i="10"/>
  <c r="AD135" i="10"/>
  <c r="AB135" i="10"/>
  <c r="AD134" i="10"/>
  <c r="AB134" i="10"/>
  <c r="DS133" i="10"/>
  <c r="EA133" i="10" s="1"/>
  <c r="CN133" i="10"/>
  <c r="CG133" i="10"/>
  <c r="DM133" i="10" s="1"/>
  <c r="BL133" i="10"/>
  <c r="BK133" i="10"/>
  <c r="BJ133" i="10"/>
  <c r="BI133" i="10"/>
  <c r="BH133" i="10"/>
  <c r="BG133" i="10"/>
  <c r="BF133" i="10"/>
  <c r="BE133" i="10"/>
  <c r="BD133" i="10"/>
  <c r="BC133" i="10"/>
  <c r="BB133" i="10"/>
  <c r="BA133" i="10"/>
  <c r="AZ133" i="10"/>
  <c r="AY133" i="10"/>
  <c r="AX133" i="10"/>
  <c r="AW133" i="10"/>
  <c r="AV133" i="10"/>
  <c r="AU133" i="10"/>
  <c r="AT133" i="10"/>
  <c r="AS133" i="10"/>
  <c r="AR133" i="10"/>
  <c r="AH133" i="10"/>
  <c r="AG133" i="10"/>
  <c r="AP133" i="10" s="1"/>
  <c r="AD133" i="10"/>
  <c r="AB133" i="10"/>
  <c r="X133" i="10"/>
  <c r="T133" i="10"/>
  <c r="O133" i="10"/>
  <c r="AL133" i="10" s="1"/>
  <c r="K133" i="10"/>
  <c r="L133" i="10" s="1"/>
  <c r="AM133" i="10" s="1"/>
  <c r="J133" i="10"/>
  <c r="AD132" i="10"/>
  <c r="AB132" i="10"/>
  <c r="AE132" i="10" s="1"/>
  <c r="AD131" i="10"/>
  <c r="AB131" i="10"/>
  <c r="DS130" i="10"/>
  <c r="DZ130" i="10" s="1"/>
  <c r="CN130" i="10"/>
  <c r="CG130" i="10"/>
  <c r="DM130" i="10" s="1"/>
  <c r="BL130" i="10"/>
  <c r="BK130" i="10"/>
  <c r="BJ130" i="10"/>
  <c r="BI130" i="10"/>
  <c r="BH130" i="10"/>
  <c r="BG130" i="10"/>
  <c r="BF130" i="10"/>
  <c r="BE130" i="10"/>
  <c r="BD130" i="10"/>
  <c r="BC130" i="10"/>
  <c r="BB130" i="10"/>
  <c r="BA130" i="10"/>
  <c r="AZ130" i="10"/>
  <c r="AY130" i="10"/>
  <c r="AX130" i="10"/>
  <c r="AW130" i="10"/>
  <c r="AV130" i="10"/>
  <c r="AU130" i="10"/>
  <c r="AT130" i="10"/>
  <c r="AS130" i="10"/>
  <c r="AR130" i="10"/>
  <c r="AG130" i="10"/>
  <c r="AP130" i="10" s="1"/>
  <c r="AQ130" i="10" s="1"/>
  <c r="AD130" i="10"/>
  <c r="AB130" i="10"/>
  <c r="AE130" i="10" s="1"/>
  <c r="X130" i="10"/>
  <c r="T130" i="10"/>
  <c r="O130" i="10"/>
  <c r="AL130" i="10" s="1"/>
  <c r="K130" i="10"/>
  <c r="L130" i="10" s="1"/>
  <c r="AM130" i="10" s="1"/>
  <c r="J130" i="10"/>
  <c r="AD129" i="10"/>
  <c r="AB129" i="10"/>
  <c r="AD128" i="10"/>
  <c r="AB128" i="10"/>
  <c r="DS127" i="10"/>
  <c r="ED127" i="10" s="1"/>
  <c r="CU127" i="10"/>
  <c r="CN127" i="10"/>
  <c r="DJ127" i="10" s="1"/>
  <c r="CG127" i="10"/>
  <c r="DM127" i="10" s="1"/>
  <c r="BL127" i="10"/>
  <c r="BK127" i="10"/>
  <c r="BJ127" i="10"/>
  <c r="BI127" i="10"/>
  <c r="BH127" i="10"/>
  <c r="BG127" i="10"/>
  <c r="BF127" i="10"/>
  <c r="BE127" i="10"/>
  <c r="BD127" i="10"/>
  <c r="BC127" i="10"/>
  <c r="BB127" i="10"/>
  <c r="BA127" i="10"/>
  <c r="AZ127" i="10"/>
  <c r="AY127" i="10"/>
  <c r="AX127" i="10"/>
  <c r="AW127" i="10"/>
  <c r="AV127" i="10"/>
  <c r="AU127" i="10"/>
  <c r="AT127" i="10"/>
  <c r="AS127" i="10"/>
  <c r="AR127" i="10"/>
  <c r="AG127" i="10"/>
  <c r="AP127" i="10" s="1"/>
  <c r="AD127" i="10"/>
  <c r="AB127" i="10"/>
  <c r="X127" i="10"/>
  <c r="T127" i="10"/>
  <c r="O127" i="10"/>
  <c r="AL127" i="10" s="1"/>
  <c r="K127" i="10"/>
  <c r="L127" i="10" s="1"/>
  <c r="AM127" i="10" s="1"/>
  <c r="J127" i="10"/>
  <c r="AD126" i="10"/>
  <c r="AB126" i="10"/>
  <c r="AD125" i="10"/>
  <c r="AB125" i="10"/>
  <c r="DS124" i="10"/>
  <c r="ED124" i="10" s="1"/>
  <c r="CN124" i="10"/>
  <c r="DF124" i="10" s="1"/>
  <c r="CG124" i="10"/>
  <c r="DM124" i="10" s="1"/>
  <c r="BL124" i="10"/>
  <c r="BK124" i="10"/>
  <c r="BJ124" i="10"/>
  <c r="BI124" i="10"/>
  <c r="BH124" i="10"/>
  <c r="BG124" i="10"/>
  <c r="BF124" i="10"/>
  <c r="BE124" i="10"/>
  <c r="BD124" i="10"/>
  <c r="BC124" i="10"/>
  <c r="BB124" i="10"/>
  <c r="BA124" i="10"/>
  <c r="AZ124" i="10"/>
  <c r="AY124" i="10"/>
  <c r="AX124" i="10"/>
  <c r="AW124" i="10"/>
  <c r="AV124" i="10"/>
  <c r="AU124" i="10"/>
  <c r="AT124" i="10"/>
  <c r="AS124" i="10"/>
  <c r="AR124" i="10"/>
  <c r="AG124" i="10"/>
  <c r="AP124" i="10" s="1"/>
  <c r="AD124" i="10"/>
  <c r="AB124" i="10"/>
  <c r="X124" i="10"/>
  <c r="T124" i="10"/>
  <c r="O124" i="10"/>
  <c r="AL124" i="10" s="1"/>
  <c r="K124" i="10"/>
  <c r="L124" i="10" s="1"/>
  <c r="AM124" i="10" s="1"/>
  <c r="P45" i="9" s="1"/>
  <c r="J124" i="10"/>
  <c r="AD123" i="10"/>
  <c r="AB123" i="10"/>
  <c r="AD122" i="10"/>
  <c r="AB122" i="10"/>
  <c r="DS121" i="10"/>
  <c r="ED121" i="10" s="1"/>
  <c r="CN121" i="10"/>
  <c r="DI121" i="10" s="1"/>
  <c r="CG121" i="10"/>
  <c r="DM121" i="10" s="1"/>
  <c r="BL121" i="10"/>
  <c r="BK121" i="10"/>
  <c r="BJ121" i="10"/>
  <c r="BI121" i="10"/>
  <c r="BH121" i="10"/>
  <c r="BG121" i="10"/>
  <c r="BF121" i="10"/>
  <c r="BE121" i="10"/>
  <c r="BD121" i="10"/>
  <c r="BC121" i="10"/>
  <c r="BB121" i="10"/>
  <c r="BA121" i="10"/>
  <c r="AZ121" i="10"/>
  <c r="AY121" i="10"/>
  <c r="AX121" i="10"/>
  <c r="AW121" i="10"/>
  <c r="AV121" i="10"/>
  <c r="AU121" i="10"/>
  <c r="AT121" i="10"/>
  <c r="AS121" i="10"/>
  <c r="AR121" i="10"/>
  <c r="AG121" i="10"/>
  <c r="AP121" i="10" s="1"/>
  <c r="AD121" i="10"/>
  <c r="AB121" i="10"/>
  <c r="X121" i="10"/>
  <c r="T121" i="10"/>
  <c r="O121" i="10"/>
  <c r="AL121" i="10" s="1"/>
  <c r="K121" i="10"/>
  <c r="L121" i="10" s="1"/>
  <c r="AM121" i="10" s="1"/>
  <c r="J121" i="10"/>
  <c r="AD120" i="10"/>
  <c r="AB120" i="10"/>
  <c r="AD119" i="10"/>
  <c r="AB119" i="10"/>
  <c r="DS118" i="10"/>
  <c r="ED118" i="10" s="1"/>
  <c r="CN118" i="10"/>
  <c r="CG118" i="10"/>
  <c r="DM118" i="10" s="1"/>
  <c r="BL118" i="10"/>
  <c r="BK118" i="10"/>
  <c r="BJ118" i="10"/>
  <c r="BI118" i="10"/>
  <c r="BH118" i="10"/>
  <c r="CC118" i="10" s="1"/>
  <c r="BG118" i="10"/>
  <c r="BF118" i="10"/>
  <c r="BE118" i="10"/>
  <c r="BD118" i="10"/>
  <c r="BC118" i="10"/>
  <c r="BB118" i="10"/>
  <c r="BA118" i="10"/>
  <c r="AZ118" i="10"/>
  <c r="AY118" i="10"/>
  <c r="AX118" i="10"/>
  <c r="AW118" i="10"/>
  <c r="AV118" i="10"/>
  <c r="AU118" i="10"/>
  <c r="AT118" i="10"/>
  <c r="AS118" i="10"/>
  <c r="BN118" i="10" s="1"/>
  <c r="AR118" i="10"/>
  <c r="AG118" i="10"/>
  <c r="AP118" i="10" s="1"/>
  <c r="AQ118" i="10" s="1"/>
  <c r="AD118" i="10"/>
  <c r="AB118" i="10"/>
  <c r="X118" i="10"/>
  <c r="T118" i="10"/>
  <c r="O118" i="10"/>
  <c r="AL118" i="10" s="1"/>
  <c r="K118" i="10"/>
  <c r="L118" i="10" s="1"/>
  <c r="J118" i="10"/>
  <c r="AD117" i="10"/>
  <c r="AB117" i="10"/>
  <c r="AD116" i="10"/>
  <c r="AB116" i="10"/>
  <c r="DS115" i="10"/>
  <c r="ED115" i="10" s="1"/>
  <c r="CN115" i="10"/>
  <c r="DH115" i="10" s="1"/>
  <c r="CG115" i="10"/>
  <c r="DM115" i="10" s="1"/>
  <c r="BL115" i="10"/>
  <c r="BK115" i="10"/>
  <c r="BJ115" i="10"/>
  <c r="BI115" i="10"/>
  <c r="BH115" i="10"/>
  <c r="BG115" i="10"/>
  <c r="BF115" i="10"/>
  <c r="BE115" i="10"/>
  <c r="BD115" i="10"/>
  <c r="BC115" i="10"/>
  <c r="BB115" i="10"/>
  <c r="BA115" i="10"/>
  <c r="AZ115" i="10"/>
  <c r="AY115" i="10"/>
  <c r="AX115" i="10"/>
  <c r="AW115" i="10"/>
  <c r="AV115" i="10"/>
  <c r="BQ115" i="10" s="1"/>
  <c r="AU115" i="10"/>
  <c r="BP115" i="10" s="1"/>
  <c r="AT115" i="10"/>
  <c r="AS115" i="10"/>
  <c r="AR115" i="10"/>
  <c r="AG115" i="10"/>
  <c r="AP115" i="10" s="1"/>
  <c r="AQ115" i="10" s="1"/>
  <c r="AD115" i="10"/>
  <c r="AB115" i="10"/>
  <c r="X115" i="10"/>
  <c r="T115" i="10"/>
  <c r="O115" i="10"/>
  <c r="K115" i="10"/>
  <c r="L115" i="10" s="1"/>
  <c r="J115" i="10"/>
  <c r="AD114" i="10"/>
  <c r="AB114" i="10"/>
  <c r="AD113" i="10"/>
  <c r="AB113" i="10"/>
  <c r="DS112" i="10"/>
  <c r="ED112" i="10" s="1"/>
  <c r="CN112" i="10"/>
  <c r="DF112" i="10" s="1"/>
  <c r="CG112" i="10"/>
  <c r="DM112" i="10" s="1"/>
  <c r="BL112" i="10"/>
  <c r="BK112" i="10"/>
  <c r="BJ112" i="10"/>
  <c r="BI112" i="10"/>
  <c r="BH112" i="10"/>
  <c r="BG112" i="10"/>
  <c r="BF112" i="10"/>
  <c r="BE112" i="10"/>
  <c r="BD112" i="10"/>
  <c r="BC112" i="10"/>
  <c r="BB112" i="10"/>
  <c r="BA112" i="10"/>
  <c r="AZ112" i="10"/>
  <c r="AY112" i="10"/>
  <c r="AX112" i="10"/>
  <c r="AW112" i="10"/>
  <c r="AV112" i="10"/>
  <c r="AU112" i="10"/>
  <c r="AT112" i="10"/>
  <c r="AS112" i="10"/>
  <c r="AR112" i="10"/>
  <c r="AG112" i="10"/>
  <c r="AP112" i="10" s="1"/>
  <c r="AD112" i="10"/>
  <c r="AB112" i="10"/>
  <c r="AE112" i="10" s="1"/>
  <c r="X112" i="10"/>
  <c r="T112" i="10"/>
  <c r="O112" i="10"/>
  <c r="AL112" i="10" s="1"/>
  <c r="K112" i="10"/>
  <c r="L112" i="10" s="1"/>
  <c r="J112" i="10"/>
  <c r="AD111" i="10"/>
  <c r="AB111" i="10"/>
  <c r="AD110" i="10"/>
  <c r="AB110" i="10"/>
  <c r="DS109" i="10"/>
  <c r="EB109" i="10" s="1"/>
  <c r="CN109" i="10"/>
  <c r="CG109" i="10"/>
  <c r="DM109" i="10" s="1"/>
  <c r="BL109" i="10"/>
  <c r="BK109" i="10"/>
  <c r="BJ109" i="10"/>
  <c r="BI109" i="10"/>
  <c r="BH109" i="10"/>
  <c r="BG109" i="10"/>
  <c r="BF109" i="10"/>
  <c r="BE109" i="10"/>
  <c r="BD109" i="10"/>
  <c r="BC109" i="10"/>
  <c r="BB109" i="10"/>
  <c r="BA109" i="10"/>
  <c r="AZ109" i="10"/>
  <c r="AY109" i="10"/>
  <c r="AX109" i="10"/>
  <c r="AW109" i="10"/>
  <c r="AV109" i="10"/>
  <c r="BQ109" i="10" s="1"/>
  <c r="AU109" i="10"/>
  <c r="AT109" i="10"/>
  <c r="BO109" i="10" s="1"/>
  <c r="AS109" i="10"/>
  <c r="BN109" i="10" s="1"/>
  <c r="AR109" i="10"/>
  <c r="AG109" i="10"/>
  <c r="AP109" i="10" s="1"/>
  <c r="AD109" i="10"/>
  <c r="AB109" i="10"/>
  <c r="X109" i="10"/>
  <c r="T109" i="10"/>
  <c r="O109" i="10"/>
  <c r="AL109" i="10" s="1"/>
  <c r="K109" i="10"/>
  <c r="L109" i="10" s="1"/>
  <c r="J109" i="10"/>
  <c r="AD108" i="10"/>
  <c r="AB108" i="10"/>
  <c r="AD107" i="10"/>
  <c r="AB107" i="10"/>
  <c r="DS106" i="10"/>
  <c r="EB106" i="10" s="1"/>
  <c r="CN106" i="10"/>
  <c r="CP106" i="10" s="1"/>
  <c r="CG106" i="10"/>
  <c r="DM106" i="10" s="1"/>
  <c r="BL106" i="10"/>
  <c r="BK106" i="10"/>
  <c r="BJ106" i="10"/>
  <c r="BI106" i="10"/>
  <c r="BH106" i="10"/>
  <c r="BG106" i="10"/>
  <c r="BF106" i="10"/>
  <c r="BE106" i="10"/>
  <c r="BD106" i="10"/>
  <c r="BC106" i="10"/>
  <c r="BB106" i="10"/>
  <c r="BA106" i="10"/>
  <c r="AZ106" i="10"/>
  <c r="AY106" i="10"/>
  <c r="AX106" i="10"/>
  <c r="AW106" i="10"/>
  <c r="AV106" i="10"/>
  <c r="AU106" i="10"/>
  <c r="AT106" i="10"/>
  <c r="AS106" i="10"/>
  <c r="AR106" i="10"/>
  <c r="AL106" i="10"/>
  <c r="AG106" i="10"/>
  <c r="AP106" i="10" s="1"/>
  <c r="AQ106" i="10" s="1"/>
  <c r="AD106" i="10"/>
  <c r="AB106" i="10"/>
  <c r="AE106" i="10" s="1"/>
  <c r="X106" i="10"/>
  <c r="T106" i="10"/>
  <c r="O106" i="10"/>
  <c r="AH106" i="10" s="1"/>
  <c r="K106" i="10"/>
  <c r="L106" i="10" s="1"/>
  <c r="AI106" i="10" s="1"/>
  <c r="M39" i="9" s="1"/>
  <c r="J106" i="10"/>
  <c r="AD105" i="10"/>
  <c r="AB105" i="10"/>
  <c r="AE105" i="10" s="1"/>
  <c r="AD104" i="10"/>
  <c r="AB104" i="10"/>
  <c r="DS103" i="10"/>
  <c r="EA103" i="10" s="1"/>
  <c r="CN103" i="10"/>
  <c r="DC103" i="10" s="1"/>
  <c r="CG103" i="10"/>
  <c r="DM103" i="10" s="1"/>
  <c r="BL103" i="10"/>
  <c r="BK103" i="10"/>
  <c r="BJ103" i="10"/>
  <c r="BI103" i="10"/>
  <c r="BH103" i="10"/>
  <c r="BG103" i="10"/>
  <c r="BF103" i="10"/>
  <c r="BE103" i="10"/>
  <c r="BD103" i="10"/>
  <c r="BC103" i="10"/>
  <c r="BB103" i="10"/>
  <c r="BA103" i="10"/>
  <c r="AZ103" i="10"/>
  <c r="AY103" i="10"/>
  <c r="AX103" i="10"/>
  <c r="AW103" i="10"/>
  <c r="AV103" i="10"/>
  <c r="AU103" i="10"/>
  <c r="AT103" i="10"/>
  <c r="AS103" i="10"/>
  <c r="AR103" i="10"/>
  <c r="AG103" i="10"/>
  <c r="AP103" i="10" s="1"/>
  <c r="AD103" i="10"/>
  <c r="AB103" i="10"/>
  <c r="X103" i="10"/>
  <c r="T103" i="10"/>
  <c r="O103" i="10"/>
  <c r="K103" i="10"/>
  <c r="L103" i="10" s="1"/>
  <c r="AM103" i="10" s="1"/>
  <c r="P38" i="9" s="1"/>
  <c r="J103" i="10"/>
  <c r="AD102" i="10"/>
  <c r="AB102" i="10"/>
  <c r="AD101" i="10"/>
  <c r="AB101" i="10"/>
  <c r="DS100" i="10"/>
  <c r="ED100" i="10" s="1"/>
  <c r="CU100" i="10"/>
  <c r="CN100" i="10"/>
  <c r="DG100" i="10" s="1"/>
  <c r="CG100" i="10"/>
  <c r="DM100" i="10" s="1"/>
  <c r="BL100" i="10"/>
  <c r="BK100" i="10"/>
  <c r="BJ100" i="10"/>
  <c r="BI100" i="10"/>
  <c r="BH100" i="10"/>
  <c r="BG100" i="10"/>
  <c r="BF100" i="10"/>
  <c r="BE100" i="10"/>
  <c r="BD100" i="10"/>
  <c r="BC100" i="10"/>
  <c r="BB100" i="10"/>
  <c r="BA100" i="10"/>
  <c r="AZ100" i="10"/>
  <c r="AY100" i="10"/>
  <c r="AX100" i="10"/>
  <c r="AW100" i="10"/>
  <c r="AV100" i="10"/>
  <c r="AU100" i="10"/>
  <c r="AT100" i="10"/>
  <c r="AS100" i="10"/>
  <c r="AR100" i="10"/>
  <c r="AG100" i="10"/>
  <c r="AP100" i="10" s="1"/>
  <c r="AD100" i="10"/>
  <c r="AB100" i="10"/>
  <c r="X100" i="10"/>
  <c r="T100" i="10"/>
  <c r="O100" i="10"/>
  <c r="AH100" i="10" s="1"/>
  <c r="K100" i="10"/>
  <c r="L100" i="10" s="1"/>
  <c r="AM100" i="10" s="1"/>
  <c r="P37" i="9" s="1"/>
  <c r="J100" i="10"/>
  <c r="AD99" i="10"/>
  <c r="AB99" i="10"/>
  <c r="AD98" i="10"/>
  <c r="AB98" i="10"/>
  <c r="DS97" i="10"/>
  <c r="CN97" i="10"/>
  <c r="CG97" i="10"/>
  <c r="DM97" i="10" s="1"/>
  <c r="BL97" i="10"/>
  <c r="BK97" i="10"/>
  <c r="BJ97" i="10"/>
  <c r="BI97" i="10"/>
  <c r="BH97" i="10"/>
  <c r="BG97" i="10"/>
  <c r="BF97" i="10"/>
  <c r="BE97" i="10"/>
  <c r="BD97" i="10"/>
  <c r="BC97" i="10"/>
  <c r="BB97" i="10"/>
  <c r="BA97" i="10"/>
  <c r="AZ97" i="10"/>
  <c r="AY97" i="10"/>
  <c r="AX97" i="10"/>
  <c r="AW97" i="10"/>
  <c r="AV97" i="10"/>
  <c r="AU97" i="10"/>
  <c r="AT97" i="10"/>
  <c r="AS97" i="10"/>
  <c r="AR97" i="10"/>
  <c r="AG97" i="10"/>
  <c r="AP97" i="10" s="1"/>
  <c r="AQ97" i="10" s="1"/>
  <c r="AD97" i="10"/>
  <c r="AB97" i="10"/>
  <c r="X97" i="10"/>
  <c r="T97" i="10"/>
  <c r="O97" i="10"/>
  <c r="AH97" i="10" s="1"/>
  <c r="K97" i="10"/>
  <c r="L97" i="10" s="1"/>
  <c r="AM97" i="10" s="1"/>
  <c r="J97" i="10"/>
  <c r="AD96" i="10"/>
  <c r="AB96" i="10"/>
  <c r="AD95" i="10"/>
  <c r="AB95" i="10"/>
  <c r="DS94" i="10"/>
  <c r="ED94" i="10" s="1"/>
  <c r="CN94" i="10"/>
  <c r="DG94" i="10" s="1"/>
  <c r="CG94" i="10"/>
  <c r="DM94" i="10" s="1"/>
  <c r="BL94" i="10"/>
  <c r="BK94" i="10"/>
  <c r="BJ94" i="10"/>
  <c r="BI94" i="10"/>
  <c r="BH94" i="10"/>
  <c r="BG94" i="10"/>
  <c r="BF94" i="10"/>
  <c r="BE94" i="10"/>
  <c r="BD94" i="10"/>
  <c r="BC94" i="10"/>
  <c r="BB94" i="10"/>
  <c r="BA94" i="10"/>
  <c r="AZ94" i="10"/>
  <c r="AY94" i="10"/>
  <c r="AX94" i="10"/>
  <c r="AW94" i="10"/>
  <c r="AV94" i="10"/>
  <c r="AU94" i="10"/>
  <c r="AT94" i="10"/>
  <c r="AS94" i="10"/>
  <c r="AR94" i="10"/>
  <c r="AG94" i="10"/>
  <c r="AP94" i="10" s="1"/>
  <c r="AQ94" i="10" s="1"/>
  <c r="AD94" i="10"/>
  <c r="AB94" i="10"/>
  <c r="X94" i="10"/>
  <c r="T94" i="10"/>
  <c r="O94" i="10"/>
  <c r="AH94" i="10" s="1"/>
  <c r="K94" i="10"/>
  <c r="L94" i="10" s="1"/>
  <c r="AM94" i="10" s="1"/>
  <c r="J94" i="10"/>
  <c r="AD93" i="10"/>
  <c r="AE93" i="10" s="1"/>
  <c r="AB93" i="10"/>
  <c r="AD92" i="10"/>
  <c r="AB92" i="10"/>
  <c r="DS91" i="10"/>
  <c r="ED91" i="10" s="1"/>
  <c r="CN91" i="10"/>
  <c r="CJ91" i="10"/>
  <c r="CG91" i="10"/>
  <c r="DM91" i="10" s="1"/>
  <c r="BL91" i="10"/>
  <c r="BK91" i="10"/>
  <c r="BJ91" i="10"/>
  <c r="BI91" i="10"/>
  <c r="BH91" i="10"/>
  <c r="BG91" i="10"/>
  <c r="BF91" i="10"/>
  <c r="BE91" i="10"/>
  <c r="BD91" i="10"/>
  <c r="BC91" i="10"/>
  <c r="BB91" i="10"/>
  <c r="BA91" i="10"/>
  <c r="AZ91" i="10"/>
  <c r="AY91" i="10"/>
  <c r="AX91" i="10"/>
  <c r="AW91" i="10"/>
  <c r="AV91" i="10"/>
  <c r="AU91" i="10"/>
  <c r="AT91" i="10"/>
  <c r="AS91" i="10"/>
  <c r="AR91" i="10"/>
  <c r="AG91" i="10"/>
  <c r="AP91" i="10" s="1"/>
  <c r="AQ91" i="10" s="1"/>
  <c r="AD91" i="10"/>
  <c r="AB91" i="10"/>
  <c r="X91" i="10"/>
  <c r="T91" i="10"/>
  <c r="O91" i="10"/>
  <c r="AH91" i="10" s="1"/>
  <c r="K91" i="10"/>
  <c r="L91" i="10" s="1"/>
  <c r="AM91" i="10" s="1"/>
  <c r="P34" i="9" s="1"/>
  <c r="J91" i="10"/>
  <c r="AD90" i="10"/>
  <c r="AB90" i="10"/>
  <c r="AD89" i="10"/>
  <c r="AB89" i="10"/>
  <c r="AE89" i="10" s="1"/>
  <c r="DS88" i="10"/>
  <c r="EB88" i="10" s="1"/>
  <c r="CP88" i="10"/>
  <c r="CN88" i="10"/>
  <c r="CG88" i="10"/>
  <c r="DM88" i="10" s="1"/>
  <c r="BL88" i="10"/>
  <c r="BK88" i="10"/>
  <c r="BJ88" i="10"/>
  <c r="BI88" i="10"/>
  <c r="BH88" i="10"/>
  <c r="BG88" i="10"/>
  <c r="BF88" i="10"/>
  <c r="BE88" i="10"/>
  <c r="BD88" i="10"/>
  <c r="BC88" i="10"/>
  <c r="BB88" i="10"/>
  <c r="BA88" i="10"/>
  <c r="AZ88" i="10"/>
  <c r="AY88" i="10"/>
  <c r="AX88" i="10"/>
  <c r="AW88" i="10"/>
  <c r="AV88" i="10"/>
  <c r="AU88" i="10"/>
  <c r="AT88" i="10"/>
  <c r="AS88" i="10"/>
  <c r="AR88" i="10"/>
  <c r="AL88" i="10"/>
  <c r="AG88" i="10"/>
  <c r="AP88" i="10" s="1"/>
  <c r="AD88" i="10"/>
  <c r="AB88" i="10"/>
  <c r="X88" i="10"/>
  <c r="T88" i="10"/>
  <c r="O88" i="10"/>
  <c r="AH88" i="10" s="1"/>
  <c r="K88" i="10"/>
  <c r="L88" i="10" s="1"/>
  <c r="AM88" i="10" s="1"/>
  <c r="P33" i="9" s="1"/>
  <c r="J88" i="10"/>
  <c r="AD87" i="10"/>
  <c r="AB87" i="10"/>
  <c r="AD86" i="10"/>
  <c r="AB86" i="10"/>
  <c r="EA85" i="10"/>
  <c r="DS85" i="10"/>
  <c r="CN85" i="10"/>
  <c r="CR85" i="10" s="1"/>
  <c r="CG85" i="10"/>
  <c r="DM85" i="10" s="1"/>
  <c r="BL85" i="10"/>
  <c r="BK85" i="10"/>
  <c r="BJ85" i="10"/>
  <c r="BI85" i="10"/>
  <c r="BH85" i="10"/>
  <c r="BG85" i="10"/>
  <c r="BF85" i="10"/>
  <c r="BE85" i="10"/>
  <c r="BD85" i="10"/>
  <c r="BC85" i="10"/>
  <c r="BB85" i="10"/>
  <c r="BA85" i="10"/>
  <c r="AZ85" i="10"/>
  <c r="AY85" i="10"/>
  <c r="AX85" i="10"/>
  <c r="AW85" i="10"/>
  <c r="AV85" i="10"/>
  <c r="AU85" i="10"/>
  <c r="AT85" i="10"/>
  <c r="AS85" i="10"/>
  <c r="AR85" i="10"/>
  <c r="AG85" i="10"/>
  <c r="AP85" i="10" s="1"/>
  <c r="AQ85" i="10" s="1"/>
  <c r="S32" i="9" s="1"/>
  <c r="AD85" i="10"/>
  <c r="AB85" i="10"/>
  <c r="X85" i="10"/>
  <c r="T85" i="10"/>
  <c r="O85" i="10"/>
  <c r="AH85" i="10" s="1"/>
  <c r="K85" i="10"/>
  <c r="L85" i="10" s="1"/>
  <c r="AM85" i="10" s="1"/>
  <c r="J85" i="10"/>
  <c r="AD84" i="10"/>
  <c r="AB84" i="10"/>
  <c r="AD83" i="10"/>
  <c r="AB83" i="10"/>
  <c r="DS82" i="10"/>
  <c r="EC82" i="10" s="1"/>
  <c r="CN82" i="10"/>
  <c r="DF82" i="10" s="1"/>
  <c r="CG82" i="10"/>
  <c r="DM82" i="10" s="1"/>
  <c r="BL82" i="10"/>
  <c r="BK82" i="10"/>
  <c r="BJ82" i="10"/>
  <c r="BI82" i="10"/>
  <c r="BH82" i="10"/>
  <c r="BG82" i="10"/>
  <c r="BF82" i="10"/>
  <c r="BE82" i="10"/>
  <c r="BD82" i="10"/>
  <c r="BC82" i="10"/>
  <c r="BB82" i="10"/>
  <c r="BA82" i="10"/>
  <c r="AZ82" i="10"/>
  <c r="AY82" i="10"/>
  <c r="AX82" i="10"/>
  <c r="AW82" i="10"/>
  <c r="AV82" i="10"/>
  <c r="AU82" i="10"/>
  <c r="AT82" i="10"/>
  <c r="AS82" i="10"/>
  <c r="AR82" i="10"/>
  <c r="AG82" i="10"/>
  <c r="AP82" i="10" s="1"/>
  <c r="AQ82" i="10" s="1"/>
  <c r="S31" i="9" s="1"/>
  <c r="AD82" i="10"/>
  <c r="AB82" i="10"/>
  <c r="X82" i="10"/>
  <c r="T82" i="10"/>
  <c r="O82" i="10"/>
  <c r="AH82" i="10" s="1"/>
  <c r="K82" i="10"/>
  <c r="L82" i="10" s="1"/>
  <c r="AM82" i="10" s="1"/>
  <c r="P31" i="9" s="1"/>
  <c r="J82" i="10"/>
  <c r="AD81" i="10"/>
  <c r="AB81" i="10"/>
  <c r="AD80" i="10"/>
  <c r="AB80" i="10"/>
  <c r="AE80" i="10" s="1"/>
  <c r="DS79" i="10"/>
  <c r="EB79" i="10" s="1"/>
  <c r="CN79" i="10"/>
  <c r="CG79" i="10"/>
  <c r="DM79" i="10" s="1"/>
  <c r="BL79" i="10"/>
  <c r="BK79" i="10"/>
  <c r="BJ79" i="10"/>
  <c r="BI79" i="10"/>
  <c r="BH79" i="10"/>
  <c r="BG79" i="10"/>
  <c r="BF79" i="10"/>
  <c r="BE79" i="10"/>
  <c r="BD79" i="10"/>
  <c r="BC79" i="10"/>
  <c r="BB79" i="10"/>
  <c r="BA79" i="10"/>
  <c r="AZ79" i="10"/>
  <c r="AY79" i="10"/>
  <c r="AX79" i="10"/>
  <c r="AW79" i="10"/>
  <c r="AV79" i="10"/>
  <c r="AU79" i="10"/>
  <c r="AT79" i="10"/>
  <c r="AS79" i="10"/>
  <c r="AR79" i="10"/>
  <c r="AG79" i="10"/>
  <c r="AP79" i="10" s="1"/>
  <c r="AD79" i="10"/>
  <c r="AB79" i="10"/>
  <c r="X79" i="10"/>
  <c r="T79" i="10"/>
  <c r="O79" i="10"/>
  <c r="AL79" i="10" s="1"/>
  <c r="K79" i="10"/>
  <c r="L79" i="10" s="1"/>
  <c r="AI79" i="10" s="1"/>
  <c r="M30" i="9" s="1"/>
  <c r="J79" i="10"/>
  <c r="AD78" i="10"/>
  <c r="AB78" i="10"/>
  <c r="AD77" i="10"/>
  <c r="AB77" i="10"/>
  <c r="DS76" i="10"/>
  <c r="CN76" i="10"/>
  <c r="DD76" i="10" s="1"/>
  <c r="CG76" i="10"/>
  <c r="DM76" i="10" s="1"/>
  <c r="BL76" i="10"/>
  <c r="BK76" i="10"/>
  <c r="BJ76" i="10"/>
  <c r="BI76" i="10"/>
  <c r="BH76" i="10"/>
  <c r="BG76" i="10"/>
  <c r="BF76" i="10"/>
  <c r="BE76" i="10"/>
  <c r="BD76" i="10"/>
  <c r="BC76" i="10"/>
  <c r="BB76" i="10"/>
  <c r="BA76" i="10"/>
  <c r="AZ76" i="10"/>
  <c r="AY76" i="10"/>
  <c r="AX76" i="10"/>
  <c r="AW76" i="10"/>
  <c r="AV76" i="10"/>
  <c r="AU76" i="10"/>
  <c r="AT76" i="10"/>
  <c r="AS76" i="10"/>
  <c r="AR76" i="10"/>
  <c r="AG76" i="10"/>
  <c r="AP76" i="10" s="1"/>
  <c r="AD76" i="10"/>
  <c r="AB76" i="10"/>
  <c r="X76" i="10"/>
  <c r="T76" i="10"/>
  <c r="O76" i="10"/>
  <c r="AH76" i="10" s="1"/>
  <c r="K76" i="10"/>
  <c r="L76" i="10" s="1"/>
  <c r="J76" i="10"/>
  <c r="AD75" i="10"/>
  <c r="AB75" i="10"/>
  <c r="AD74" i="10"/>
  <c r="AB74" i="10"/>
  <c r="DS73" i="10"/>
  <c r="DZ73" i="10" s="1"/>
  <c r="CN73" i="10"/>
  <c r="DG73" i="10" s="1"/>
  <c r="CG73" i="10"/>
  <c r="DM73" i="10" s="1"/>
  <c r="BL73" i="10"/>
  <c r="BK73" i="10"/>
  <c r="BJ73" i="10"/>
  <c r="BI73" i="10"/>
  <c r="BH73" i="10"/>
  <c r="BG73" i="10"/>
  <c r="BF73" i="10"/>
  <c r="BE73" i="10"/>
  <c r="BD73" i="10"/>
  <c r="BY73" i="10" s="1"/>
  <c r="BC73" i="10"/>
  <c r="BB73" i="10"/>
  <c r="BA73" i="10"/>
  <c r="AZ73" i="10"/>
  <c r="AY73" i="10"/>
  <c r="AX73" i="10"/>
  <c r="AW73" i="10"/>
  <c r="AV73" i="10"/>
  <c r="AU73" i="10"/>
  <c r="AT73" i="10"/>
  <c r="AS73" i="10"/>
  <c r="AR73" i="10"/>
  <c r="AG73" i="10"/>
  <c r="AP73" i="10" s="1"/>
  <c r="AD73" i="10"/>
  <c r="AB73" i="10"/>
  <c r="X73" i="10"/>
  <c r="T73" i="10"/>
  <c r="O73" i="10"/>
  <c r="AH73" i="10" s="1"/>
  <c r="K73" i="10"/>
  <c r="L73" i="10" s="1"/>
  <c r="J73" i="10"/>
  <c r="AD72" i="10"/>
  <c r="AB72" i="10"/>
  <c r="AD71" i="10"/>
  <c r="AB71" i="10"/>
  <c r="DS70" i="10"/>
  <c r="CN70" i="10"/>
  <c r="CG70" i="10"/>
  <c r="DM70" i="10" s="1"/>
  <c r="BL70" i="10"/>
  <c r="BK70" i="10"/>
  <c r="BJ70" i="10"/>
  <c r="BI70" i="10"/>
  <c r="BH70" i="10"/>
  <c r="BG70" i="10"/>
  <c r="BF70" i="10"/>
  <c r="BE70" i="10"/>
  <c r="BD70" i="10"/>
  <c r="BC70" i="10"/>
  <c r="BB70" i="10"/>
  <c r="BA70" i="10"/>
  <c r="AZ70" i="10"/>
  <c r="AY70" i="10"/>
  <c r="AX70" i="10"/>
  <c r="AW70" i="10"/>
  <c r="AV70" i="10"/>
  <c r="AU70" i="10"/>
  <c r="AT70" i="10"/>
  <c r="AS70" i="10"/>
  <c r="AR70" i="10"/>
  <c r="AG70" i="10"/>
  <c r="AP70" i="10" s="1"/>
  <c r="AD70" i="10"/>
  <c r="AB70" i="10"/>
  <c r="X70" i="10"/>
  <c r="T70" i="10"/>
  <c r="O70" i="10"/>
  <c r="AH70" i="10" s="1"/>
  <c r="K70" i="10"/>
  <c r="L70" i="10" s="1"/>
  <c r="AI70" i="10" s="1"/>
  <c r="M27" i="9" s="1"/>
  <c r="J70" i="10"/>
  <c r="AD69" i="10"/>
  <c r="AB69" i="10"/>
  <c r="AD68" i="10"/>
  <c r="AB68" i="10"/>
  <c r="DS67" i="10"/>
  <c r="EC67" i="10" s="1"/>
  <c r="CN67" i="10"/>
  <c r="CG67" i="10"/>
  <c r="DM67" i="10" s="1"/>
  <c r="BL67" i="10"/>
  <c r="BK67" i="10"/>
  <c r="BJ67" i="10"/>
  <c r="BI67" i="10"/>
  <c r="BH67" i="10"/>
  <c r="BG67" i="10"/>
  <c r="BF67" i="10"/>
  <c r="BE67" i="10"/>
  <c r="BD67" i="10"/>
  <c r="BC67" i="10"/>
  <c r="BB67" i="10"/>
  <c r="BA67" i="10"/>
  <c r="AZ67" i="10"/>
  <c r="AY67" i="10"/>
  <c r="AX67" i="10"/>
  <c r="AW67" i="10"/>
  <c r="AV67" i="10"/>
  <c r="AU67" i="10"/>
  <c r="AT67" i="10"/>
  <c r="AS67" i="10"/>
  <c r="AR67" i="10"/>
  <c r="AH67" i="10"/>
  <c r="AG67" i="10"/>
  <c r="AP67" i="10" s="1"/>
  <c r="AQ67" i="10" s="1"/>
  <c r="S26" i="9" s="1"/>
  <c r="AD67" i="10"/>
  <c r="AB67" i="10"/>
  <c r="X67" i="10"/>
  <c r="T67" i="10"/>
  <c r="O67" i="10"/>
  <c r="AL67" i="10" s="1"/>
  <c r="K67" i="10"/>
  <c r="L67" i="10" s="1"/>
  <c r="J67" i="10"/>
  <c r="AD66" i="10"/>
  <c r="AB66" i="10"/>
  <c r="AD65" i="10"/>
  <c r="AB65" i="10"/>
  <c r="DS64" i="10"/>
  <c r="EB64" i="10" s="1"/>
  <c r="CN64" i="10"/>
  <c r="DB64" i="10" s="1"/>
  <c r="CG64" i="10"/>
  <c r="DM64" i="10" s="1"/>
  <c r="BL64" i="10"/>
  <c r="BK64" i="10"/>
  <c r="BJ64" i="10"/>
  <c r="BI64" i="10"/>
  <c r="BH64" i="10"/>
  <c r="BG64" i="10"/>
  <c r="BF64" i="10"/>
  <c r="BE64" i="10"/>
  <c r="BD64" i="10"/>
  <c r="BC64" i="10"/>
  <c r="BB64" i="10"/>
  <c r="BA64" i="10"/>
  <c r="AZ64" i="10"/>
  <c r="AY64" i="10"/>
  <c r="AX64" i="10"/>
  <c r="AW64" i="10"/>
  <c r="AV64" i="10"/>
  <c r="AU64" i="10"/>
  <c r="AT64" i="10"/>
  <c r="AS64" i="10"/>
  <c r="AR64" i="10"/>
  <c r="AG64" i="10"/>
  <c r="AP64" i="10" s="1"/>
  <c r="AD64" i="10"/>
  <c r="AB64" i="10"/>
  <c r="X64" i="10"/>
  <c r="T64" i="10"/>
  <c r="O64" i="10"/>
  <c r="K64" i="10"/>
  <c r="L64" i="10" s="1"/>
  <c r="J64" i="10"/>
  <c r="AD63" i="10"/>
  <c r="AB63" i="10"/>
  <c r="AD62" i="10"/>
  <c r="AB62" i="10"/>
  <c r="DS61" i="10"/>
  <c r="DZ61" i="10" s="1"/>
  <c r="CN61" i="10"/>
  <c r="DE61" i="10" s="1"/>
  <c r="CG61" i="10"/>
  <c r="DM61" i="10" s="1"/>
  <c r="BL61" i="10"/>
  <c r="BK61" i="10"/>
  <c r="BJ61" i="10"/>
  <c r="BI61" i="10"/>
  <c r="BH61" i="10"/>
  <c r="BG61" i="10"/>
  <c r="BF61" i="10"/>
  <c r="BE61" i="10"/>
  <c r="BD61" i="10"/>
  <c r="BC61" i="10"/>
  <c r="BB61" i="10"/>
  <c r="BA61" i="10"/>
  <c r="AZ61" i="10"/>
  <c r="AY61" i="10"/>
  <c r="AX61" i="10"/>
  <c r="AW61" i="10"/>
  <c r="AV61" i="10"/>
  <c r="AU61" i="10"/>
  <c r="AT61" i="10"/>
  <c r="AS61" i="10"/>
  <c r="AR61" i="10"/>
  <c r="AG61" i="10"/>
  <c r="AP61" i="10" s="1"/>
  <c r="AQ61" i="10" s="1"/>
  <c r="S24" i="9" s="1"/>
  <c r="AD61" i="10"/>
  <c r="AB61" i="10"/>
  <c r="X61" i="10"/>
  <c r="T61" i="10"/>
  <c r="O61" i="10"/>
  <c r="AH61" i="10" s="1"/>
  <c r="K61" i="10"/>
  <c r="L61" i="10" s="1"/>
  <c r="J61" i="10"/>
  <c r="AD60" i="10"/>
  <c r="AB60" i="10"/>
  <c r="AD59" i="10"/>
  <c r="AB59" i="10"/>
  <c r="DS58" i="10"/>
  <c r="EA58" i="10" s="1"/>
  <c r="CN58" i="10"/>
  <c r="DC58" i="10" s="1"/>
  <c r="CG58" i="10"/>
  <c r="DM58" i="10" s="1"/>
  <c r="BW58" i="10"/>
  <c r="BL58" i="10"/>
  <c r="BK58" i="10"/>
  <c r="BJ58" i="10"/>
  <c r="BI58" i="10"/>
  <c r="BH58" i="10"/>
  <c r="BG58" i="10"/>
  <c r="BF58" i="10"/>
  <c r="BE58" i="10"/>
  <c r="BD58" i="10"/>
  <c r="BC58" i="10"/>
  <c r="BB58" i="10"/>
  <c r="BA58" i="10"/>
  <c r="AZ58" i="10"/>
  <c r="AY58" i="10"/>
  <c r="AX58" i="10"/>
  <c r="AW58" i="10"/>
  <c r="AV58" i="10"/>
  <c r="AU58" i="10"/>
  <c r="AT58" i="10"/>
  <c r="AS58" i="10"/>
  <c r="AR58" i="10"/>
  <c r="AG58" i="10"/>
  <c r="AP58" i="10" s="1"/>
  <c r="AQ58" i="10" s="1"/>
  <c r="S23" i="9" s="1"/>
  <c r="AD58" i="10"/>
  <c r="AB58" i="10"/>
  <c r="X58" i="10"/>
  <c r="T58" i="10"/>
  <c r="O58" i="10"/>
  <c r="AH58" i="10" s="1"/>
  <c r="K58" i="10"/>
  <c r="L58" i="10" s="1"/>
  <c r="AM58" i="10" s="1"/>
  <c r="P23" i="9" s="1"/>
  <c r="J58" i="10"/>
  <c r="AD57" i="10"/>
  <c r="AB57" i="10"/>
  <c r="AD56" i="10"/>
  <c r="AB56" i="10"/>
  <c r="DS55" i="10"/>
  <c r="ED55" i="10" s="1"/>
  <c r="DC55" i="10"/>
  <c r="CP55" i="10"/>
  <c r="CN55" i="10"/>
  <c r="DJ55" i="10" s="1"/>
  <c r="CG55" i="10"/>
  <c r="DM55" i="10" s="1"/>
  <c r="BL55" i="10"/>
  <c r="BK55" i="10"/>
  <c r="BJ55" i="10"/>
  <c r="BI55" i="10"/>
  <c r="BH55" i="10"/>
  <c r="BG55" i="10"/>
  <c r="BF55" i="10"/>
  <c r="BE55" i="10"/>
  <c r="BD55" i="10"/>
  <c r="BY55" i="10" s="1"/>
  <c r="BC55" i="10"/>
  <c r="BB55" i="10"/>
  <c r="BA55" i="10"/>
  <c r="AZ55" i="10"/>
  <c r="AY55" i="10"/>
  <c r="AX55" i="10"/>
  <c r="AW55" i="10"/>
  <c r="AV55" i="10"/>
  <c r="BQ55" i="10" s="1"/>
  <c r="AU55" i="10"/>
  <c r="AT55" i="10"/>
  <c r="AS55" i="10"/>
  <c r="AR55" i="10"/>
  <c r="AG55" i="10"/>
  <c r="AP55" i="10" s="1"/>
  <c r="AD55" i="10"/>
  <c r="AB55" i="10"/>
  <c r="X55" i="10"/>
  <c r="T55" i="10"/>
  <c r="O55" i="10"/>
  <c r="AH55" i="10" s="1"/>
  <c r="K55" i="10"/>
  <c r="L55" i="10" s="1"/>
  <c r="AM55" i="10" s="1"/>
  <c r="P22" i="9" s="1"/>
  <c r="J55" i="10"/>
  <c r="AD54" i="10"/>
  <c r="AB54" i="10"/>
  <c r="AD53" i="10"/>
  <c r="AB53" i="10"/>
  <c r="DS52" i="10"/>
  <c r="ED52" i="10" s="1"/>
  <c r="CP52" i="10"/>
  <c r="CN52" i="10"/>
  <c r="DC52" i="10" s="1"/>
  <c r="CG52" i="10"/>
  <c r="DM52" i="10" s="1"/>
  <c r="BL52" i="10"/>
  <c r="BK52" i="10"/>
  <c r="BJ52" i="10"/>
  <c r="BI52" i="10"/>
  <c r="BH52" i="10"/>
  <c r="BG52" i="10"/>
  <c r="BF52" i="10"/>
  <c r="BE52" i="10"/>
  <c r="BD52" i="10"/>
  <c r="BC52" i="10"/>
  <c r="BB52" i="10"/>
  <c r="BA52" i="10"/>
  <c r="AZ52" i="10"/>
  <c r="AY52" i="10"/>
  <c r="AX52" i="10"/>
  <c r="AW52" i="10"/>
  <c r="AV52" i="10"/>
  <c r="AU52" i="10"/>
  <c r="AT52" i="10"/>
  <c r="AS52" i="10"/>
  <c r="AR52" i="10"/>
  <c r="AG52" i="10"/>
  <c r="AP52" i="10" s="1"/>
  <c r="AD52" i="10"/>
  <c r="AB52" i="10"/>
  <c r="X52" i="10"/>
  <c r="T52" i="10"/>
  <c r="O52" i="10"/>
  <c r="K52" i="10"/>
  <c r="L52" i="10" s="1"/>
  <c r="AM52" i="10" s="1"/>
  <c r="P21" i="9" s="1"/>
  <c r="J52" i="10"/>
  <c r="AD51" i="10"/>
  <c r="AB51" i="10"/>
  <c r="AD50" i="10"/>
  <c r="AB50" i="10"/>
  <c r="DS49" i="10"/>
  <c r="CN49" i="10"/>
  <c r="CX49" i="10" s="1"/>
  <c r="CG49" i="10"/>
  <c r="DM49" i="10" s="1"/>
  <c r="BL49" i="10"/>
  <c r="BK49" i="10"/>
  <c r="BJ49" i="10"/>
  <c r="BI49" i="10"/>
  <c r="BH49" i="10"/>
  <c r="BG49" i="10"/>
  <c r="BF49" i="10"/>
  <c r="BE49" i="10"/>
  <c r="BD49" i="10"/>
  <c r="BC49" i="10"/>
  <c r="BB49" i="10"/>
  <c r="BA49" i="10"/>
  <c r="AZ49" i="10"/>
  <c r="AY49" i="10"/>
  <c r="AX49" i="10"/>
  <c r="BS49" i="10" s="1"/>
  <c r="AW49" i="10"/>
  <c r="AV49" i="10"/>
  <c r="AU49" i="10"/>
  <c r="AT49" i="10"/>
  <c r="AS49" i="10"/>
  <c r="AR49" i="10"/>
  <c r="AG49" i="10"/>
  <c r="AP49" i="10" s="1"/>
  <c r="AD49" i="10"/>
  <c r="AB49" i="10"/>
  <c r="X49" i="10"/>
  <c r="T49" i="10"/>
  <c r="O49" i="10"/>
  <c r="AH49" i="10" s="1"/>
  <c r="K49" i="10"/>
  <c r="L49" i="10" s="1"/>
  <c r="J49" i="10"/>
  <c r="AD48" i="10"/>
  <c r="AB48" i="10"/>
  <c r="AD47" i="10"/>
  <c r="AB47" i="10"/>
  <c r="DS46" i="10"/>
  <c r="CN46" i="10"/>
  <c r="DJ46" i="10" s="1"/>
  <c r="CG46" i="10"/>
  <c r="DM46" i="10" s="1"/>
  <c r="BL46" i="10"/>
  <c r="BK46" i="10"/>
  <c r="BJ46" i="10"/>
  <c r="BI46" i="10"/>
  <c r="BH46" i="10"/>
  <c r="BG46" i="10"/>
  <c r="BF46" i="10"/>
  <c r="BE46" i="10"/>
  <c r="BD46" i="10"/>
  <c r="BC46" i="10"/>
  <c r="BB46" i="10"/>
  <c r="BA46" i="10"/>
  <c r="AZ46" i="10"/>
  <c r="AY46" i="10"/>
  <c r="AX46" i="10"/>
  <c r="AW46" i="10"/>
  <c r="AV46" i="10"/>
  <c r="AU46" i="10"/>
  <c r="AT46" i="10"/>
  <c r="AS46" i="10"/>
  <c r="AR46" i="10"/>
  <c r="AG46" i="10"/>
  <c r="AP46" i="10" s="1"/>
  <c r="AD46" i="10"/>
  <c r="AB46" i="10"/>
  <c r="X46" i="10"/>
  <c r="T46" i="10"/>
  <c r="O46" i="10"/>
  <c r="AH46" i="10" s="1"/>
  <c r="K46" i="10"/>
  <c r="L46" i="10" s="1"/>
  <c r="AM46" i="10" s="1"/>
  <c r="P19" i="9" s="1"/>
  <c r="J46" i="10"/>
  <c r="AD45" i="10"/>
  <c r="AB45" i="10"/>
  <c r="AD44" i="10"/>
  <c r="AB44" i="10"/>
  <c r="DS43" i="10"/>
  <c r="ED43" i="10" s="1"/>
  <c r="CV43" i="10"/>
  <c r="CN43" i="10"/>
  <c r="DF43" i="10" s="1"/>
  <c r="CG43" i="10"/>
  <c r="DM43" i="10" s="1"/>
  <c r="BL43" i="10"/>
  <c r="BK43" i="10"/>
  <c r="BJ43" i="10"/>
  <c r="BI43" i="10"/>
  <c r="BH43" i="10"/>
  <c r="BG43" i="10"/>
  <c r="BF43" i="10"/>
  <c r="BE43" i="10"/>
  <c r="BD43" i="10"/>
  <c r="BC43" i="10"/>
  <c r="BB43" i="10"/>
  <c r="BA43" i="10"/>
  <c r="AZ43" i="10"/>
  <c r="AY43" i="10"/>
  <c r="AX43" i="10"/>
  <c r="AW43" i="10"/>
  <c r="AV43" i="10"/>
  <c r="AU43" i="10"/>
  <c r="AT43" i="10"/>
  <c r="AS43" i="10"/>
  <c r="AR43" i="10"/>
  <c r="AG43" i="10"/>
  <c r="AP43" i="10" s="1"/>
  <c r="AQ43" i="10" s="1"/>
  <c r="S18" i="9" s="1"/>
  <c r="AD43" i="10"/>
  <c r="AB43" i="10"/>
  <c r="X43" i="10"/>
  <c r="T43" i="10"/>
  <c r="O43" i="10"/>
  <c r="AH43" i="10" s="1"/>
  <c r="K43" i="10"/>
  <c r="L43" i="10" s="1"/>
  <c r="AM43" i="10" s="1"/>
  <c r="P18" i="9" s="1"/>
  <c r="J43" i="10"/>
  <c r="AD42" i="10"/>
  <c r="AB42" i="10"/>
  <c r="AD41" i="10"/>
  <c r="AB41" i="10"/>
  <c r="DS40" i="10"/>
  <c r="CN40" i="10"/>
  <c r="DC40" i="10" s="1"/>
  <c r="CG40" i="10"/>
  <c r="DM40" i="10" s="1"/>
  <c r="BL40" i="10"/>
  <c r="BK40" i="10"/>
  <c r="BJ40" i="10"/>
  <c r="BI40" i="10"/>
  <c r="BH40" i="10"/>
  <c r="BG40" i="10"/>
  <c r="BF40" i="10"/>
  <c r="BE40" i="10"/>
  <c r="BD40" i="10"/>
  <c r="BC40" i="10"/>
  <c r="BB40" i="10"/>
  <c r="BA40" i="10"/>
  <c r="AZ40" i="10"/>
  <c r="AY40" i="10"/>
  <c r="AX40" i="10"/>
  <c r="AW40" i="10"/>
  <c r="AV40" i="10"/>
  <c r="AU40" i="10"/>
  <c r="AT40" i="10"/>
  <c r="AS40" i="10"/>
  <c r="AR40" i="10"/>
  <c r="AG40" i="10"/>
  <c r="AP40" i="10" s="1"/>
  <c r="AD40" i="10"/>
  <c r="AB40" i="10"/>
  <c r="X40" i="10"/>
  <c r="T40" i="10"/>
  <c r="O40" i="10"/>
  <c r="AH40" i="10" s="1"/>
  <c r="K40" i="10"/>
  <c r="L40" i="10" s="1"/>
  <c r="AM40" i="10" s="1"/>
  <c r="J40" i="10"/>
  <c r="AD39" i="10"/>
  <c r="AB39" i="10"/>
  <c r="AD38" i="10"/>
  <c r="AB38" i="10"/>
  <c r="DS37" i="10"/>
  <c r="CN37" i="10"/>
  <c r="CG37" i="10"/>
  <c r="DM37" i="10" s="1"/>
  <c r="BL37" i="10"/>
  <c r="BK37" i="10"/>
  <c r="BJ37" i="10"/>
  <c r="BI37" i="10"/>
  <c r="BH37" i="10"/>
  <c r="BG37" i="10"/>
  <c r="BF37" i="10"/>
  <c r="BE37" i="10"/>
  <c r="BD37" i="10"/>
  <c r="BC37" i="10"/>
  <c r="BB37" i="10"/>
  <c r="BA37" i="10"/>
  <c r="AZ37" i="10"/>
  <c r="AY37" i="10"/>
  <c r="AX37" i="10"/>
  <c r="AW37" i="10"/>
  <c r="AV37" i="10"/>
  <c r="AU37" i="10"/>
  <c r="AT37" i="10"/>
  <c r="AS37" i="10"/>
  <c r="AR37" i="10"/>
  <c r="AG37" i="10"/>
  <c r="AP37" i="10" s="1"/>
  <c r="AD37" i="10"/>
  <c r="AB37" i="10"/>
  <c r="X37" i="10"/>
  <c r="T37" i="10"/>
  <c r="O37" i="10"/>
  <c r="AL37" i="10" s="1"/>
  <c r="K37" i="10"/>
  <c r="L37" i="10" s="1"/>
  <c r="J37" i="10"/>
  <c r="AD36" i="10"/>
  <c r="AB36" i="10"/>
  <c r="AD35" i="10"/>
  <c r="AB35" i="10"/>
  <c r="DS34" i="10"/>
  <c r="EA34" i="10" s="1"/>
  <c r="CN34" i="10"/>
  <c r="DC34" i="10" s="1"/>
  <c r="CG34" i="10"/>
  <c r="DM34" i="10" s="1"/>
  <c r="BL34" i="10"/>
  <c r="BK34" i="10"/>
  <c r="BJ34" i="10"/>
  <c r="BI34" i="10"/>
  <c r="BH34" i="10"/>
  <c r="BG34" i="10"/>
  <c r="BF34" i="10"/>
  <c r="BE34" i="10"/>
  <c r="BD34" i="10"/>
  <c r="BC34" i="10"/>
  <c r="BB34" i="10"/>
  <c r="BA34" i="10"/>
  <c r="AZ34" i="10"/>
  <c r="AY34" i="10"/>
  <c r="AX34" i="10"/>
  <c r="AW34" i="10"/>
  <c r="AV34" i="10"/>
  <c r="AU34" i="10"/>
  <c r="AT34" i="10"/>
  <c r="AS34" i="10"/>
  <c r="BN34" i="10" s="1"/>
  <c r="AR34" i="10"/>
  <c r="AG34" i="10"/>
  <c r="AP34" i="10" s="1"/>
  <c r="AQ34" i="10" s="1"/>
  <c r="S15" i="9" s="1"/>
  <c r="AD34" i="10"/>
  <c r="AB34" i="10"/>
  <c r="X34" i="10"/>
  <c r="T34" i="10"/>
  <c r="O34" i="10"/>
  <c r="AL34" i="10" s="1"/>
  <c r="K34" i="10"/>
  <c r="L34" i="10" s="1"/>
  <c r="AI34" i="10" s="1"/>
  <c r="M15" i="9" s="1"/>
  <c r="J34" i="10"/>
  <c r="B34" i="10"/>
  <c r="AD33" i="10"/>
  <c r="AB33" i="10"/>
  <c r="AD32" i="10"/>
  <c r="AB32" i="10"/>
  <c r="DS31" i="10"/>
  <c r="EA31" i="10" s="1"/>
  <c r="CN31" i="10"/>
  <c r="DH31" i="10" s="1"/>
  <c r="CG31" i="10"/>
  <c r="DM31" i="10" s="1"/>
  <c r="BL31" i="10"/>
  <c r="BK31" i="10"/>
  <c r="BJ31" i="10"/>
  <c r="BI31" i="10"/>
  <c r="BH31" i="10"/>
  <c r="CC31" i="10" s="1"/>
  <c r="BG31" i="10"/>
  <c r="BF31" i="10"/>
  <c r="BE31" i="10"/>
  <c r="BD31" i="10"/>
  <c r="BC31" i="10"/>
  <c r="BB31" i="10"/>
  <c r="BA31" i="10"/>
  <c r="AZ31" i="10"/>
  <c r="AY31" i="10"/>
  <c r="AX31" i="10"/>
  <c r="AW31" i="10"/>
  <c r="AV31" i="10"/>
  <c r="AU31" i="10"/>
  <c r="AT31" i="10"/>
  <c r="AS31" i="10"/>
  <c r="AR31" i="10"/>
  <c r="AG31" i="10"/>
  <c r="AP31" i="10" s="1"/>
  <c r="AD31" i="10"/>
  <c r="AB31" i="10"/>
  <c r="X31" i="10"/>
  <c r="T31" i="10"/>
  <c r="O31" i="10"/>
  <c r="AL31" i="10" s="1"/>
  <c r="K31" i="10"/>
  <c r="L31" i="10" s="1"/>
  <c r="J31" i="10"/>
  <c r="AD30" i="10"/>
  <c r="AB30" i="10"/>
  <c r="AD29" i="10"/>
  <c r="AB29" i="10"/>
  <c r="DS28" i="10"/>
  <c r="CN28" i="10"/>
  <c r="DF28" i="10" s="1"/>
  <c r="CG28" i="10"/>
  <c r="DM28" i="10" s="1"/>
  <c r="BL28" i="10"/>
  <c r="BK28" i="10"/>
  <c r="BJ28" i="10"/>
  <c r="BI28" i="10"/>
  <c r="BH28" i="10"/>
  <c r="BG28" i="10"/>
  <c r="BF28" i="10"/>
  <c r="BE28" i="10"/>
  <c r="BD28" i="10"/>
  <c r="BC28" i="10"/>
  <c r="BB28" i="10"/>
  <c r="AG28" i="10"/>
  <c r="AD28" i="10"/>
  <c r="AB28" i="10"/>
  <c r="X28" i="10"/>
  <c r="T28" i="10"/>
  <c r="O28" i="10"/>
  <c r="K28" i="10"/>
  <c r="L28" i="10" s="1"/>
  <c r="J28" i="10"/>
  <c r="AD27" i="10"/>
  <c r="AB27" i="10"/>
  <c r="AD26" i="10"/>
  <c r="AB26" i="10"/>
  <c r="DS25" i="10"/>
  <c r="EC25" i="10" s="1"/>
  <c r="CN25" i="10"/>
  <c r="CG25" i="10"/>
  <c r="DM25" i="10" s="1"/>
  <c r="BL25" i="10"/>
  <c r="BA25" i="10"/>
  <c r="AZ25" i="10"/>
  <c r="AY25" i="10"/>
  <c r="AX25" i="10"/>
  <c r="AW25" i="10"/>
  <c r="AV25" i="10"/>
  <c r="AU25" i="10"/>
  <c r="AT25" i="10"/>
  <c r="AS25" i="10"/>
  <c r="AR25" i="10"/>
  <c r="AG25" i="10"/>
  <c r="AP25" i="10" s="1"/>
  <c r="AD25" i="10"/>
  <c r="AB25" i="10"/>
  <c r="X25" i="10"/>
  <c r="T25" i="10"/>
  <c r="O25" i="10"/>
  <c r="K25" i="10"/>
  <c r="L25" i="10" s="1"/>
  <c r="J25" i="10"/>
  <c r="AD24" i="10"/>
  <c r="AB24" i="10"/>
  <c r="AD23" i="10"/>
  <c r="AB23" i="10"/>
  <c r="DS22" i="10"/>
  <c r="CN22" i="10"/>
  <c r="DD22" i="10" s="1"/>
  <c r="CG22" i="10"/>
  <c r="DM22" i="10" s="1"/>
  <c r="BL22" i="10"/>
  <c r="BK22" i="10"/>
  <c r="BJ22" i="10"/>
  <c r="BI22" i="10"/>
  <c r="BH22" i="10"/>
  <c r="BG22" i="10"/>
  <c r="BF22" i="10"/>
  <c r="BE22" i="10"/>
  <c r="BD22" i="10"/>
  <c r="BC22" i="10"/>
  <c r="BB22" i="10"/>
  <c r="AG22" i="10"/>
  <c r="AP22" i="10" s="1"/>
  <c r="AD22" i="10"/>
  <c r="AB22" i="10"/>
  <c r="X22" i="10"/>
  <c r="T22" i="10"/>
  <c r="O22" i="10"/>
  <c r="K22" i="10"/>
  <c r="L22" i="10" s="1"/>
  <c r="J22" i="10"/>
  <c r="AD21" i="10"/>
  <c r="AB21" i="10"/>
  <c r="AD20" i="10"/>
  <c r="AB20" i="10"/>
  <c r="DS19" i="10"/>
  <c r="EA19" i="10" s="1"/>
  <c r="CN19" i="10"/>
  <c r="CG19" i="10"/>
  <c r="DM19" i="10" s="1"/>
  <c r="BL19" i="10"/>
  <c r="BK19" i="10"/>
  <c r="DJ19" i="10" s="1"/>
  <c r="BJ19" i="10"/>
  <c r="BI19" i="10"/>
  <c r="BH19" i="10"/>
  <c r="BG19" i="10"/>
  <c r="BF19" i="10"/>
  <c r="DE19" i="10" s="1"/>
  <c r="BE19" i="10"/>
  <c r="BD19" i="10"/>
  <c r="BC19" i="10"/>
  <c r="BB19" i="10"/>
  <c r="AG19" i="10"/>
  <c r="AP19" i="10" s="1"/>
  <c r="AD19" i="10"/>
  <c r="AB19" i="10"/>
  <c r="X19" i="10"/>
  <c r="T19" i="10"/>
  <c r="O19" i="10"/>
  <c r="K19" i="10"/>
  <c r="L19" i="10" s="1"/>
  <c r="AI19" i="10" s="1"/>
  <c r="J19" i="10"/>
  <c r="AD18" i="10"/>
  <c r="AB18" i="10"/>
  <c r="AD17" i="10"/>
  <c r="AB17" i="10"/>
  <c r="DS16" i="10"/>
  <c r="CN16" i="10"/>
  <c r="DJ16" i="10" s="1"/>
  <c r="CG16" i="10"/>
  <c r="DM16" i="10" s="1"/>
  <c r="BL16" i="10"/>
  <c r="BA16" i="10"/>
  <c r="AZ16" i="10"/>
  <c r="AY16" i="10"/>
  <c r="AX16" i="10"/>
  <c r="AW16" i="10"/>
  <c r="AV16" i="10"/>
  <c r="AU16" i="10"/>
  <c r="AT16" i="10"/>
  <c r="AS16" i="10"/>
  <c r="AR16" i="10"/>
  <c r="AG16" i="10"/>
  <c r="AP16" i="10" s="1"/>
  <c r="AD16" i="10"/>
  <c r="AB16" i="10"/>
  <c r="X16" i="10"/>
  <c r="T16" i="10"/>
  <c r="O16" i="10"/>
  <c r="K16" i="10"/>
  <c r="L16" i="10" s="1"/>
  <c r="J16" i="10"/>
  <c r="AD15" i="10"/>
  <c r="AB15" i="10"/>
  <c r="AD14" i="10"/>
  <c r="AB14" i="10"/>
  <c r="DS13" i="10"/>
  <c r="CN13" i="10"/>
  <c r="DI13" i="10" s="1"/>
  <c r="CG13" i="10"/>
  <c r="DM13" i="10" s="1"/>
  <c r="BL13" i="10"/>
  <c r="BA13" i="10"/>
  <c r="AZ13" i="10"/>
  <c r="AY13" i="10"/>
  <c r="AX13" i="10"/>
  <c r="AW13" i="10"/>
  <c r="AV13" i="10"/>
  <c r="AU13" i="10"/>
  <c r="AT13" i="10"/>
  <c r="AS13" i="10"/>
  <c r="AR13" i="10"/>
  <c r="AG13" i="10"/>
  <c r="AP13" i="10" s="1"/>
  <c r="BJ13" i="10" s="1"/>
  <c r="AD13" i="10"/>
  <c r="AB13" i="10"/>
  <c r="X13" i="10"/>
  <c r="T13" i="10"/>
  <c r="O13" i="10"/>
  <c r="K13" i="10"/>
  <c r="L13" i="10" s="1"/>
  <c r="J13" i="10"/>
  <c r="AD12" i="10"/>
  <c r="AB12" i="10"/>
  <c r="AD11" i="10"/>
  <c r="AB11" i="10"/>
  <c r="DS10" i="10"/>
  <c r="CN10" i="10"/>
  <c r="DH10" i="10" s="1"/>
  <c r="CG10" i="10"/>
  <c r="DM10" i="10" s="1"/>
  <c r="BL10" i="10"/>
  <c r="BK10" i="10"/>
  <c r="BJ10" i="10"/>
  <c r="BI10" i="10"/>
  <c r="CD10" i="10" s="1"/>
  <c r="BH10" i="10"/>
  <c r="BG10" i="10"/>
  <c r="BF10" i="10"/>
  <c r="BE10" i="10"/>
  <c r="BD10" i="10"/>
  <c r="BY10" i="10" s="1"/>
  <c r="BC10" i="10"/>
  <c r="BB10" i="10"/>
  <c r="AG10" i="10"/>
  <c r="AP10" i="10" s="1"/>
  <c r="AD10" i="10"/>
  <c r="AB10" i="10"/>
  <c r="X10" i="10"/>
  <c r="T10" i="10"/>
  <c r="O10" i="10"/>
  <c r="K10" i="10"/>
  <c r="L10" i="10" s="1"/>
  <c r="AM10" i="10" s="1"/>
  <c r="P7" i="9" s="1"/>
  <c r="K8" i="9"/>
  <c r="K9" i="9"/>
  <c r="K10" i="9"/>
  <c r="K11" i="9"/>
  <c r="K12" i="9"/>
  <c r="K13" i="9"/>
  <c r="K14" i="9"/>
  <c r="B8" i="9"/>
  <c r="B9" i="9"/>
  <c r="B10" i="9"/>
  <c r="B11" i="9"/>
  <c r="B12" i="9"/>
  <c r="B13" i="9"/>
  <c r="B14" i="9"/>
  <c r="B7" i="9"/>
  <c r="K7" i="9"/>
  <c r="BW10" i="10" l="1"/>
  <c r="BO73" i="10"/>
  <c r="BW73" i="10"/>
  <c r="CE73" i="10"/>
  <c r="CJ85" i="10"/>
  <c r="P32" i="9"/>
  <c r="AH112" i="10"/>
  <c r="CJ121" i="10"/>
  <c r="DV121" i="10" s="1"/>
  <c r="P44" i="9"/>
  <c r="CJ127" i="10"/>
  <c r="P46" i="9"/>
  <c r="AH142" i="10"/>
  <c r="AH37" i="10"/>
  <c r="BP40" i="10"/>
  <c r="BX40" i="10"/>
  <c r="CP43" i="10"/>
  <c r="AL70" i="10"/>
  <c r="CS82" i="10"/>
  <c r="AQ133" i="10"/>
  <c r="CL133" i="10" s="1"/>
  <c r="DX133" i="10" s="1"/>
  <c r="CJ136" i="10"/>
  <c r="DV136" i="10" s="1"/>
  <c r="P49" i="9"/>
  <c r="AE139" i="10"/>
  <c r="CJ142" i="10"/>
  <c r="DV142" i="10" s="1"/>
  <c r="P51" i="9"/>
  <c r="AE149" i="10"/>
  <c r="BP151" i="10"/>
  <c r="CF151" i="10"/>
  <c r="BQ151" i="10"/>
  <c r="BR40" i="10"/>
  <c r="AE48" i="10"/>
  <c r="AN85" i="10"/>
  <c r="AO85" i="10" s="1"/>
  <c r="Q32" i="9" s="1"/>
  <c r="R32" i="9" s="1"/>
  <c r="CS106" i="10"/>
  <c r="ED109" i="10"/>
  <c r="CJ133" i="10"/>
  <c r="P48" i="9"/>
  <c r="B37" i="10"/>
  <c r="B30" i="12"/>
  <c r="B14" i="11"/>
  <c r="AH34" i="10"/>
  <c r="BS40" i="10"/>
  <c r="AL58" i="10"/>
  <c r="BS73" i="10"/>
  <c r="AJ100" i="10"/>
  <c r="AK100" i="10" s="1"/>
  <c r="N37" i="9" s="1"/>
  <c r="O37" i="9" s="1"/>
  <c r="CW106" i="10"/>
  <c r="CO115" i="10"/>
  <c r="AE119" i="10"/>
  <c r="BP13" i="10"/>
  <c r="AQ19" i="10"/>
  <c r="S10" i="9" s="1"/>
  <c r="DH19" i="10"/>
  <c r="AE50" i="10"/>
  <c r="CQ58" i="10"/>
  <c r="AQ79" i="10"/>
  <c r="S30" i="9" s="1"/>
  <c r="AE98" i="10"/>
  <c r="AQ103" i="10"/>
  <c r="CL103" i="10" s="1"/>
  <c r="DX103" i="10" s="1"/>
  <c r="DD106" i="10"/>
  <c r="CS115" i="10"/>
  <c r="AE120" i="10"/>
  <c r="AH130" i="10"/>
  <c r="BR136" i="10"/>
  <c r="AH151" i="10"/>
  <c r="CJ94" i="10"/>
  <c r="P35" i="9"/>
  <c r="AH31" i="10"/>
  <c r="BM40" i="10"/>
  <c r="BU40" i="10"/>
  <c r="CC40" i="10"/>
  <c r="BM73" i="10"/>
  <c r="BU73" i="10"/>
  <c r="CC73" i="10"/>
  <c r="CJ97" i="10"/>
  <c r="DV97" i="10" s="1"/>
  <c r="P36" i="9"/>
  <c r="CJ130" i="10"/>
  <c r="P47" i="9"/>
  <c r="CJ145" i="10"/>
  <c r="P52" i="9"/>
  <c r="CJ40" i="10"/>
  <c r="P17" i="9"/>
  <c r="BN40" i="10"/>
  <c r="BV40" i="10"/>
  <c r="AQ46" i="10"/>
  <c r="S19" i="9" s="1"/>
  <c r="AE69" i="10"/>
  <c r="BV73" i="10"/>
  <c r="CD73" i="10"/>
  <c r="BR76" i="10"/>
  <c r="BZ76" i="10"/>
  <c r="AL85" i="10"/>
  <c r="EA88" i="10"/>
  <c r="AE94" i="10"/>
  <c r="AQ112" i="10"/>
  <c r="BM127" i="10"/>
  <c r="CX127" i="10"/>
  <c r="AQ136" i="10"/>
  <c r="CL136" i="10" s="1"/>
  <c r="DX136" i="10" s="1"/>
  <c r="AQ142" i="10"/>
  <c r="S51" i="9" s="1"/>
  <c r="AE25" i="10"/>
  <c r="AE24" i="10"/>
  <c r="BS55" i="10"/>
  <c r="CA55" i="10"/>
  <c r="EA55" i="10"/>
  <c r="AE59" i="10"/>
  <c r="CQ64" i="10"/>
  <c r="AE74" i="10"/>
  <c r="CF88" i="10"/>
  <c r="CP94" i="10"/>
  <c r="CF109" i="10"/>
  <c r="CU124" i="10"/>
  <c r="CT136" i="10"/>
  <c r="CS64" i="10"/>
  <c r="AE107" i="10"/>
  <c r="BZ109" i="10"/>
  <c r="CO121" i="10"/>
  <c r="CU136" i="10"/>
  <c r="EC73" i="10"/>
  <c r="BR43" i="10"/>
  <c r="AE28" i="10"/>
  <c r="BP49" i="10"/>
  <c r="BM55" i="10"/>
  <c r="BU55" i="10"/>
  <c r="CS55" i="10"/>
  <c r="CA61" i="10"/>
  <c r="CT64" i="10"/>
  <c r="BP73" i="10"/>
  <c r="BX73" i="10"/>
  <c r="CF73" i="10"/>
  <c r="BS76" i="10"/>
  <c r="AE95" i="10"/>
  <c r="BR118" i="10"/>
  <c r="CX121" i="10"/>
  <c r="CV136" i="10"/>
  <c r="CU55" i="10"/>
  <c r="DA64" i="10"/>
  <c r="AE115" i="10"/>
  <c r="BS118" i="10"/>
  <c r="DB121" i="10"/>
  <c r="DD136" i="10"/>
  <c r="BM151" i="10"/>
  <c r="CX31" i="10"/>
  <c r="BR55" i="10"/>
  <c r="AE19" i="10"/>
  <c r="DF19" i="10"/>
  <c r="BR34" i="10"/>
  <c r="BZ34" i="10"/>
  <c r="AE38" i="10"/>
  <c r="CS43" i="10"/>
  <c r="BM52" i="10"/>
  <c r="CX52" i="10"/>
  <c r="CX55" i="10"/>
  <c r="DD64" i="10"/>
  <c r="ED67" i="10"/>
  <c r="BZ73" i="10"/>
  <c r="CR82" i="10"/>
  <c r="BU109" i="10"/>
  <c r="AE147" i="10"/>
  <c r="BN151" i="10"/>
  <c r="CS136" i="10"/>
  <c r="BN43" i="10"/>
  <c r="BV43" i="10"/>
  <c r="CD43" i="10"/>
  <c r="DA55" i="10"/>
  <c r="AE62" i="10"/>
  <c r="BN76" i="10"/>
  <c r="CD76" i="10"/>
  <c r="BM82" i="10"/>
  <c r="AE122" i="10"/>
  <c r="BO151" i="10"/>
  <c r="AL28" i="10"/>
  <c r="AV28" i="10" s="1"/>
  <c r="BQ28" i="10" s="1"/>
  <c r="CQ25" i="10"/>
  <c r="CA22" i="10"/>
  <c r="BM16" i="10"/>
  <c r="BU16" i="10"/>
  <c r="DZ10" i="10"/>
  <c r="CL115" i="10"/>
  <c r="S42" i="9"/>
  <c r="CL94" i="10"/>
  <c r="DX94" i="10" s="1"/>
  <c r="S35" i="9"/>
  <c r="CL112" i="10"/>
  <c r="DX112" i="10" s="1"/>
  <c r="S41" i="9"/>
  <c r="CL106" i="10"/>
  <c r="S39" i="9"/>
  <c r="S48" i="9"/>
  <c r="CL145" i="10"/>
  <c r="DX145" i="10" s="1"/>
  <c r="S52" i="9"/>
  <c r="CL151" i="10"/>
  <c r="S54" i="9"/>
  <c r="CL91" i="10"/>
  <c r="DX91" i="10" s="1"/>
  <c r="S34" i="9"/>
  <c r="CL97" i="10"/>
  <c r="DX97" i="10" s="1"/>
  <c r="S36" i="9"/>
  <c r="CL118" i="10"/>
  <c r="DX118" i="10" s="1"/>
  <c r="S43" i="9"/>
  <c r="S49" i="9"/>
  <c r="CL130" i="10"/>
  <c r="DX130" i="10" s="1"/>
  <c r="S47" i="9"/>
  <c r="BZ136" i="10"/>
  <c r="CL148" i="10"/>
  <c r="DX148" i="10" s="1"/>
  <c r="S53" i="9"/>
  <c r="BZ157" i="10"/>
  <c r="ED157" i="10"/>
  <c r="CO28" i="10"/>
  <c r="CW28" i="10"/>
  <c r="DE28" i="10"/>
  <c r="DA28" i="10"/>
  <c r="ED28" i="10"/>
  <c r="BR73" i="10"/>
  <c r="CE64" i="10"/>
  <c r="CD151" i="10"/>
  <c r="AN16" i="10"/>
  <c r="AO16" i="10" s="1"/>
  <c r="Q9" i="9" s="1"/>
  <c r="AJ91" i="10"/>
  <c r="AK91" i="10" s="1"/>
  <c r="N34" i="9" s="1"/>
  <c r="BR100" i="10"/>
  <c r="CB142" i="10"/>
  <c r="CH70" i="10"/>
  <c r="AJ121" i="10"/>
  <c r="AK121" i="10" s="1"/>
  <c r="AJ127" i="10"/>
  <c r="AK127" i="10" s="1"/>
  <c r="AJ82" i="10"/>
  <c r="AK82" i="10" s="1"/>
  <c r="N31" i="9" s="1"/>
  <c r="AN91" i="10"/>
  <c r="AO91" i="10" s="1"/>
  <c r="Q34" i="9" s="1"/>
  <c r="R34" i="9" s="1"/>
  <c r="CC127" i="10"/>
  <c r="BR145" i="10"/>
  <c r="AN40" i="10"/>
  <c r="AO40" i="10" s="1"/>
  <c r="BQ40" i="10"/>
  <c r="AI43" i="10"/>
  <c r="AN82" i="10"/>
  <c r="AO82" i="10" s="1"/>
  <c r="AJ85" i="10"/>
  <c r="AK85" i="10" s="1"/>
  <c r="N32" i="9" s="1"/>
  <c r="BZ121" i="10"/>
  <c r="AN124" i="10"/>
  <c r="AO124" i="10" s="1"/>
  <c r="BX124" i="10"/>
  <c r="AJ43" i="10"/>
  <c r="AN79" i="10"/>
  <c r="AO79" i="10" s="1"/>
  <c r="Q30" i="9" s="1"/>
  <c r="CJ82" i="10"/>
  <c r="BX112" i="10"/>
  <c r="AQ13" i="10"/>
  <c r="S8" i="9" s="1"/>
  <c r="CF46" i="10"/>
  <c r="AN103" i="10"/>
  <c r="AO103" i="10" s="1"/>
  <c r="CE103" i="10"/>
  <c r="AJ79" i="10"/>
  <c r="AK79" i="10" s="1"/>
  <c r="N30" i="9" s="1"/>
  <c r="O30" i="9" s="1"/>
  <c r="CC28" i="10"/>
  <c r="AJ31" i="10"/>
  <c r="AK31" i="10" s="1"/>
  <c r="N14" i="9" s="1"/>
  <c r="AN52" i="10"/>
  <c r="AO52" i="10" s="1"/>
  <c r="AJ64" i="10"/>
  <c r="AK64" i="10" s="1"/>
  <c r="N25" i="9" s="1"/>
  <c r="O25" i="9" s="1"/>
  <c r="AI25" i="10"/>
  <c r="CH25" i="10" s="1"/>
  <c r="AM25" i="10"/>
  <c r="CJ25" i="10" s="1"/>
  <c r="DV25" i="10" s="1"/>
  <c r="AM13" i="10"/>
  <c r="P8" i="9" s="1"/>
  <c r="AI13" i="10"/>
  <c r="M8" i="9" s="1"/>
  <c r="M10" i="9"/>
  <c r="EC37" i="10"/>
  <c r="EA37" i="10"/>
  <c r="AM49" i="10"/>
  <c r="P20" i="9" s="1"/>
  <c r="AI49" i="10"/>
  <c r="M20" i="9" s="1"/>
  <c r="EB76" i="10"/>
  <c r="DZ76" i="10"/>
  <c r="EC76" i="10"/>
  <c r="CB82" i="10"/>
  <c r="CF82" i="10"/>
  <c r="BQ82" i="10"/>
  <c r="AM157" i="10"/>
  <c r="AW157" i="10" s="1"/>
  <c r="AI157" i="10"/>
  <c r="AS157" i="10" s="1"/>
  <c r="BN157" i="10" s="1"/>
  <c r="AJ25" i="10"/>
  <c r="AK25" i="10" s="1"/>
  <c r="N12" i="9" s="1"/>
  <c r="AN19" i="10"/>
  <c r="AX19" i="10" s="1"/>
  <c r="AM61" i="10"/>
  <c r="P24" i="9" s="1"/>
  <c r="AI61" i="10"/>
  <c r="M24" i="9" s="1"/>
  <c r="AI73" i="10"/>
  <c r="M28" i="9" s="1"/>
  <c r="AM73" i="10"/>
  <c r="P28" i="9" s="1"/>
  <c r="AI76" i="10"/>
  <c r="M29" i="9" s="1"/>
  <c r="AM76" i="10"/>
  <c r="P29" i="9" s="1"/>
  <c r="AM34" i="10"/>
  <c r="P15" i="9" s="1"/>
  <c r="ED46" i="10"/>
  <c r="EA46" i="10"/>
  <c r="AL10" i="10"/>
  <c r="AV10" i="10" s="1"/>
  <c r="BQ10" i="10" s="1"/>
  <c r="CB10" i="10"/>
  <c r="AN49" i="10"/>
  <c r="AO49" i="10" s="1"/>
  <c r="AM70" i="10"/>
  <c r="P27" i="9" s="1"/>
  <c r="DG70" i="10"/>
  <c r="CQ70" i="10"/>
  <c r="CP70" i="10"/>
  <c r="CV70" i="10"/>
  <c r="DH88" i="10"/>
  <c r="DE88" i="10"/>
  <c r="DI118" i="10"/>
  <c r="CP118" i="10"/>
  <c r="DF118" i="10"/>
  <c r="CO118" i="10"/>
  <c r="DB118" i="10"/>
  <c r="CX118" i="10"/>
  <c r="CW118" i="10"/>
  <c r="CT118" i="10"/>
  <c r="CS118" i="10"/>
  <c r="AJ13" i="10"/>
  <c r="AK13" i="10" s="1"/>
  <c r="N8" i="9" s="1"/>
  <c r="DG67" i="10"/>
  <c r="CQ67" i="10"/>
  <c r="CO67" i="10"/>
  <c r="DD67" i="10"/>
  <c r="CX67" i="10"/>
  <c r="AJ10" i="10"/>
  <c r="AT10" i="10" s="1"/>
  <c r="BY22" i="10"/>
  <c r="AQ40" i="10"/>
  <c r="CJ46" i="10"/>
  <c r="DV46" i="10" s="1"/>
  <c r="AQ52" i="10"/>
  <c r="CJ55" i="10"/>
  <c r="DV55" i="10" s="1"/>
  <c r="CP85" i="10"/>
  <c r="CV85" i="10"/>
  <c r="CS85" i="10"/>
  <c r="DF85" i="10"/>
  <c r="DC85" i="10"/>
  <c r="DA85" i="10"/>
  <c r="AL115" i="10"/>
  <c r="AH115" i="10"/>
  <c r="DE118" i="10"/>
  <c r="AN13" i="10"/>
  <c r="BH13" i="10" s="1"/>
  <c r="DJ49" i="10"/>
  <c r="CP49" i="10"/>
  <c r="BR61" i="10"/>
  <c r="CE61" i="10"/>
  <c r="CJ88" i="10"/>
  <c r="DV88" i="10" s="1"/>
  <c r="AN10" i="10"/>
  <c r="AO10" i="10" s="1"/>
  <c r="Q7" i="9" s="1"/>
  <c r="R7" i="9" s="1"/>
  <c r="AK43" i="10"/>
  <c r="N18" i="9" s="1"/>
  <c r="AQ49" i="10"/>
  <c r="CS49" i="10"/>
  <c r="CJ52" i="10"/>
  <c r="AE60" i="10"/>
  <c r="BQ61" i="10"/>
  <c r="ED85" i="10"/>
  <c r="EB85" i="10"/>
  <c r="AL19" i="10"/>
  <c r="AV19" i="10" s="1"/>
  <c r="BQ19" i="10" s="1"/>
  <c r="EB22" i="10"/>
  <c r="ED22" i="10"/>
  <c r="CB34" i="10"/>
  <c r="BQ34" i="10"/>
  <c r="DG37" i="10"/>
  <c r="DI37" i="10"/>
  <c r="CP37" i="10"/>
  <c r="AH52" i="10"/>
  <c r="AL52" i="10"/>
  <c r="AN25" i="10"/>
  <c r="BH25" i="10" s="1"/>
  <c r="DG25" i="10" s="1"/>
  <c r="CA31" i="10"/>
  <c r="AJ34" i="10"/>
  <c r="AI40" i="10"/>
  <c r="M17" i="9" s="1"/>
  <c r="BX43" i="10"/>
  <c r="CX43" i="10"/>
  <c r="AE47" i="10"/>
  <c r="BZ49" i="10"/>
  <c r="CQ55" i="10"/>
  <c r="DI58" i="10"/>
  <c r="BU61" i="10"/>
  <c r="AE63" i="10"/>
  <c r="AQ64" i="10"/>
  <c r="CP64" i="10"/>
  <c r="AJ67" i="10"/>
  <c r="AK67" i="10" s="1"/>
  <c r="N26" i="9" s="1"/>
  <c r="AL73" i="10"/>
  <c r="EB73" i="10"/>
  <c r="AL76" i="10"/>
  <c r="AE86" i="10"/>
  <c r="AN88" i="10"/>
  <c r="AO88" i="10" s="1"/>
  <c r="CJ103" i="10"/>
  <c r="DV103" i="10" s="1"/>
  <c r="AE117" i="10"/>
  <c r="BM118" i="10"/>
  <c r="AQ121" i="10"/>
  <c r="CJ124" i="10"/>
  <c r="CD127" i="10"/>
  <c r="BO136" i="10"/>
  <c r="CE136" i="10"/>
  <c r="DE136" i="10"/>
  <c r="AH148" i="10"/>
  <c r="CU148" i="10"/>
  <c r="AQ31" i="10"/>
  <c r="CL31" i="10" s="1"/>
  <c r="DX31" i="10" s="1"/>
  <c r="AN34" i="10"/>
  <c r="AO34" i="10" s="1"/>
  <c r="BV34" i="10"/>
  <c r="CD34" i="10"/>
  <c r="AJ46" i="10"/>
  <c r="AK46" i="10" s="1"/>
  <c r="N19" i="9" s="1"/>
  <c r="O19" i="9" s="1"/>
  <c r="AE56" i="10"/>
  <c r="AJ61" i="10"/>
  <c r="AK61" i="10" s="1"/>
  <c r="BX70" i="10"/>
  <c r="AQ100" i="10"/>
  <c r="CP100" i="10"/>
  <c r="BP112" i="10"/>
  <c r="AN130" i="10"/>
  <c r="AO130" i="10" s="1"/>
  <c r="AN136" i="10"/>
  <c r="AO136" i="10" s="1"/>
  <c r="BP136" i="10"/>
  <c r="BX136" i="10"/>
  <c r="DI136" i="10"/>
  <c r="CX148" i="10"/>
  <c r="CB157" i="10"/>
  <c r="AN61" i="10"/>
  <c r="AO61" i="10" s="1"/>
  <c r="BO61" i="10"/>
  <c r="BW61" i="10"/>
  <c r="AJ73" i="10"/>
  <c r="AK73" i="10" s="1"/>
  <c r="AJ76" i="10"/>
  <c r="AK76" i="10" s="1"/>
  <c r="N29" i="9" s="1"/>
  <c r="O29" i="9" s="1"/>
  <c r="CK79" i="10"/>
  <c r="DW79" i="10" s="1"/>
  <c r="CE79" i="10"/>
  <c r="AQ109" i="10"/>
  <c r="CB115" i="10"/>
  <c r="AH118" i="10"/>
  <c r="BO139" i="10"/>
  <c r="BW139" i="10"/>
  <c r="EA145" i="10"/>
  <c r="DB148" i="10"/>
  <c r="AJ40" i="10"/>
  <c r="AK40" i="10" s="1"/>
  <c r="N17" i="9" s="1"/>
  <c r="CD40" i="10"/>
  <c r="CJ43" i="10"/>
  <c r="DV43" i="10" s="1"/>
  <c r="AE46" i="10"/>
  <c r="AE54" i="10"/>
  <c r="AE57" i="10"/>
  <c r="BS58" i="10"/>
  <c r="AE61" i="10"/>
  <c r="AE66" i="10"/>
  <c r="CF67" i="10"/>
  <c r="DZ67" i="10"/>
  <c r="AN73" i="10"/>
  <c r="AO73" i="10" s="1"/>
  <c r="AN76" i="10"/>
  <c r="AO76" i="10" s="1"/>
  <c r="CO82" i="10"/>
  <c r="AE84" i="10"/>
  <c r="AQ88" i="10"/>
  <c r="S33" i="9" s="1"/>
  <c r="BW91" i="10"/>
  <c r="AE97" i="10"/>
  <c r="CJ100" i="10"/>
  <c r="DV100" i="10" s="1"/>
  <c r="DH100" i="10"/>
  <c r="CT106" i="10"/>
  <c r="CZ106" i="10" s="1"/>
  <c r="BQ112" i="10"/>
  <c r="BR115" i="10"/>
  <c r="BZ115" i="10"/>
  <c r="BM115" i="10"/>
  <c r="CX115" i="10"/>
  <c r="BY118" i="10"/>
  <c r="AN121" i="10"/>
  <c r="AO121" i="10" s="1"/>
  <c r="CW121" i="10"/>
  <c r="AN127" i="10"/>
  <c r="AO127" i="10" s="1"/>
  <c r="CF127" i="10"/>
  <c r="CT127" i="10"/>
  <c r="BW133" i="10"/>
  <c r="BM136" i="10"/>
  <c r="AJ139" i="10"/>
  <c r="AK139" i="10" s="1"/>
  <c r="AJ145" i="10"/>
  <c r="AK145" i="10" s="1"/>
  <c r="ED145" i="10"/>
  <c r="AE96" i="10"/>
  <c r="AE123" i="10"/>
  <c r="AE124" i="10"/>
  <c r="CP154" i="10"/>
  <c r="BZ142" i="10"/>
  <c r="BP142" i="10"/>
  <c r="BQ145" i="10"/>
  <c r="CC157" i="10"/>
  <c r="CP157" i="10"/>
  <c r="AJ19" i="10"/>
  <c r="AT19" i="10" s="1"/>
  <c r="AL25" i="10"/>
  <c r="BF25" i="10" s="1"/>
  <c r="CA25" i="10" s="1"/>
  <c r="BS34" i="10"/>
  <c r="CA34" i="10"/>
  <c r="AQ37" i="10"/>
  <c r="S16" i="9" s="1"/>
  <c r="CA40" i="10"/>
  <c r="AE41" i="10"/>
  <c r="AN43" i="10"/>
  <c r="AO43" i="10" s="1"/>
  <c r="CU43" i="10"/>
  <c r="AJ49" i="10"/>
  <c r="DI52" i="10"/>
  <c r="CJ58" i="10"/>
  <c r="BS61" i="10"/>
  <c r="DJ64" i="10"/>
  <c r="AJ70" i="10"/>
  <c r="AK70" i="10" s="1"/>
  <c r="AQ73" i="10"/>
  <c r="CB73" i="10"/>
  <c r="AQ76" i="10"/>
  <c r="CA76" i="10"/>
  <c r="AH79" i="10"/>
  <c r="DN79" i="10" s="1"/>
  <c r="K45" i="12" s="1"/>
  <c r="AL82" i="10"/>
  <c r="CW82" i="10"/>
  <c r="DV85" i="10"/>
  <c r="AL91" i="10"/>
  <c r="CU94" i="10"/>
  <c r="BU112" i="10"/>
  <c r="CC112" i="10"/>
  <c r="BX115" i="10"/>
  <c r="BP121" i="10"/>
  <c r="DC121" i="10"/>
  <c r="AQ124" i="10"/>
  <c r="AQ127" i="10"/>
  <c r="BY127" i="10"/>
  <c r="DA127" i="10"/>
  <c r="EA130" i="10"/>
  <c r="BU136" i="10"/>
  <c r="CC136" i="10"/>
  <c r="BY136" i="10"/>
  <c r="CW136" i="10"/>
  <c r="BQ142" i="10"/>
  <c r="AE144" i="10"/>
  <c r="CB151" i="10"/>
  <c r="CS157" i="10"/>
  <c r="AN70" i="10"/>
  <c r="AO70" i="10" s="1"/>
  <c r="BQ73" i="10"/>
  <c r="CH79" i="10"/>
  <c r="DT79" i="10" s="1"/>
  <c r="AM79" i="10"/>
  <c r="P30" i="9" s="1"/>
  <c r="AJ88" i="10"/>
  <c r="AK88" i="10" s="1"/>
  <c r="N33" i="9" s="1"/>
  <c r="O33" i="9" s="1"/>
  <c r="DH94" i="10"/>
  <c r="BX106" i="10"/>
  <c r="BX109" i="10"/>
  <c r="EA109" i="10"/>
  <c r="BN112" i="10"/>
  <c r="BV112" i="10"/>
  <c r="AE113" i="10"/>
  <c r="BN115" i="10"/>
  <c r="BV115" i="10"/>
  <c r="AE118" i="10"/>
  <c r="BP118" i="10"/>
  <c r="CF118" i="10"/>
  <c r="AH121" i="10"/>
  <c r="AH124" i="10"/>
  <c r="AH127" i="10"/>
  <c r="BX142" i="10"/>
  <c r="DZ19" i="10"/>
  <c r="BW43" i="10"/>
  <c r="BU46" i="10"/>
  <c r="BY58" i="10"/>
  <c r="CC64" i="10"/>
  <c r="EA91" i="10"/>
  <c r="BZ154" i="10"/>
  <c r="CF154" i="10"/>
  <c r="BX154" i="10"/>
  <c r="BU154" i="10"/>
  <c r="BR154" i="10"/>
  <c r="DI157" i="10"/>
  <c r="CE43" i="10"/>
  <c r="BY43" i="10"/>
  <c r="BX10" i="10"/>
  <c r="CF10" i="10"/>
  <c r="AE18" i="10"/>
  <c r="ED19" i="10"/>
  <c r="BZ22" i="10"/>
  <c r="DI28" i="10"/>
  <c r="AE33" i="10"/>
  <c r="AE34" i="10"/>
  <c r="DD34" i="10"/>
  <c r="CO37" i="10"/>
  <c r="DZ37" i="10"/>
  <c r="BZ43" i="10"/>
  <c r="AE45" i="10"/>
  <c r="BR49" i="10"/>
  <c r="BO49" i="10"/>
  <c r="CU49" i="10"/>
  <c r="BY52" i="10"/>
  <c r="AE58" i="10"/>
  <c r="BX58" i="10"/>
  <c r="CF58" i="10"/>
  <c r="CE58" i="10"/>
  <c r="AE67" i="10"/>
  <c r="BP67" i="10"/>
  <c r="BX67" i="10"/>
  <c r="CT70" i="10"/>
  <c r="CZ70" i="10" s="1"/>
  <c r="AE72" i="10"/>
  <c r="CU82" i="10"/>
  <c r="AE85" i="10"/>
  <c r="BZ85" i="10"/>
  <c r="AE88" i="10"/>
  <c r="EB91" i="10"/>
  <c r="DF94" i="10"/>
  <c r="DF100" i="10"/>
  <c r="DB106" i="10"/>
  <c r="DZ112" i="10"/>
  <c r="BU115" i="10"/>
  <c r="BW115" i="10"/>
  <c r="CW115" i="10"/>
  <c r="DH121" i="10"/>
  <c r="DJ121" i="10"/>
  <c r="CU121" i="10"/>
  <c r="DF121" i="10"/>
  <c r="DL121" i="10" s="1"/>
  <c r="CS121" i="10"/>
  <c r="DE121" i="10"/>
  <c r="DH124" i="10"/>
  <c r="CT124" i="10"/>
  <c r="CO124" i="10"/>
  <c r="DI124" i="10"/>
  <c r="AE127" i="10"/>
  <c r="BV127" i="10"/>
  <c r="BU127" i="10"/>
  <c r="BQ127" i="10"/>
  <c r="BO127" i="10"/>
  <c r="CF130" i="10"/>
  <c r="BX130" i="10"/>
  <c r="BV130" i="10"/>
  <c r="BR130" i="10"/>
  <c r="BM154" i="10"/>
  <c r="BS16" i="10"/>
  <c r="DC19" i="10"/>
  <c r="AE22" i="10"/>
  <c r="CQ28" i="10"/>
  <c r="EC28" i="10"/>
  <c r="CD31" i="10"/>
  <c r="DA31" i="10"/>
  <c r="CS37" i="10"/>
  <c r="BO40" i="10"/>
  <c r="BW40" i="10"/>
  <c r="CE40" i="10"/>
  <c r="BY40" i="10"/>
  <c r="BM43" i="10"/>
  <c r="CF43" i="10"/>
  <c r="DA43" i="10"/>
  <c r="DF46" i="10"/>
  <c r="CC49" i="10"/>
  <c r="DA49" i="10"/>
  <c r="AE51" i="10"/>
  <c r="BP52" i="10"/>
  <c r="BW55" i="10"/>
  <c r="CE55" i="10"/>
  <c r="BR58" i="10"/>
  <c r="BM58" i="10"/>
  <c r="BY61" i="10"/>
  <c r="CO61" i="10"/>
  <c r="DE64" i="10"/>
  <c r="EB67" i="10"/>
  <c r="CD70" i="10"/>
  <c r="CX70" i="10"/>
  <c r="DA82" i="10"/>
  <c r="BO88" i="10"/>
  <c r="CU88" i="10"/>
  <c r="AE92" i="10"/>
  <c r="CU103" i="10"/>
  <c r="BW112" i="10"/>
  <c r="BO115" i="10"/>
  <c r="CE115" i="10"/>
  <c r="BY115" i="10"/>
  <c r="DB115" i="10"/>
  <c r="DL115" i="10" s="1"/>
  <c r="CP121" i="10"/>
  <c r="CX124" i="10"/>
  <c r="BN127" i="10"/>
  <c r="CA43" i="10"/>
  <c r="DB19" i="10"/>
  <c r="CC22" i="10"/>
  <c r="CS28" i="10"/>
  <c r="AE29" i="10"/>
  <c r="CU37" i="10"/>
  <c r="CF40" i="10"/>
  <c r="BS43" i="10"/>
  <c r="BO43" i="10"/>
  <c r="DC43" i="10"/>
  <c r="CF49" i="10"/>
  <c r="DC49" i="10"/>
  <c r="CF52" i="10"/>
  <c r="AE53" i="10"/>
  <c r="BX55" i="10"/>
  <c r="CF55" i="10"/>
  <c r="DI55" i="10"/>
  <c r="BO58" i="10"/>
  <c r="CO58" i="10"/>
  <c r="BZ61" i="10"/>
  <c r="BM61" i="10"/>
  <c r="CP61" i="10"/>
  <c r="BN64" i="10"/>
  <c r="BV64" i="10"/>
  <c r="CD64" i="10"/>
  <c r="CO64" i="10"/>
  <c r="DG64" i="10"/>
  <c r="DF70" i="10"/>
  <c r="BN73" i="10"/>
  <c r="BO79" i="10"/>
  <c r="DD82" i="10"/>
  <c r="CO85" i="10"/>
  <c r="BR88" i="10"/>
  <c r="DA88" i="10"/>
  <c r="CE94" i="10"/>
  <c r="AE100" i="10"/>
  <c r="CB100" i="10"/>
  <c r="EA100" i="10"/>
  <c r="DA103" i="10"/>
  <c r="CF115" i="10"/>
  <c r="DE115" i="10"/>
  <c r="BZ118" i="10"/>
  <c r="DH118" i="10"/>
  <c r="DJ118" i="10"/>
  <c r="CU118" i="10"/>
  <c r="DC118" i="10"/>
  <c r="CT121" i="10"/>
  <c r="DB124" i="10"/>
  <c r="DL124" i="10" s="1"/>
  <c r="BX127" i="10"/>
  <c r="CC139" i="10"/>
  <c r="CF139" i="10"/>
  <c r="CE139" i="10"/>
  <c r="BX139" i="10"/>
  <c r="BQ139" i="10"/>
  <c r="BP139" i="10"/>
  <c r="DH154" i="10"/>
  <c r="DF154" i="10"/>
  <c r="DA154" i="10"/>
  <c r="CX154" i="10"/>
  <c r="AE14" i="10"/>
  <c r="CU28" i="10"/>
  <c r="DB37" i="10"/>
  <c r="BP43" i="10"/>
  <c r="DI43" i="10"/>
  <c r="DF49" i="10"/>
  <c r="BU52" i="10"/>
  <c r="BQ58" i="10"/>
  <c r="DJ70" i="10"/>
  <c r="AE82" i="10"/>
  <c r="DH82" i="10"/>
  <c r="BU88" i="10"/>
  <c r="AE99" i="10"/>
  <c r="AE101" i="10"/>
  <c r="DD103" i="10"/>
  <c r="AE109" i="10"/>
  <c r="DJ115" i="10"/>
  <c r="DC133" i="10"/>
  <c r="DA133" i="10"/>
  <c r="CP133" i="10"/>
  <c r="CO133" i="10"/>
  <c r="AE145" i="10"/>
  <c r="AE148" i="10"/>
  <c r="BY148" i="10"/>
  <c r="CD148" i="10"/>
  <c r="BQ148" i="10"/>
  <c r="BP148" i="10"/>
  <c r="DH157" i="10"/>
  <c r="DF157" i="10"/>
  <c r="DB157" i="10"/>
  <c r="DA157" i="10"/>
  <c r="CU157" i="10"/>
  <c r="CT157" i="10"/>
  <c r="BW22" i="10"/>
  <c r="CE22" i="10"/>
  <c r="AE23" i="10"/>
  <c r="AE30" i="10"/>
  <c r="AE32" i="10"/>
  <c r="AE36" i="10"/>
  <c r="BY37" i="10"/>
  <c r="DD37" i="10"/>
  <c r="CC43" i="10"/>
  <c r="BQ43" i="10"/>
  <c r="AE55" i="10"/>
  <c r="BU58" i="10"/>
  <c r="CC58" i="10"/>
  <c r="CC88" i="10"/>
  <c r="BY88" i="10"/>
  <c r="DH151" i="10"/>
  <c r="DB151" i="10"/>
  <c r="CX151" i="10"/>
  <c r="CU151" i="10"/>
  <c r="CF121" i="10"/>
  <c r="DE127" i="10"/>
  <c r="AE129" i="10"/>
  <c r="AE135" i="10"/>
  <c r="AE136" i="10"/>
  <c r="BV136" i="10"/>
  <c r="CF136" i="10"/>
  <c r="AE138" i="10"/>
  <c r="AE140" i="10"/>
  <c r="BM142" i="10"/>
  <c r="BU142" i="10"/>
  <c r="CC142" i="10"/>
  <c r="BY142" i="10"/>
  <c r="BR151" i="10"/>
  <c r="AE158" i="10"/>
  <c r="DF127" i="10"/>
  <c r="BN142" i="10"/>
  <c r="BV142" i="10"/>
  <c r="CD142" i="10"/>
  <c r="BM145" i="10"/>
  <c r="BU145" i="10"/>
  <c r="BW151" i="10"/>
  <c r="CE151" i="10"/>
  <c r="BU151" i="10"/>
  <c r="CC154" i="10"/>
  <c r="BR121" i="10"/>
  <c r="AE125" i="10"/>
  <c r="CO127" i="10"/>
  <c r="DI127" i="10"/>
  <c r="BS136" i="10"/>
  <c r="BN136" i="10"/>
  <c r="DF136" i="10"/>
  <c r="DL136" i="10" s="1"/>
  <c r="AE141" i="10"/>
  <c r="AE142" i="10"/>
  <c r="BO142" i="10"/>
  <c r="BW142" i="10"/>
  <c r="CE142" i="10"/>
  <c r="BV145" i="10"/>
  <c r="BY151" i="10"/>
  <c r="CD154" i="10"/>
  <c r="CS127" i="10"/>
  <c r="BU139" i="10"/>
  <c r="CF142" i="10"/>
  <c r="BU148" i="10"/>
  <c r="CC148" i="10"/>
  <c r="CC151" i="10"/>
  <c r="BO154" i="10"/>
  <c r="CE154" i="10"/>
  <c r="BV139" i="10"/>
  <c r="AE143" i="10"/>
  <c r="CL79" i="10"/>
  <c r="DX79" i="10" s="1"/>
  <c r="AQ70" i="10"/>
  <c r="S27" i="9" s="1"/>
  <c r="CL85" i="10"/>
  <c r="DX85" i="10" s="1"/>
  <c r="DB10" i="10"/>
  <c r="CC37" i="10"/>
  <c r="CL61" i="10"/>
  <c r="DX61" i="10" s="1"/>
  <c r="CP112" i="10"/>
  <c r="CQ10" i="10"/>
  <c r="DE10" i="10"/>
  <c r="AE12" i="10"/>
  <c r="AE13" i="10"/>
  <c r="BO13" i="10"/>
  <c r="DC13" i="10"/>
  <c r="AE17" i="10"/>
  <c r="AE21" i="10"/>
  <c r="CP22" i="10"/>
  <c r="DE22" i="10"/>
  <c r="DZ25" i="10"/>
  <c r="DC28" i="10"/>
  <c r="AE31" i="10"/>
  <c r="DB31" i="10"/>
  <c r="BM34" i="10"/>
  <c r="BU34" i="10"/>
  <c r="CO34" i="10"/>
  <c r="DG34" i="10"/>
  <c r="BS37" i="10"/>
  <c r="CA37" i="10"/>
  <c r="BN37" i="10"/>
  <c r="CE37" i="10"/>
  <c r="CX37" i="10"/>
  <c r="BM46" i="10"/>
  <c r="BX46" i="10"/>
  <c r="CP46" i="10"/>
  <c r="BQ49" i="10"/>
  <c r="BR52" i="10"/>
  <c r="DJ52" i="10"/>
  <c r="DF52" i="10"/>
  <c r="DA52" i="10"/>
  <c r="EA52" i="10"/>
  <c r="CU58" i="10"/>
  <c r="CS61" i="10"/>
  <c r="BP64" i="10"/>
  <c r="BX64" i="10"/>
  <c r="CL67" i="10"/>
  <c r="DX67" i="10" s="1"/>
  <c r="BQ67" i="10"/>
  <c r="DB67" i="10"/>
  <c r="BP70" i="10"/>
  <c r="BN79" i="10"/>
  <c r="BP85" i="10"/>
  <c r="DV91" i="10"/>
  <c r="BP106" i="10"/>
  <c r="CF112" i="10"/>
  <c r="CT112" i="10"/>
  <c r="BV121" i="10"/>
  <c r="BQ124" i="10"/>
  <c r="AE126" i="10"/>
  <c r="DA22" i="10"/>
  <c r="CO10" i="10"/>
  <c r="CO22" i="10"/>
  <c r="DC22" i="10"/>
  <c r="EB139" i="10"/>
  <c r="ED139" i="10"/>
  <c r="DZ139" i="10"/>
  <c r="CQ22" i="10"/>
  <c r="DF22" i="10"/>
  <c r="EB25" i="10"/>
  <c r="DF31" i="10"/>
  <c r="CQ34" i="10"/>
  <c r="DJ34" i="10"/>
  <c r="BO37" i="10"/>
  <c r="CF37" i="10"/>
  <c r="BO46" i="10"/>
  <c r="BY46" i="10"/>
  <c r="CS46" i="10"/>
  <c r="DV52" i="10"/>
  <c r="CW58" i="10"/>
  <c r="CX61" i="10"/>
  <c r="BW64" i="10"/>
  <c r="BQ64" i="10"/>
  <c r="CF64" i="10"/>
  <c r="BM64" i="10"/>
  <c r="BV67" i="10"/>
  <c r="BR70" i="10"/>
  <c r="ED70" i="10"/>
  <c r="EB70" i="10"/>
  <c r="CV79" i="10"/>
  <c r="CQ79" i="10"/>
  <c r="DH91" i="10"/>
  <c r="DF91" i="10"/>
  <c r="CU91" i="10"/>
  <c r="DG97" i="10"/>
  <c r="DF97" i="10"/>
  <c r="DC97" i="10"/>
  <c r="CU97" i="10"/>
  <c r="CP97" i="10"/>
  <c r="DA112" i="10"/>
  <c r="BV118" i="10"/>
  <c r="BU124" i="10"/>
  <c r="DH130" i="10"/>
  <c r="DC130" i="10"/>
  <c r="CP130" i="10"/>
  <c r="DE130" i="10"/>
  <c r="CS130" i="10"/>
  <c r="CW130" i="10"/>
  <c r="CU130" i="10"/>
  <c r="DI130" i="10"/>
  <c r="CO130" i="10"/>
  <c r="DB130" i="10"/>
  <c r="CX130" i="10"/>
  <c r="DE34" i="10"/>
  <c r="BR37" i="10"/>
  <c r="CB79" i="10"/>
  <c r="BY79" i="10"/>
  <c r="BW79" i="10"/>
  <c r="BS79" i="10"/>
  <c r="CB106" i="10"/>
  <c r="BU106" i="10"/>
  <c r="BQ106" i="10"/>
  <c r="CF106" i="10"/>
  <c r="BM106" i="10"/>
  <c r="BY106" i="10"/>
  <c r="BW106" i="10"/>
  <c r="CT10" i="10"/>
  <c r="DI10" i="10"/>
  <c r="BP16" i="10"/>
  <c r="BO16" i="10"/>
  <c r="CE19" i="10"/>
  <c r="EB19" i="10"/>
  <c r="CS22" i="10"/>
  <c r="DG22" i="10"/>
  <c r="DG28" i="10"/>
  <c r="BR31" i="10"/>
  <c r="BM31" i="10"/>
  <c r="CP31" i="10"/>
  <c r="DI31" i="10"/>
  <c r="BO34" i="10"/>
  <c r="CE34" i="10"/>
  <c r="BW34" i="10"/>
  <c r="CU34" i="10"/>
  <c r="BU37" i="10"/>
  <c r="BQ37" i="10"/>
  <c r="AE40" i="10"/>
  <c r="BZ40" i="10"/>
  <c r="AE43" i="10"/>
  <c r="BU43" i="10"/>
  <c r="BP46" i="10"/>
  <c r="BZ46" i="10"/>
  <c r="CU46" i="10"/>
  <c r="BN49" i="10"/>
  <c r="BV49" i="10"/>
  <c r="CD49" i="10"/>
  <c r="BU49" i="10"/>
  <c r="BW52" i="10"/>
  <c r="CS52" i="10"/>
  <c r="CX58" i="10"/>
  <c r="DA61" i="10"/>
  <c r="BO64" i="10"/>
  <c r="DE67" i="10"/>
  <c r="BY70" i="10"/>
  <c r="BQ79" i="10"/>
  <c r="DD79" i="10"/>
  <c r="AE81" i="10"/>
  <c r="CE82" i="10"/>
  <c r="BY82" i="10"/>
  <c r="BX82" i="10"/>
  <c r="BO82" i="10"/>
  <c r="CP91" i="10"/>
  <c r="CR97" i="10"/>
  <c r="AE103" i="10"/>
  <c r="CB103" i="10"/>
  <c r="BT103" i="10"/>
  <c r="EB103" i="10"/>
  <c r="DZ103" i="10"/>
  <c r="CC106" i="10"/>
  <c r="DI109" i="10"/>
  <c r="DE109" i="10"/>
  <c r="CU109" i="10"/>
  <c r="DC112" i="10"/>
  <c r="CD121" i="10"/>
  <c r="CT130" i="10"/>
  <c r="CW142" i="10"/>
  <c r="CV142" i="10"/>
  <c r="DI142" i="10"/>
  <c r="CT142" i="10"/>
  <c r="DF142" i="10"/>
  <c r="CS142" i="10"/>
  <c r="DD142" i="10"/>
  <c r="CP142" i="10"/>
  <c r="DA142" i="10"/>
  <c r="DC142" i="10"/>
  <c r="DB142" i="10"/>
  <c r="CO142" i="10"/>
  <c r="CU13" i="10"/>
  <c r="BW46" i="10"/>
  <c r="DI46" i="10"/>
  <c r="CB67" i="10"/>
  <c r="BZ67" i="10"/>
  <c r="BY67" i="10"/>
  <c r="BR67" i="10"/>
  <c r="CF79" i="10"/>
  <c r="BZ124" i="10"/>
  <c r="BN124" i="10"/>
  <c r="BY124" i="10"/>
  <c r="BM124" i="10"/>
  <c r="BV124" i="10"/>
  <c r="CF124" i="10"/>
  <c r="BR124" i="10"/>
  <c r="CC124" i="10"/>
  <c r="BP124" i="10"/>
  <c r="CS10" i="10"/>
  <c r="DG10" i="10"/>
  <c r="CC10" i="10"/>
  <c r="CU10" i="10"/>
  <c r="DJ10" i="10"/>
  <c r="BR13" i="10"/>
  <c r="BQ16" i="10"/>
  <c r="EC19" i="10"/>
  <c r="CU22" i="10"/>
  <c r="DI22" i="10"/>
  <c r="AE26" i="10"/>
  <c r="BZ28" i="10"/>
  <c r="CR28" i="10"/>
  <c r="DH28" i="10"/>
  <c r="BN31" i="10"/>
  <c r="CR31" i="10"/>
  <c r="DJ31" i="10"/>
  <c r="BX34" i="10"/>
  <c r="BY34" i="10"/>
  <c r="CV34" i="10"/>
  <c r="BV37" i="10"/>
  <c r="CD37" i="10"/>
  <c r="BW37" i="10"/>
  <c r="AE39" i="10"/>
  <c r="AE42" i="10"/>
  <c r="BQ46" i="10"/>
  <c r="CA46" i="10"/>
  <c r="CX46" i="10"/>
  <c r="CE49" i="10"/>
  <c r="BX49" i="10"/>
  <c r="BO52" i="10"/>
  <c r="CE52" i="10"/>
  <c r="BX52" i="10"/>
  <c r="CU52" i="10"/>
  <c r="DA58" i="10"/>
  <c r="DC61" i="10"/>
  <c r="BS64" i="10"/>
  <c r="CA64" i="10"/>
  <c r="BY64" i="10"/>
  <c r="ED64" i="10"/>
  <c r="EC64" i="10"/>
  <c r="DZ64" i="10"/>
  <c r="BZ70" i="10"/>
  <c r="DZ70" i="10"/>
  <c r="BO76" i="10"/>
  <c r="BW76" i="10"/>
  <c r="CE76" i="10"/>
  <c r="DG76" i="10"/>
  <c r="CV76" i="10"/>
  <c r="BV79" i="10"/>
  <c r="DG79" i="10"/>
  <c r="CL82" i="10"/>
  <c r="CR91" i="10"/>
  <c r="CX97" i="10"/>
  <c r="AE102" i="10"/>
  <c r="CD124" i="10"/>
  <c r="CB130" i="10"/>
  <c r="BZ130" i="10"/>
  <c r="BP130" i="10"/>
  <c r="CC130" i="10"/>
  <c r="BQ130" i="10"/>
  <c r="CD130" i="10"/>
  <c r="BN130" i="10"/>
  <c r="BY130" i="10"/>
  <c r="BM130" i="10"/>
  <c r="BW130" i="10"/>
  <c r="BU130" i="10"/>
  <c r="CE130" i="10"/>
  <c r="BO130" i="10"/>
  <c r="DA130" i="10"/>
  <c r="BZ37" i="10"/>
  <c r="CL43" i="10"/>
  <c r="DX43" i="10" s="1"/>
  <c r="DH112" i="10"/>
  <c r="DJ112" i="10"/>
  <c r="CW112" i="10"/>
  <c r="DI112" i="10"/>
  <c r="CU112" i="10"/>
  <c r="DE112" i="10"/>
  <c r="CS112" i="10"/>
  <c r="DB112" i="10"/>
  <c r="DL112" i="10" s="1"/>
  <c r="CO112" i="10"/>
  <c r="CX112" i="10"/>
  <c r="DC10" i="10"/>
  <c r="AE10" i="10"/>
  <c r="CE10" i="10"/>
  <c r="CW10" i="10"/>
  <c r="CE13" i="10"/>
  <c r="AE16" i="10"/>
  <c r="CW22" i="10"/>
  <c r="AE27" i="10"/>
  <c r="BU31" i="10"/>
  <c r="CS31" i="10"/>
  <c r="CL34" i="10"/>
  <c r="DX34" i="10" s="1"/>
  <c r="CC34" i="10"/>
  <c r="CX34" i="10"/>
  <c r="AE35" i="10"/>
  <c r="BX37" i="10"/>
  <c r="BN46" i="10"/>
  <c r="BV46" i="10"/>
  <c r="CD46" i="10"/>
  <c r="BR46" i="10"/>
  <c r="CC46" i="10"/>
  <c r="DA46" i="10"/>
  <c r="BZ64" i="10"/>
  <c r="CV67" i="10"/>
  <c r="CT67" i="10"/>
  <c r="DF67" i="10"/>
  <c r="CP67" i="10"/>
  <c r="EC70" i="10"/>
  <c r="ED73" i="10"/>
  <c r="BX76" i="10"/>
  <c r="CF76" i="10"/>
  <c r="CA79" i="10"/>
  <c r="EC79" i="10"/>
  <c r="DZ79" i="10"/>
  <c r="AE83" i="10"/>
  <c r="AE91" i="10"/>
  <c r="CV91" i="10"/>
  <c r="DH97" i="10"/>
  <c r="EA115" i="10"/>
  <c r="EC115" i="10"/>
  <c r="DF130" i="10"/>
  <c r="CB133" i="10"/>
  <c r="CD133" i="10"/>
  <c r="BQ133" i="10"/>
  <c r="CC133" i="10"/>
  <c r="BO133" i="10"/>
  <c r="BZ133" i="10"/>
  <c r="BN133" i="10"/>
  <c r="CE133" i="10"/>
  <c r="BR133" i="10"/>
  <c r="BU133" i="10"/>
  <c r="BM133" i="10"/>
  <c r="BY133" i="10"/>
  <c r="BV133" i="10"/>
  <c r="CI31" i="10"/>
  <c r="DU31" i="10" s="1"/>
  <c r="AE11" i="10"/>
  <c r="BM37" i="10"/>
  <c r="CB70" i="10"/>
  <c r="BV70" i="10"/>
  <c r="BS70" i="10"/>
  <c r="BQ70" i="10"/>
  <c r="DA10" i="10"/>
  <c r="AE15" i="10"/>
  <c r="AE20" i="10"/>
  <c r="CX22" i="10"/>
  <c r="BV31" i="10"/>
  <c r="CT31" i="10"/>
  <c r="DA34" i="10"/>
  <c r="BP37" i="10"/>
  <c r="AE44" i="10"/>
  <c r="CE46" i="10"/>
  <c r="BS46" i="10"/>
  <c r="DC46" i="10"/>
  <c r="AE49" i="10"/>
  <c r="CB49" i="10"/>
  <c r="BY49" i="10"/>
  <c r="BM49" i="10"/>
  <c r="BW49" i="10"/>
  <c r="CA49" i="10"/>
  <c r="AE52" i="10"/>
  <c r="CD52" i="10"/>
  <c r="BS52" i="10"/>
  <c r="CC52" i="10"/>
  <c r="BQ52" i="10"/>
  <c r="CA52" i="10"/>
  <c r="DV58" i="10"/>
  <c r="CL58" i="10"/>
  <c r="DX58" i="10" s="1"/>
  <c r="DJ58" i="10"/>
  <c r="DG58" i="10"/>
  <c r="CS58" i="10"/>
  <c r="DE58" i="10"/>
  <c r="CP58" i="10"/>
  <c r="DF58" i="10"/>
  <c r="DJ61" i="10"/>
  <c r="CW61" i="10"/>
  <c r="DI61" i="10"/>
  <c r="CU61" i="10"/>
  <c r="DF61" i="10"/>
  <c r="CQ61" i="10"/>
  <c r="DG61" i="10"/>
  <c r="AE65" i="10"/>
  <c r="BO67" i="10"/>
  <c r="BW67" i="10"/>
  <c r="CE67" i="10"/>
  <c r="BO70" i="10"/>
  <c r="BW70" i="10"/>
  <c r="CE70" i="10"/>
  <c r="CF70" i="10"/>
  <c r="CB76" i="10"/>
  <c r="BY76" i="10"/>
  <c r="BV76" i="10"/>
  <c r="BQ76" i="10"/>
  <c r="CD79" i="10"/>
  <c r="AE90" i="10"/>
  <c r="BZ91" i="10"/>
  <c r="CF91" i="10"/>
  <c r="BP91" i="10"/>
  <c r="BO106" i="10"/>
  <c r="CE106" i="10"/>
  <c r="BX121" i="10"/>
  <c r="BN121" i="10"/>
  <c r="BW121" i="10"/>
  <c r="BM121" i="10"/>
  <c r="CE121" i="10"/>
  <c r="BU121" i="10"/>
  <c r="CC121" i="10"/>
  <c r="BQ121" i="10"/>
  <c r="BY121" i="10"/>
  <c r="BO121" i="10"/>
  <c r="BO124" i="10"/>
  <c r="BW124" i="10"/>
  <c r="CE124" i="10"/>
  <c r="DJ130" i="10"/>
  <c r="BN106" i="10"/>
  <c r="BV106" i="10"/>
  <c r="CD106" i="10"/>
  <c r="BY109" i="10"/>
  <c r="BX118" i="10"/>
  <c r="AE128" i="10"/>
  <c r="AE108" i="10"/>
  <c r="BP109" i="10"/>
  <c r="CD109" i="10"/>
  <c r="DA115" i="10"/>
  <c r="CW124" i="10"/>
  <c r="DJ124" i="10"/>
  <c r="BZ127" i="10"/>
  <c r="BP127" i="10"/>
  <c r="BW127" i="10"/>
  <c r="DH127" i="10"/>
  <c r="DC127" i="10"/>
  <c r="CP127" i="10"/>
  <c r="CZ127" i="10" s="1"/>
  <c r="DB127" i="10"/>
  <c r="AE155" i="10"/>
  <c r="DI145" i="10"/>
  <c r="DE145" i="10"/>
  <c r="DD145" i="10"/>
  <c r="CU145" i="10"/>
  <c r="CT145" i="10"/>
  <c r="DI49" i="10"/>
  <c r="CD55" i="10"/>
  <c r="CC55" i="10"/>
  <c r="BR64" i="10"/>
  <c r="CW64" i="10"/>
  <c r="BS67" i="10"/>
  <c r="CA67" i="10"/>
  <c r="CA70" i="10"/>
  <c r="DB70" i="10"/>
  <c r="CA73" i="10"/>
  <c r="AE77" i="10"/>
  <c r="BM79" i="10"/>
  <c r="BU79" i="10"/>
  <c r="CC79" i="10"/>
  <c r="DC82" i="10"/>
  <c r="DD85" i="10"/>
  <c r="CR94" i="10"/>
  <c r="BO100" i="10"/>
  <c r="BW100" i="10"/>
  <c r="CR100" i="10"/>
  <c r="BR106" i="10"/>
  <c r="BZ106" i="10"/>
  <c r="DC106" i="10"/>
  <c r="BM109" i="10"/>
  <c r="CC109" i="10"/>
  <c r="BR109" i="10"/>
  <c r="AE110" i="10"/>
  <c r="BO112" i="10"/>
  <c r="CE112" i="10"/>
  <c r="BY112" i="10"/>
  <c r="CP115" i="10"/>
  <c r="DC115" i="10"/>
  <c r="AE116" i="10"/>
  <c r="BQ118" i="10"/>
  <c r="CD118" i="10"/>
  <c r="AE121" i="10"/>
  <c r="DA124" i="10"/>
  <c r="AE133" i="10"/>
  <c r="BX133" i="10"/>
  <c r="CF133" i="10"/>
  <c r="DH133" i="10"/>
  <c r="DI133" i="10"/>
  <c r="CU133" i="10"/>
  <c r="DF133" i="10"/>
  <c r="CT133" i="10"/>
  <c r="DE133" i="10"/>
  <c r="CS133" i="10"/>
  <c r="DB133" i="10"/>
  <c r="DJ133" i="10"/>
  <c r="CW133" i="10"/>
  <c r="AE134" i="10"/>
  <c r="AE137" i="10"/>
  <c r="EA148" i="10"/>
  <c r="BO55" i="10"/>
  <c r="DF55" i="10"/>
  <c r="CD58" i="10"/>
  <c r="CA58" i="10"/>
  <c r="CD61" i="10"/>
  <c r="CC61" i="10"/>
  <c r="BM67" i="10"/>
  <c r="BU67" i="10"/>
  <c r="CC67" i="10"/>
  <c r="BM70" i="10"/>
  <c r="BU70" i="10"/>
  <c r="CC70" i="10"/>
  <c r="BM76" i="10"/>
  <c r="BU76" i="10"/>
  <c r="CC76" i="10"/>
  <c r="AE78" i="10"/>
  <c r="AE79" i="10"/>
  <c r="BU82" i="10"/>
  <c r="CP82" i="10"/>
  <c r="DE82" i="10"/>
  <c r="CE88" i="10"/>
  <c r="ED88" i="10"/>
  <c r="CX94" i="10"/>
  <c r="CX100" i="10"/>
  <c r="DI106" i="10"/>
  <c r="BW109" i="10"/>
  <c r="CE109" i="10"/>
  <c r="BV109" i="10"/>
  <c r="CD112" i="10"/>
  <c r="CT115" i="10"/>
  <c r="DF115" i="10"/>
  <c r="BO118" i="10"/>
  <c r="BW118" i="10"/>
  <c r="CE118" i="10"/>
  <c r="BU118" i="10"/>
  <c r="CP124" i="10"/>
  <c r="CZ124" i="10" s="1"/>
  <c r="DC124" i="10"/>
  <c r="BU64" i="10"/>
  <c r="BN67" i="10"/>
  <c r="CD67" i="10"/>
  <c r="AE70" i="10"/>
  <c r="BN70" i="10"/>
  <c r="AE71" i="10"/>
  <c r="AE75" i="10"/>
  <c r="AE76" i="10"/>
  <c r="BP79" i="10"/>
  <c r="BX79" i="10"/>
  <c r="CL88" i="10"/>
  <c r="DX88" i="10" s="1"/>
  <c r="DC94" i="10"/>
  <c r="CE97" i="10"/>
  <c r="DC100" i="10"/>
  <c r="CR103" i="10"/>
  <c r="AE104" i="10"/>
  <c r="AE111" i="10"/>
  <c r="BR112" i="10"/>
  <c r="BM112" i="10"/>
  <c r="AE114" i="10"/>
  <c r="CC115" i="10"/>
  <c r="CU115" i="10"/>
  <c r="DI115" i="10"/>
  <c r="DA118" i="10"/>
  <c r="DA121" i="10"/>
  <c r="CS124" i="10"/>
  <c r="DE124" i="10"/>
  <c r="BR127" i="10"/>
  <c r="CE127" i="10"/>
  <c r="CW127" i="10"/>
  <c r="BS130" i="10"/>
  <c r="CA130" i="10"/>
  <c r="CX133" i="10"/>
  <c r="CD145" i="10"/>
  <c r="AE131" i="10"/>
  <c r="BW136" i="10"/>
  <c r="CP136" i="10"/>
  <c r="CZ136" i="10" s="1"/>
  <c r="DC136" i="10"/>
  <c r="EB136" i="10"/>
  <c r="BN139" i="10"/>
  <c r="CD139" i="10"/>
  <c r="DJ139" i="10"/>
  <c r="EC142" i="10"/>
  <c r="BP145" i="10"/>
  <c r="CF145" i="10"/>
  <c r="DZ145" i="10"/>
  <c r="BO148" i="10"/>
  <c r="BZ148" i="10"/>
  <c r="CT148" i="10"/>
  <c r="DJ148" i="10"/>
  <c r="CT151" i="10"/>
  <c r="DJ151" i="10"/>
  <c r="BY157" i="10"/>
  <c r="BR139" i="10"/>
  <c r="BW145" i="10"/>
  <c r="CE145" i="10"/>
  <c r="BX145" i="10"/>
  <c r="AE146" i="10"/>
  <c r="BW148" i="10"/>
  <c r="CE148" i="10"/>
  <c r="BR148" i="10"/>
  <c r="CF148" i="10"/>
  <c r="DA148" i="10"/>
  <c r="DA151" i="10"/>
  <c r="AE152" i="10"/>
  <c r="BV154" i="10"/>
  <c r="DB154" i="10"/>
  <c r="CE157" i="10"/>
  <c r="BR157" i="10"/>
  <c r="CD157" i="10"/>
  <c r="CX157" i="10"/>
  <c r="BY145" i="10"/>
  <c r="AE154" i="10"/>
  <c r="BW154" i="10"/>
  <c r="DC154" i="10"/>
  <c r="AE157" i="10"/>
  <c r="BU157" i="10"/>
  <c r="CF157" i="10"/>
  <c r="BS133" i="10"/>
  <c r="CA133" i="10"/>
  <c r="CO139" i="10"/>
  <c r="BZ145" i="10"/>
  <c r="BV148" i="10"/>
  <c r="DC148" i="10"/>
  <c r="DC151" i="10"/>
  <c r="DA136" i="10"/>
  <c r="BY139" i="10"/>
  <c r="CX139" i="10"/>
  <c r="BN145" i="10"/>
  <c r="CC145" i="10"/>
  <c r="BM148" i="10"/>
  <c r="BX148" i="10"/>
  <c r="CP148" i="10"/>
  <c r="DF148" i="10"/>
  <c r="DL148" i="10" s="1"/>
  <c r="BV151" i="10"/>
  <c r="CP151" i="10"/>
  <c r="DF151" i="10"/>
  <c r="BN154" i="10"/>
  <c r="BY154" i="10"/>
  <c r="CS154" i="10"/>
  <c r="DI154" i="10"/>
  <c r="BM157" i="10"/>
  <c r="BW157" i="10"/>
  <c r="DC157" i="10"/>
  <c r="CO136" i="10"/>
  <c r="EA136" i="10"/>
  <c r="BZ139" i="10"/>
  <c r="BM139" i="10"/>
  <c r="BO145" i="10"/>
  <c r="BN148" i="10"/>
  <c r="CS148" i="10"/>
  <c r="DI148" i="10"/>
  <c r="AE151" i="10"/>
  <c r="BX151" i="10"/>
  <c r="CS151" i="10"/>
  <c r="DI151" i="10"/>
  <c r="BP154" i="10"/>
  <c r="CT154" i="10"/>
  <c r="DJ154" i="10"/>
  <c r="BX157" i="10"/>
  <c r="AQ25" i="10"/>
  <c r="CL25" i="10" s="1"/>
  <c r="DX25" i="10" s="1"/>
  <c r="CF22" i="10"/>
  <c r="AQ10" i="10"/>
  <c r="S7" i="9" s="1"/>
  <c r="AZ22" i="10"/>
  <c r="BU22" i="10" s="1"/>
  <c r="AQ22" i="10"/>
  <c r="DE25" i="10"/>
  <c r="BJ16" i="10"/>
  <c r="CE16" i="10" s="1"/>
  <c r="AQ16" i="10"/>
  <c r="S9" i="9" s="1"/>
  <c r="CH34" i="10"/>
  <c r="CH19" i="10"/>
  <c r="AS19" i="10"/>
  <c r="CP19" i="10" s="1"/>
  <c r="AI22" i="10"/>
  <c r="AM22" i="10"/>
  <c r="P11" i="9" s="1"/>
  <c r="AL22" i="10"/>
  <c r="AV22" i="10" s="1"/>
  <c r="BQ22" i="10" s="1"/>
  <c r="AI28" i="10"/>
  <c r="AS28" i="10" s="1"/>
  <c r="BN28" i="10" s="1"/>
  <c r="AN28" i="10"/>
  <c r="AM28" i="10"/>
  <c r="AW28" i="10" s="1"/>
  <c r="AM16" i="10"/>
  <c r="P9" i="9" s="1"/>
  <c r="AI16" i="10"/>
  <c r="M9" i="9" s="1"/>
  <c r="AH22" i="10"/>
  <c r="BD25" i="10"/>
  <c r="BY25" i="10" s="1"/>
  <c r="AK34" i="10"/>
  <c r="N15" i="9" s="1"/>
  <c r="O15" i="9" s="1"/>
  <c r="AH16" i="10"/>
  <c r="BA19" i="10"/>
  <c r="CX19" i="10" s="1"/>
  <c r="AJ22" i="10"/>
  <c r="AJ28" i="10"/>
  <c r="AM37" i="10"/>
  <c r="P16" i="9" s="1"/>
  <c r="AJ37" i="10"/>
  <c r="AK37" i="10" s="1"/>
  <c r="N16" i="9" s="1"/>
  <c r="AI37" i="10"/>
  <c r="M16" i="9" s="1"/>
  <c r="CJ13" i="10"/>
  <c r="DV13" i="10" s="1"/>
  <c r="BG13" i="10"/>
  <c r="CB13" i="10" s="1"/>
  <c r="AJ16" i="10"/>
  <c r="AN22" i="10"/>
  <c r="CJ10" i="10"/>
  <c r="AW10" i="10"/>
  <c r="BR10" i="10" s="1"/>
  <c r="BH16" i="10"/>
  <c r="CC16" i="10" s="1"/>
  <c r="AM31" i="10"/>
  <c r="AI31" i="10"/>
  <c r="AN31" i="10"/>
  <c r="AO31" i="10" s="1"/>
  <c r="AH10" i="10"/>
  <c r="AL13" i="10"/>
  <c r="BF13" i="10" s="1"/>
  <c r="AH13" i="10"/>
  <c r="BN13" i="10"/>
  <c r="BV13" i="10"/>
  <c r="CT13" i="10"/>
  <c r="DB13" i="10"/>
  <c r="DJ13" i="10"/>
  <c r="DZ13" i="10"/>
  <c r="CU16" i="10"/>
  <c r="DC16" i="10"/>
  <c r="AZ19" i="10"/>
  <c r="CW19" i="10" s="1"/>
  <c r="BX19" i="10"/>
  <c r="CF19" i="10"/>
  <c r="DD19" i="10"/>
  <c r="DK19" i="10" s="1"/>
  <c r="DQ19" i="10" s="1"/>
  <c r="EC22" i="10"/>
  <c r="BJ25" i="10"/>
  <c r="DI25" i="10" s="1"/>
  <c r="BR25" i="10"/>
  <c r="CP25" i="10"/>
  <c r="CX25" i="10"/>
  <c r="ED25" i="10"/>
  <c r="CA28" i="10"/>
  <c r="BT31" i="10"/>
  <c r="CB31" i="10"/>
  <c r="CT34" i="10"/>
  <c r="ED34" i="10"/>
  <c r="DH37" i="10"/>
  <c r="CR37" i="10"/>
  <c r="CW37" i="10"/>
  <c r="DF37" i="10"/>
  <c r="DA40" i="10"/>
  <c r="AL43" i="10"/>
  <c r="AL46" i="10"/>
  <c r="AJ52" i="10"/>
  <c r="AK52" i="10" s="1"/>
  <c r="N21" i="9" s="1"/>
  <c r="O21" i="9" s="1"/>
  <c r="BZ52" i="10"/>
  <c r="AI55" i="10"/>
  <c r="M22" i="9" s="1"/>
  <c r="AL64" i="10"/>
  <c r="AH64" i="10"/>
  <c r="AI67" i="10"/>
  <c r="M26" i="9" s="1"/>
  <c r="AM67" i="10"/>
  <c r="P26" i="9" s="1"/>
  <c r="EA13" i="10"/>
  <c r="CV16" i="10"/>
  <c r="DD16" i="10"/>
  <c r="BY19" i="10"/>
  <c r="BS25" i="10"/>
  <c r="CB28" i="10"/>
  <c r="EB31" i="10"/>
  <c r="DZ40" i="10"/>
  <c r="EC40" i="10"/>
  <c r="AL55" i="10"/>
  <c r="BZ55" i="10"/>
  <c r="AI58" i="10"/>
  <c r="M23" i="9" s="1"/>
  <c r="BP76" i="10"/>
  <c r="EA10" i="10"/>
  <c r="CO16" i="10"/>
  <c r="CW16" i="10"/>
  <c r="DE16" i="10"/>
  <c r="BZ19" i="10"/>
  <c r="BT25" i="10"/>
  <c r="CR25" i="10"/>
  <c r="EC31" i="10"/>
  <c r="DJ40" i="10"/>
  <c r="DB40" i="10"/>
  <c r="CT40" i="10"/>
  <c r="DH40" i="10"/>
  <c r="CR40" i="10"/>
  <c r="DG40" i="10"/>
  <c r="CQ40" i="10"/>
  <c r="DE40" i="10"/>
  <c r="CW40" i="10"/>
  <c r="CO40" i="10"/>
  <c r="DD40" i="10"/>
  <c r="DZ43" i="10"/>
  <c r="EC43" i="10"/>
  <c r="DZ49" i="10"/>
  <c r="EC49" i="10"/>
  <c r="EB49" i="10"/>
  <c r="BZ58" i="10"/>
  <c r="AI10" i="10"/>
  <c r="M7" i="9" s="1"/>
  <c r="CV13" i="10"/>
  <c r="DD13" i="10"/>
  <c r="EB13" i="10"/>
  <c r="AZ10" i="10"/>
  <c r="CV10" i="10"/>
  <c r="DD10" i="10"/>
  <c r="EB10" i="10"/>
  <c r="BQ13" i="10"/>
  <c r="CO13" i="10"/>
  <c r="CW13" i="10"/>
  <c r="DE13" i="10"/>
  <c r="EC13" i="10"/>
  <c r="AL16" i="10"/>
  <c r="BF16" i="10" s="1"/>
  <c r="CA16" i="10" s="1"/>
  <c r="BR16" i="10"/>
  <c r="CP16" i="10"/>
  <c r="CX16" i="10"/>
  <c r="DF16" i="10"/>
  <c r="AM19" i="10"/>
  <c r="BS19" i="10"/>
  <c r="CA19" i="10"/>
  <c r="DG19" i="10"/>
  <c r="CB22" i="10"/>
  <c r="CR22" i="10"/>
  <c r="DH22" i="10"/>
  <c r="BM25" i="10"/>
  <c r="BU25" i="10"/>
  <c r="CS25" i="10"/>
  <c r="AH28" i="10"/>
  <c r="AR28" i="10" s="1"/>
  <c r="BM28" i="10" s="1"/>
  <c r="CD28" i="10"/>
  <c r="CT28" i="10"/>
  <c r="DB28" i="10"/>
  <c r="DL28" i="10" s="1"/>
  <c r="DJ28" i="10"/>
  <c r="DZ28" i="10"/>
  <c r="BO31" i="10"/>
  <c r="BW31" i="10"/>
  <c r="CE31" i="10"/>
  <c r="CU31" i="10"/>
  <c r="DC31" i="10"/>
  <c r="ED31" i="10"/>
  <c r="DH34" i="10"/>
  <c r="CR34" i="10"/>
  <c r="CW34" i="10"/>
  <c r="DF34" i="10"/>
  <c r="CQ37" i="10"/>
  <c r="DA37" i="10"/>
  <c r="DJ37" i="10"/>
  <c r="EB37" i="10"/>
  <c r="CP40" i="10"/>
  <c r="DF40" i="10"/>
  <c r="DV40" i="10"/>
  <c r="DJ43" i="10"/>
  <c r="DB43" i="10"/>
  <c r="DL43" i="10" s="1"/>
  <c r="CT43" i="10"/>
  <c r="CZ43" i="10" s="1"/>
  <c r="DH43" i="10"/>
  <c r="CR43" i="10"/>
  <c r="DG43" i="10"/>
  <c r="CQ43" i="10"/>
  <c r="DE43" i="10"/>
  <c r="CW43" i="10"/>
  <c r="CO43" i="10"/>
  <c r="DD43" i="10"/>
  <c r="AN46" i="10"/>
  <c r="AO46" i="10" s="1"/>
  <c r="AL49" i="10"/>
  <c r="AJ55" i="10"/>
  <c r="AK55" i="10" s="1"/>
  <c r="N22" i="9" s="1"/>
  <c r="AQ55" i="10"/>
  <c r="S22" i="9" s="1"/>
  <c r="DZ58" i="10"/>
  <c r="EC58" i="10"/>
  <c r="EB58" i="10"/>
  <c r="DT70" i="10"/>
  <c r="AH25" i="10"/>
  <c r="BN25" i="10"/>
  <c r="BV25" i="10"/>
  <c r="CT25" i="10"/>
  <c r="DB25" i="10"/>
  <c r="BW28" i="10"/>
  <c r="CE28" i="10"/>
  <c r="EA28" i="10"/>
  <c r="BP31" i="10"/>
  <c r="BX31" i="10"/>
  <c r="CF31" i="10"/>
  <c r="CV31" i="10"/>
  <c r="DD31" i="10"/>
  <c r="CF34" i="10"/>
  <c r="DZ34" i="10"/>
  <c r="CS40" i="10"/>
  <c r="DI40" i="10"/>
  <c r="AN55" i="10"/>
  <c r="AO55" i="10" s="1"/>
  <c r="AJ58" i="10"/>
  <c r="CI79" i="10"/>
  <c r="DU79" i="10" s="1"/>
  <c r="CH13" i="10"/>
  <c r="CX13" i="10"/>
  <c r="ED13" i="10"/>
  <c r="CQ16" i="10"/>
  <c r="DG16" i="10"/>
  <c r="CB19" i="10"/>
  <c r="BZ10" i="10"/>
  <c r="CP10" i="10"/>
  <c r="CX10" i="10"/>
  <c r="DF10" i="10"/>
  <c r="ED10" i="10"/>
  <c r="BC13" i="10"/>
  <c r="BX13" i="10" s="1"/>
  <c r="BS13" i="10"/>
  <c r="CQ13" i="10"/>
  <c r="DG13" i="10"/>
  <c r="BT16" i="10"/>
  <c r="CR16" i="10"/>
  <c r="DH16" i="10"/>
  <c r="AO19" i="10"/>
  <c r="Q10" i="9" s="1"/>
  <c r="CC19" i="10"/>
  <c r="DA19" i="10"/>
  <c r="DI19" i="10"/>
  <c r="CD22" i="10"/>
  <c r="CT22" i="10"/>
  <c r="DB22" i="10"/>
  <c r="DJ22" i="10"/>
  <c r="DZ22" i="10"/>
  <c r="BO25" i="10"/>
  <c r="CU25" i="10"/>
  <c r="EA25" i="10"/>
  <c r="BX28" i="10"/>
  <c r="CF28" i="10"/>
  <c r="CV28" i="10"/>
  <c r="DD28" i="10"/>
  <c r="EB28" i="10"/>
  <c r="BQ31" i="10"/>
  <c r="BY31" i="10"/>
  <c r="CO31" i="10"/>
  <c r="CW31" i="10"/>
  <c r="DE31" i="10"/>
  <c r="CP34" i="10"/>
  <c r="CZ34" i="10" s="1"/>
  <c r="DI34" i="10"/>
  <c r="CT37" i="10"/>
  <c r="DC37" i="10"/>
  <c r="ED37" i="10"/>
  <c r="CU40" i="10"/>
  <c r="EA40" i="10"/>
  <c r="AK49" i="10"/>
  <c r="N20" i="9" s="1"/>
  <c r="EA49" i="10"/>
  <c r="AI52" i="10"/>
  <c r="M21" i="9" s="1"/>
  <c r="DZ52" i="10"/>
  <c r="EC52" i="10"/>
  <c r="EB52" i="10"/>
  <c r="AN58" i="10"/>
  <c r="AO58" i="10" s="1"/>
  <c r="EC10" i="10"/>
  <c r="CP13" i="10"/>
  <c r="DF13" i="10"/>
  <c r="BT13" i="10"/>
  <c r="CR13" i="10"/>
  <c r="DH13" i="10"/>
  <c r="CS16" i="10"/>
  <c r="DA16" i="10"/>
  <c r="DI16" i="10"/>
  <c r="AH19" i="10"/>
  <c r="CD19" i="10"/>
  <c r="EA22" i="10"/>
  <c r="BP25" i="10"/>
  <c r="CV25" i="10"/>
  <c r="BY28" i="10"/>
  <c r="BZ31" i="10"/>
  <c r="BP34" i="10"/>
  <c r="EB34" i="10"/>
  <c r="AN37" i="10"/>
  <c r="AO37" i="10" s="1"/>
  <c r="CB40" i="10"/>
  <c r="CV40" i="10"/>
  <c r="EB40" i="10"/>
  <c r="EA43" i="10"/>
  <c r="ED49" i="10"/>
  <c r="DZ55" i="10"/>
  <c r="EC55" i="10"/>
  <c r="EB55" i="10"/>
  <c r="CA10" i="10"/>
  <c r="CR10" i="10"/>
  <c r="BM13" i="10"/>
  <c r="BU13" i="10"/>
  <c r="CS13" i="10"/>
  <c r="DA13" i="10"/>
  <c r="BN16" i="10"/>
  <c r="BV16" i="10"/>
  <c r="CT16" i="10"/>
  <c r="DB16" i="10"/>
  <c r="BW19" i="10"/>
  <c r="CU19" i="10"/>
  <c r="BX22" i="10"/>
  <c r="CV22" i="10"/>
  <c r="BQ25" i="10"/>
  <c r="CO25" i="10"/>
  <c r="CW25" i="10"/>
  <c r="BR28" i="10"/>
  <c r="CP28" i="10"/>
  <c r="CX28" i="10"/>
  <c r="BS31" i="10"/>
  <c r="CQ31" i="10"/>
  <c r="DG31" i="10"/>
  <c r="DZ31" i="10"/>
  <c r="CS34" i="10"/>
  <c r="DB34" i="10"/>
  <c r="DT34" i="10"/>
  <c r="EC34" i="10"/>
  <c r="AE37" i="10"/>
  <c r="CB37" i="10"/>
  <c r="CV37" i="10"/>
  <c r="DE37" i="10"/>
  <c r="AL40" i="10"/>
  <c r="CX40" i="10"/>
  <c r="ED40" i="10"/>
  <c r="CB43" i="10"/>
  <c r="EB43" i="10"/>
  <c r="AI46" i="10"/>
  <c r="M19" i="9" s="1"/>
  <c r="CB46" i="10"/>
  <c r="DZ46" i="10"/>
  <c r="EC46" i="10"/>
  <c r="EB46" i="10"/>
  <c r="ED58" i="10"/>
  <c r="AL61" i="10"/>
  <c r="AI64" i="10"/>
  <c r="M25" i="9" s="1"/>
  <c r="AM64" i="10"/>
  <c r="P25" i="9" s="1"/>
  <c r="CV46" i="10"/>
  <c r="DD46" i="10"/>
  <c r="CV49" i="10"/>
  <c r="DD49" i="10"/>
  <c r="CV52" i="10"/>
  <c r="DD52" i="10"/>
  <c r="BP55" i="10"/>
  <c r="CV55" i="10"/>
  <c r="DD55" i="10"/>
  <c r="BP58" i="10"/>
  <c r="CV58" i="10"/>
  <c r="DD58" i="10"/>
  <c r="BP61" i="10"/>
  <c r="BX61" i="10"/>
  <c r="CF61" i="10"/>
  <c r="CV61" i="10"/>
  <c r="DD61" i="10"/>
  <c r="EC61" i="10"/>
  <c r="AE64" i="10"/>
  <c r="CB64" i="10"/>
  <c r="DH64" i="10"/>
  <c r="CR64" i="10"/>
  <c r="DC64" i="10"/>
  <c r="CU64" i="10"/>
  <c r="CX64" i="10"/>
  <c r="DI64" i="10"/>
  <c r="DH67" i="10"/>
  <c r="CR67" i="10"/>
  <c r="DC67" i="10"/>
  <c r="CU67" i="10"/>
  <c r="DI67" i="10"/>
  <c r="DA67" i="10"/>
  <c r="CS67" i="10"/>
  <c r="DH70" i="10"/>
  <c r="CR70" i="10"/>
  <c r="DE70" i="10"/>
  <c r="CW70" i="10"/>
  <c r="CO70" i="10"/>
  <c r="DC70" i="10"/>
  <c r="CU70" i="10"/>
  <c r="DI70" i="10"/>
  <c r="DA70" i="10"/>
  <c r="CS70" i="10"/>
  <c r="DD70" i="10"/>
  <c r="CQ73" i="10"/>
  <c r="DH79" i="10"/>
  <c r="CR79" i="10"/>
  <c r="DF79" i="10"/>
  <c r="CX79" i="10"/>
  <c r="CP79" i="10"/>
  <c r="DE79" i="10"/>
  <c r="CW79" i="10"/>
  <c r="CO79" i="10"/>
  <c r="DC79" i="10"/>
  <c r="CU79" i="10"/>
  <c r="DJ79" i="10"/>
  <c r="DB79" i="10"/>
  <c r="CT79" i="10"/>
  <c r="DI79" i="10"/>
  <c r="DA79" i="10"/>
  <c r="CS79" i="10"/>
  <c r="CO46" i="10"/>
  <c r="CW46" i="10"/>
  <c r="DE46" i="10"/>
  <c r="CO49" i="10"/>
  <c r="CW49" i="10"/>
  <c r="DE49" i="10"/>
  <c r="CO52" i="10"/>
  <c r="CW52" i="10"/>
  <c r="DE52" i="10"/>
  <c r="CO55" i="10"/>
  <c r="CW55" i="10"/>
  <c r="DE55" i="10"/>
  <c r="ED61" i="10"/>
  <c r="CV73" i="10"/>
  <c r="CQ46" i="10"/>
  <c r="DG46" i="10"/>
  <c r="CQ49" i="10"/>
  <c r="DG49" i="10"/>
  <c r="CQ52" i="10"/>
  <c r="DG52" i="10"/>
  <c r="DG55" i="10"/>
  <c r="DD73" i="10"/>
  <c r="DH76" i="10"/>
  <c r="CR76" i="10"/>
  <c r="DF76" i="10"/>
  <c r="CX76" i="10"/>
  <c r="CP76" i="10"/>
  <c r="DE76" i="10"/>
  <c r="CW76" i="10"/>
  <c r="CO76" i="10"/>
  <c r="DC76" i="10"/>
  <c r="CU76" i="10"/>
  <c r="DJ76" i="10"/>
  <c r="DB76" i="10"/>
  <c r="CT76" i="10"/>
  <c r="DI76" i="10"/>
  <c r="DA76" i="10"/>
  <c r="CS76" i="10"/>
  <c r="DZ82" i="10"/>
  <c r="ED82" i="10"/>
  <c r="EB82" i="10"/>
  <c r="EA82" i="10"/>
  <c r="DX82" i="10"/>
  <c r="DV82" i="10"/>
  <c r="BT34" i="10"/>
  <c r="BT37" i="10"/>
  <c r="BT40" i="10"/>
  <c r="BT43" i="10"/>
  <c r="BT46" i="10"/>
  <c r="CR46" i="10"/>
  <c r="DH46" i="10"/>
  <c r="BT49" i="10"/>
  <c r="CR49" i="10"/>
  <c r="DH49" i="10"/>
  <c r="BT52" i="10"/>
  <c r="CB52" i="10"/>
  <c r="CR52" i="10"/>
  <c r="DH52" i="10"/>
  <c r="BT55" i="10"/>
  <c r="CB55" i="10"/>
  <c r="CR55" i="10"/>
  <c r="DH55" i="10"/>
  <c r="BT58" i="10"/>
  <c r="CB58" i="10"/>
  <c r="CR58" i="10"/>
  <c r="DH58" i="10"/>
  <c r="BT61" i="10"/>
  <c r="CB61" i="10"/>
  <c r="CR61" i="10"/>
  <c r="DH61" i="10"/>
  <c r="AE73" i="10"/>
  <c r="CQ76" i="10"/>
  <c r="CA85" i="10"/>
  <c r="BS85" i="10"/>
  <c r="CD85" i="10"/>
  <c r="BV85" i="10"/>
  <c r="BN85" i="10"/>
  <c r="CB85" i="10"/>
  <c r="BQ85" i="10"/>
  <c r="BY85" i="10"/>
  <c r="BO85" i="10"/>
  <c r="BX85" i="10"/>
  <c r="BM85" i="10"/>
  <c r="CF85" i="10"/>
  <c r="BU85" i="10"/>
  <c r="CE85" i="10"/>
  <c r="BT85" i="10"/>
  <c r="CC85" i="10"/>
  <c r="BR85" i="10"/>
  <c r="CT46" i="10"/>
  <c r="DB46" i="10"/>
  <c r="CT49" i="10"/>
  <c r="CZ49" i="10" s="1"/>
  <c r="DB49" i="10"/>
  <c r="BN52" i="10"/>
  <c r="BV52" i="10"/>
  <c r="CT52" i="10"/>
  <c r="CZ52" i="10" s="1"/>
  <c r="DB52" i="10"/>
  <c r="BN55" i="10"/>
  <c r="BV55" i="10"/>
  <c r="CT55" i="10"/>
  <c r="CZ55" i="10" s="1"/>
  <c r="DB55" i="10"/>
  <c r="DL55" i="10" s="1"/>
  <c r="BN58" i="10"/>
  <c r="BV58" i="10"/>
  <c r="CT58" i="10"/>
  <c r="DB58" i="10"/>
  <c r="BN61" i="10"/>
  <c r="BV61" i="10"/>
  <c r="CT61" i="10"/>
  <c r="DB61" i="10"/>
  <c r="EA61" i="10"/>
  <c r="CV64" i="10"/>
  <c r="DF64" i="10"/>
  <c r="DL64" i="10" s="1"/>
  <c r="AN67" i="10"/>
  <c r="AO67" i="10" s="1"/>
  <c r="CW67" i="10"/>
  <c r="DJ67" i="10"/>
  <c r="AE68" i="10"/>
  <c r="BW85" i="10"/>
  <c r="AE87" i="10"/>
  <c r="EB61" i="10"/>
  <c r="AN64" i="10"/>
  <c r="AO64" i="10" s="1"/>
  <c r="DH73" i="10"/>
  <c r="CR73" i="10"/>
  <c r="DF73" i="10"/>
  <c r="CX73" i="10"/>
  <c r="CP73" i="10"/>
  <c r="DE73" i="10"/>
  <c r="CW73" i="10"/>
  <c r="CO73" i="10"/>
  <c r="DC73" i="10"/>
  <c r="CU73" i="10"/>
  <c r="DJ73" i="10"/>
  <c r="DB73" i="10"/>
  <c r="CT73" i="10"/>
  <c r="DI73" i="10"/>
  <c r="DA73" i="10"/>
  <c r="CS73" i="10"/>
  <c r="BT82" i="10"/>
  <c r="AI85" i="10"/>
  <c r="M32" i="9" s="1"/>
  <c r="DG85" i="10"/>
  <c r="CQ85" i="10"/>
  <c r="DJ85" i="10"/>
  <c r="DB85" i="10"/>
  <c r="DL85" i="10" s="1"/>
  <c r="CT85" i="10"/>
  <c r="CX85" i="10"/>
  <c r="DI85" i="10"/>
  <c r="BQ88" i="10"/>
  <c r="CB88" i="10"/>
  <c r="CW88" i="10"/>
  <c r="DG91" i="10"/>
  <c r="CQ91" i="10"/>
  <c r="DE91" i="10"/>
  <c r="CW91" i="10"/>
  <c r="CO91" i="10"/>
  <c r="DJ91" i="10"/>
  <c r="DB91" i="10"/>
  <c r="CT91" i="10"/>
  <c r="DI91" i="10"/>
  <c r="DA91" i="10"/>
  <c r="CS91" i="10"/>
  <c r="DD91" i="10"/>
  <c r="AJ94" i="10"/>
  <c r="AK94" i="10" s="1"/>
  <c r="N35" i="9" s="1"/>
  <c r="AN94" i="10"/>
  <c r="AO94" i="10" s="1"/>
  <c r="BR94" i="10"/>
  <c r="BZ97" i="10"/>
  <c r="AI100" i="10"/>
  <c r="M37" i="9" s="1"/>
  <c r="CA100" i="10"/>
  <c r="BS100" i="10"/>
  <c r="BY100" i="10"/>
  <c r="BQ100" i="10"/>
  <c r="CF100" i="10"/>
  <c r="BX100" i="10"/>
  <c r="BP100" i="10"/>
  <c r="CD100" i="10"/>
  <c r="BV100" i="10"/>
  <c r="BN100" i="10"/>
  <c r="CC100" i="10"/>
  <c r="BU100" i="10"/>
  <c r="BM100" i="10"/>
  <c r="EC100" i="10"/>
  <c r="EB100" i="10"/>
  <c r="DZ100" i="10"/>
  <c r="AM109" i="10"/>
  <c r="AJ109" i="10"/>
  <c r="AK109" i="10" s="1"/>
  <c r="AI109" i="10"/>
  <c r="M40" i="9" s="1"/>
  <c r="AI88" i="10"/>
  <c r="M33" i="9" s="1"/>
  <c r="DG88" i="10"/>
  <c r="CQ88" i="10"/>
  <c r="DJ88" i="10"/>
  <c r="DB88" i="10"/>
  <c r="CT88" i="10"/>
  <c r="CZ88" i="10" s="1"/>
  <c r="CX88" i="10"/>
  <c r="DI88" i="10"/>
  <c r="CA91" i="10"/>
  <c r="BS91" i="10"/>
  <c r="BY91" i="10"/>
  <c r="BQ91" i="10"/>
  <c r="CD91" i="10"/>
  <c r="BV91" i="10"/>
  <c r="BN91" i="10"/>
  <c r="CC91" i="10"/>
  <c r="BU91" i="10"/>
  <c r="BM91" i="10"/>
  <c r="CB91" i="10"/>
  <c r="BT94" i="10"/>
  <c r="EA94" i="10"/>
  <c r="CB97" i="10"/>
  <c r="AL100" i="10"/>
  <c r="EA64" i="10"/>
  <c r="EA67" i="10"/>
  <c r="EA70" i="10"/>
  <c r="EA73" i="10"/>
  <c r="EA76" i="10"/>
  <c r="EA79" i="10"/>
  <c r="CA82" i="10"/>
  <c r="BS82" i="10"/>
  <c r="CD82" i="10"/>
  <c r="BV82" i="10"/>
  <c r="BN82" i="10"/>
  <c r="BW82" i="10"/>
  <c r="BT88" i="10"/>
  <c r="CO88" i="10"/>
  <c r="BO91" i="10"/>
  <c r="CE91" i="10"/>
  <c r="BW94" i="10"/>
  <c r="AN100" i="10"/>
  <c r="AO100" i="10" s="1"/>
  <c r="BZ94" i="10"/>
  <c r="AI97" i="10"/>
  <c r="M36" i="9" s="1"/>
  <c r="CA97" i="10"/>
  <c r="BS97" i="10"/>
  <c r="BY97" i="10"/>
  <c r="BQ97" i="10"/>
  <c r="CF97" i="10"/>
  <c r="BX97" i="10"/>
  <c r="BP97" i="10"/>
  <c r="CD97" i="10"/>
  <c r="BV97" i="10"/>
  <c r="BN97" i="10"/>
  <c r="CC97" i="10"/>
  <c r="BU97" i="10"/>
  <c r="BM97" i="10"/>
  <c r="EC97" i="10"/>
  <c r="EB97" i="10"/>
  <c r="DZ97" i="10"/>
  <c r="BT100" i="10"/>
  <c r="CA88" i="10"/>
  <c r="BS88" i="10"/>
  <c r="CD88" i="10"/>
  <c r="BV88" i="10"/>
  <c r="BN88" i="10"/>
  <c r="BW88" i="10"/>
  <c r="CR88" i="10"/>
  <c r="DC88" i="10"/>
  <c r="BR91" i="10"/>
  <c r="CB94" i="10"/>
  <c r="AL97" i="10"/>
  <c r="BO97" i="10"/>
  <c r="CA103" i="10"/>
  <c r="BS103" i="10"/>
  <c r="BZ103" i="10"/>
  <c r="BR103" i="10"/>
  <c r="BY103" i="10"/>
  <c r="BQ103" i="10"/>
  <c r="CF103" i="10"/>
  <c r="BX103" i="10"/>
  <c r="BP103" i="10"/>
  <c r="CD103" i="10"/>
  <c r="BV103" i="10"/>
  <c r="BN103" i="10"/>
  <c r="CC103" i="10"/>
  <c r="BU103" i="10"/>
  <c r="BM103" i="10"/>
  <c r="AM112" i="10"/>
  <c r="AJ112" i="10"/>
  <c r="AK112" i="10" s="1"/>
  <c r="AI112" i="10"/>
  <c r="M41" i="9" s="1"/>
  <c r="AM115" i="10"/>
  <c r="AI115" i="10"/>
  <c r="M42" i="9" s="1"/>
  <c r="ED76" i="10"/>
  <c r="BR79" i="10"/>
  <c r="BZ79" i="10"/>
  <c r="ED79" i="10"/>
  <c r="BP82" i="10"/>
  <c r="BZ82" i="10"/>
  <c r="CV82" i="10"/>
  <c r="CU85" i="10"/>
  <c r="DE85" i="10"/>
  <c r="BM88" i="10"/>
  <c r="BX88" i="10"/>
  <c r="CS88" i="10"/>
  <c r="DD88" i="10"/>
  <c r="BT91" i="10"/>
  <c r="CX91" i="10"/>
  <c r="AJ97" i="10"/>
  <c r="AK97" i="10" s="1"/>
  <c r="N36" i="9" s="1"/>
  <c r="O36" i="9" s="1"/>
  <c r="AN97" i="10"/>
  <c r="AO97" i="10" s="1"/>
  <c r="BR97" i="10"/>
  <c r="BZ100" i="10"/>
  <c r="AI103" i="10"/>
  <c r="M38" i="9" s="1"/>
  <c r="BO103" i="10"/>
  <c r="AM118" i="10"/>
  <c r="AI118" i="10"/>
  <c r="M43" i="9" s="1"/>
  <c r="AI94" i="10"/>
  <c r="M35" i="9" s="1"/>
  <c r="CA94" i="10"/>
  <c r="BS94" i="10"/>
  <c r="BY94" i="10"/>
  <c r="BQ94" i="10"/>
  <c r="CF94" i="10"/>
  <c r="BX94" i="10"/>
  <c r="BP94" i="10"/>
  <c r="CD94" i="10"/>
  <c r="BV94" i="10"/>
  <c r="BN94" i="10"/>
  <c r="CC94" i="10"/>
  <c r="BU94" i="10"/>
  <c r="BM94" i="10"/>
  <c r="EC94" i="10"/>
  <c r="EB94" i="10"/>
  <c r="DZ94" i="10"/>
  <c r="BT97" i="10"/>
  <c r="EA97" i="10"/>
  <c r="AL103" i="10"/>
  <c r="AH103" i="10"/>
  <c r="CH106" i="10"/>
  <c r="DT106" i="10" s="1"/>
  <c r="BT64" i="10"/>
  <c r="BT67" i="10"/>
  <c r="BT70" i="10"/>
  <c r="BT73" i="10"/>
  <c r="BT76" i="10"/>
  <c r="BT79" i="10"/>
  <c r="AI82" i="10"/>
  <c r="M31" i="9" s="1"/>
  <c r="BR82" i="10"/>
  <c r="CC82" i="10"/>
  <c r="DG82" i="10"/>
  <c r="CQ82" i="10"/>
  <c r="DJ82" i="10"/>
  <c r="DB82" i="10"/>
  <c r="DL82" i="10" s="1"/>
  <c r="CT82" i="10"/>
  <c r="CX82" i="10"/>
  <c r="DI82" i="10"/>
  <c r="CW85" i="10"/>
  <c r="DH85" i="10"/>
  <c r="DZ85" i="10"/>
  <c r="EC85" i="10"/>
  <c r="BP88" i="10"/>
  <c r="BZ88" i="10"/>
  <c r="CV88" i="10"/>
  <c r="DF88" i="10"/>
  <c r="EC88" i="10"/>
  <c r="DZ88" i="10"/>
  <c r="AI91" i="10"/>
  <c r="M34" i="9" s="1"/>
  <c r="BX91" i="10"/>
  <c r="DC91" i="10"/>
  <c r="EC91" i="10"/>
  <c r="DZ91" i="10"/>
  <c r="AL94" i="10"/>
  <c r="BO94" i="10"/>
  <c r="DV94" i="10"/>
  <c r="BW97" i="10"/>
  <c r="ED97" i="10"/>
  <c r="CE100" i="10"/>
  <c r="AJ103" i="10"/>
  <c r="AK103" i="10" s="1"/>
  <c r="N38" i="9" s="1"/>
  <c r="O38" i="9" s="1"/>
  <c r="BW103" i="10"/>
  <c r="AM106" i="10"/>
  <c r="AJ106" i="10"/>
  <c r="AK106" i="10" s="1"/>
  <c r="CS94" i="10"/>
  <c r="DA94" i="10"/>
  <c r="DI94" i="10"/>
  <c r="CS97" i="10"/>
  <c r="DA97" i="10"/>
  <c r="DI97" i="10"/>
  <c r="CS100" i="10"/>
  <c r="DA100" i="10"/>
  <c r="DI100" i="10"/>
  <c r="CS103" i="10"/>
  <c r="DB103" i="10"/>
  <c r="DH106" i="10"/>
  <c r="CR106" i="10"/>
  <c r="DG106" i="10"/>
  <c r="CQ106" i="10"/>
  <c r="CX106" i="10"/>
  <c r="DJ106" i="10"/>
  <c r="ED106" i="10"/>
  <c r="AH109" i="10"/>
  <c r="CV109" i="10"/>
  <c r="DF109" i="10"/>
  <c r="EB112" i="10"/>
  <c r="CD115" i="10"/>
  <c r="DZ115" i="10"/>
  <c r="AI121" i="10"/>
  <c r="M44" i="9" s="1"/>
  <c r="CB121" i="10"/>
  <c r="AI127" i="10"/>
  <c r="M46" i="9" s="1"/>
  <c r="CB127" i="10"/>
  <c r="DV127" i="10"/>
  <c r="ED130" i="10"/>
  <c r="DV130" i="10"/>
  <c r="EC130" i="10"/>
  <c r="EB130" i="10"/>
  <c r="EA142" i="10"/>
  <c r="DZ142" i="10"/>
  <c r="ED142" i="10"/>
  <c r="CT94" i="10"/>
  <c r="DB94" i="10"/>
  <c r="DL94" i="10" s="1"/>
  <c r="DJ94" i="10"/>
  <c r="CT97" i="10"/>
  <c r="DB97" i="10"/>
  <c r="DL97" i="10" s="1"/>
  <c r="DJ97" i="10"/>
  <c r="CT100" i="10"/>
  <c r="DB100" i="10"/>
  <c r="DJ100" i="10"/>
  <c r="CT103" i="10"/>
  <c r="CO106" i="10"/>
  <c r="DA106" i="10"/>
  <c r="CW109" i="10"/>
  <c r="EC109" i="10"/>
  <c r="DZ121" i="10"/>
  <c r="DZ127" i="10"/>
  <c r="AJ136" i="10"/>
  <c r="AK136" i="10" s="1"/>
  <c r="AJ142" i="10"/>
  <c r="AK142" i="10" s="1"/>
  <c r="AN106" i="10"/>
  <c r="AO106" i="10" s="1"/>
  <c r="DH109" i="10"/>
  <c r="CR109" i="10"/>
  <c r="DG109" i="10"/>
  <c r="CQ109" i="10"/>
  <c r="CX109" i="10"/>
  <c r="DJ109" i="10"/>
  <c r="BZ112" i="10"/>
  <c r="AJ115" i="10"/>
  <c r="AK115" i="10" s="1"/>
  <c r="EA121" i="10"/>
  <c r="EA127" i="10"/>
  <c r="AN148" i="10"/>
  <c r="AO148" i="10" s="1"/>
  <c r="CV94" i="10"/>
  <c r="DD94" i="10"/>
  <c r="CV97" i="10"/>
  <c r="DD97" i="10"/>
  <c r="CV100" i="10"/>
  <c r="DD100" i="10"/>
  <c r="DH103" i="10"/>
  <c r="DG103" i="10"/>
  <c r="CV103" i="10"/>
  <c r="DE103" i="10"/>
  <c r="CO109" i="10"/>
  <c r="DA109" i="10"/>
  <c r="AN115" i="10"/>
  <c r="AO115" i="10" s="1"/>
  <c r="EC118" i="10"/>
  <c r="EB118" i="10"/>
  <c r="EC124" i="10"/>
  <c r="EB124" i="10"/>
  <c r="AI133" i="10"/>
  <c r="M48" i="9" s="1"/>
  <c r="AH139" i="10"/>
  <c r="AL139" i="10"/>
  <c r="AQ139" i="10"/>
  <c r="CO94" i="10"/>
  <c r="CW94" i="10"/>
  <c r="DE94" i="10"/>
  <c r="CO97" i="10"/>
  <c r="CW97" i="10"/>
  <c r="DE97" i="10"/>
  <c r="CO100" i="10"/>
  <c r="CW100" i="10"/>
  <c r="DE100" i="10"/>
  <c r="CO103" i="10"/>
  <c r="CW103" i="10"/>
  <c r="DF103" i="10"/>
  <c r="DZ106" i="10"/>
  <c r="AN109" i="10"/>
  <c r="AO109" i="10" s="1"/>
  <c r="CB109" i="10"/>
  <c r="CP109" i="10"/>
  <c r="DB109" i="10"/>
  <c r="DX115" i="10"/>
  <c r="EB115" i="10"/>
  <c r="CB118" i="10"/>
  <c r="AI124" i="10"/>
  <c r="M45" i="9" s="1"/>
  <c r="CB124" i="10"/>
  <c r="DV124" i="10"/>
  <c r="AI130" i="10"/>
  <c r="M47" i="9" s="1"/>
  <c r="ED133" i="10"/>
  <c r="DV133" i="10"/>
  <c r="EC133" i="10"/>
  <c r="EB133" i="10"/>
  <c r="CP103" i="10"/>
  <c r="CX103" i="10"/>
  <c r="DI103" i="10"/>
  <c r="EC103" i="10"/>
  <c r="CU106" i="10"/>
  <c r="DE106" i="10"/>
  <c r="EA106" i="10"/>
  <c r="CS109" i="10"/>
  <c r="DC109" i="10"/>
  <c r="EA112" i="10"/>
  <c r="DZ118" i="10"/>
  <c r="DZ124" i="10"/>
  <c r="AJ133" i="10"/>
  <c r="AK133" i="10" s="1"/>
  <c r="DZ133" i="10"/>
  <c r="AL154" i="10"/>
  <c r="CQ94" i="10"/>
  <c r="CQ97" i="10"/>
  <c r="CQ100" i="10"/>
  <c r="CQ103" i="10"/>
  <c r="DJ103" i="10"/>
  <c r="ED103" i="10"/>
  <c r="CV106" i="10"/>
  <c r="DF106" i="10"/>
  <c r="CT109" i="10"/>
  <c r="DD109" i="10"/>
  <c r="DZ109" i="10"/>
  <c r="EE109" i="10" s="1"/>
  <c r="AN112" i="10"/>
  <c r="AO112" i="10" s="1"/>
  <c r="CB112" i="10"/>
  <c r="EC112" i="10"/>
  <c r="AJ118" i="10"/>
  <c r="AK118" i="10" s="1"/>
  <c r="EA118" i="10"/>
  <c r="AJ124" i="10"/>
  <c r="AK124" i="10" s="1"/>
  <c r="EA124" i="10"/>
  <c r="AJ130" i="10"/>
  <c r="AK130" i="10" s="1"/>
  <c r="AN133" i="10"/>
  <c r="AO133" i="10" s="1"/>
  <c r="AH136" i="10"/>
  <c r="DH139" i="10"/>
  <c r="CR139" i="10"/>
  <c r="DG139" i="10"/>
  <c r="CQ139" i="10"/>
  <c r="DI139" i="10"/>
  <c r="CW139" i="10"/>
  <c r="DF139" i="10"/>
  <c r="CV139" i="10"/>
  <c r="DE139" i="10"/>
  <c r="CU139" i="10"/>
  <c r="DD139" i="10"/>
  <c r="CT139" i="10"/>
  <c r="DC139" i="10"/>
  <c r="CS139" i="10"/>
  <c r="DB139" i="10"/>
  <c r="DL139" i="10" s="1"/>
  <c r="CP139" i="10"/>
  <c r="AM154" i="10"/>
  <c r="AI154" i="10"/>
  <c r="M55" i="9" s="1"/>
  <c r="AQ154" i="10"/>
  <c r="DX106" i="10"/>
  <c r="EC106" i="10"/>
  <c r="AN118" i="10"/>
  <c r="AO118" i="10" s="1"/>
  <c r="EC121" i="10"/>
  <c r="EB121" i="10"/>
  <c r="EC127" i="10"/>
  <c r="EB127" i="10"/>
  <c r="AI136" i="10"/>
  <c r="M49" i="9" s="1"/>
  <c r="AI142" i="10"/>
  <c r="M51" i="9" s="1"/>
  <c r="AM148" i="10"/>
  <c r="AI148" i="10"/>
  <c r="M53" i="9" s="1"/>
  <c r="AM151" i="10"/>
  <c r="AI151" i="10"/>
  <c r="M54" i="9" s="1"/>
  <c r="DX151" i="10"/>
  <c r="EC151" i="10"/>
  <c r="EB151" i="10"/>
  <c r="AJ154" i="10"/>
  <c r="AK154" i="10" s="1"/>
  <c r="AL157" i="10"/>
  <c r="AV157" i="10" s="1"/>
  <c r="BQ157" i="10" s="1"/>
  <c r="CV112" i="10"/>
  <c r="DD112" i="10"/>
  <c r="CV115" i="10"/>
  <c r="DD115" i="10"/>
  <c r="CV118" i="10"/>
  <c r="DD118" i="10"/>
  <c r="CV121" i="10"/>
  <c r="DD121" i="10"/>
  <c r="CV124" i="10"/>
  <c r="DD124" i="10"/>
  <c r="CV127" i="10"/>
  <c r="DD127" i="10"/>
  <c r="CV130" i="10"/>
  <c r="DD130" i="10"/>
  <c r="BP133" i="10"/>
  <c r="CV133" i="10"/>
  <c r="DD133" i="10"/>
  <c r="AN139" i="10"/>
  <c r="AO139" i="10" s="1"/>
  <c r="CB139" i="10"/>
  <c r="DH142" i="10"/>
  <c r="CR142" i="10"/>
  <c r="DG142" i="10"/>
  <c r="CQ142" i="10"/>
  <c r="CX142" i="10"/>
  <c r="DJ142" i="10"/>
  <c r="AH145" i="10"/>
  <c r="CV145" i="10"/>
  <c r="DF145" i="10"/>
  <c r="AN154" i="10"/>
  <c r="AO154" i="10" s="1"/>
  <c r="AJ157" i="10"/>
  <c r="AI145" i="10"/>
  <c r="M52" i="9" s="1"/>
  <c r="CW145" i="10"/>
  <c r="EC145" i="10"/>
  <c r="EC154" i="10"/>
  <c r="EB154" i="10"/>
  <c r="AN157" i="10"/>
  <c r="AQ157" i="10"/>
  <c r="BA157" i="10" s="1"/>
  <c r="BV157" i="10" s="1"/>
  <c r="AN142" i="10"/>
  <c r="AO142" i="10" s="1"/>
  <c r="DH145" i="10"/>
  <c r="CR145" i="10"/>
  <c r="DG145" i="10"/>
  <c r="CQ145" i="10"/>
  <c r="CX145" i="10"/>
  <c r="DJ145" i="10"/>
  <c r="EC148" i="10"/>
  <c r="EB148" i="10"/>
  <c r="AJ151" i="10"/>
  <c r="AK151" i="10" s="1"/>
  <c r="DZ151" i="10"/>
  <c r="EC157" i="10"/>
  <c r="EB157" i="10"/>
  <c r="BS106" i="10"/>
  <c r="CA106" i="10"/>
  <c r="BS109" i="10"/>
  <c r="CA109" i="10"/>
  <c r="BS112" i="10"/>
  <c r="CA112" i="10"/>
  <c r="CQ112" i="10"/>
  <c r="DG112" i="10"/>
  <c r="BS115" i="10"/>
  <c r="CA115" i="10"/>
  <c r="CQ115" i="10"/>
  <c r="DG115" i="10"/>
  <c r="CA118" i="10"/>
  <c r="CQ118" i="10"/>
  <c r="DG118" i="10"/>
  <c r="BS121" i="10"/>
  <c r="CA121" i="10"/>
  <c r="CQ121" i="10"/>
  <c r="DG121" i="10"/>
  <c r="BS124" i="10"/>
  <c r="CA124" i="10"/>
  <c r="CQ124" i="10"/>
  <c r="DG124" i="10"/>
  <c r="BS127" i="10"/>
  <c r="CA127" i="10"/>
  <c r="CQ127" i="10"/>
  <c r="DG127" i="10"/>
  <c r="CQ130" i="10"/>
  <c r="DG130" i="10"/>
  <c r="CQ133" i="10"/>
  <c r="DG133" i="10"/>
  <c r="EC136" i="10"/>
  <c r="EA139" i="10"/>
  <c r="CO145" i="10"/>
  <c r="DA145" i="10"/>
  <c r="AN151" i="10"/>
  <c r="AO151" i="10" s="1"/>
  <c r="EA151" i="10"/>
  <c r="DZ154" i="10"/>
  <c r="BT106" i="10"/>
  <c r="BT109" i="10"/>
  <c r="BT112" i="10"/>
  <c r="CR112" i="10"/>
  <c r="BT115" i="10"/>
  <c r="CR115" i="10"/>
  <c r="BT118" i="10"/>
  <c r="CR118" i="10"/>
  <c r="BT121" i="10"/>
  <c r="CR121" i="10"/>
  <c r="BT124" i="10"/>
  <c r="CR124" i="10"/>
  <c r="BT127" i="10"/>
  <c r="CR127" i="10"/>
  <c r="BT130" i="10"/>
  <c r="CR130" i="10"/>
  <c r="BT133" i="10"/>
  <c r="CR133" i="10"/>
  <c r="CB136" i="10"/>
  <c r="CA136" i="10"/>
  <c r="BT136" i="10"/>
  <c r="CD136" i="10"/>
  <c r="DH136" i="10"/>
  <c r="CR136" i="10"/>
  <c r="DG136" i="10"/>
  <c r="CQ136" i="10"/>
  <c r="CX136" i="10"/>
  <c r="DJ136" i="10"/>
  <c r="ED136" i="10"/>
  <c r="AN145" i="10"/>
  <c r="AO145" i="10" s="1"/>
  <c r="CB145" i="10"/>
  <c r="CP145" i="10"/>
  <c r="DB145" i="10"/>
  <c r="DV145" i="10"/>
  <c r="CB148" i="10"/>
  <c r="ED151" i="10"/>
  <c r="EA154" i="10"/>
  <c r="DZ157" i="10"/>
  <c r="CJ139" i="10"/>
  <c r="DV139" i="10" s="1"/>
  <c r="AI139" i="10"/>
  <c r="M50" i="9" s="1"/>
  <c r="EC139" i="10"/>
  <c r="CU142" i="10"/>
  <c r="DE142" i="10"/>
  <c r="CS145" i="10"/>
  <c r="DC145" i="10"/>
  <c r="AJ148" i="10"/>
  <c r="DZ148" i="10"/>
  <c r="BZ151" i="10"/>
  <c r="CB154" i="10"/>
  <c r="ED154" i="10"/>
  <c r="EA157" i="10"/>
  <c r="CV148" i="10"/>
  <c r="DD148" i="10"/>
  <c r="CV151" i="10"/>
  <c r="DD151" i="10"/>
  <c r="CV154" i="10"/>
  <c r="DD154" i="10"/>
  <c r="CV157" i="10"/>
  <c r="DD157" i="10"/>
  <c r="CO148" i="10"/>
  <c r="CW148" i="10"/>
  <c r="DE148" i="10"/>
  <c r="CO151" i="10"/>
  <c r="CW151" i="10"/>
  <c r="DE151" i="10"/>
  <c r="CO154" i="10"/>
  <c r="CW154" i="10"/>
  <c r="DE154" i="10"/>
  <c r="CO157" i="10"/>
  <c r="CW157" i="10"/>
  <c r="DE157" i="10"/>
  <c r="BS139" i="10"/>
  <c r="CA139" i="10"/>
  <c r="BS142" i="10"/>
  <c r="CA142" i="10"/>
  <c r="BS145" i="10"/>
  <c r="CA145" i="10"/>
  <c r="BS148" i="10"/>
  <c r="CA148" i="10"/>
  <c r="CQ148" i="10"/>
  <c r="DG148" i="10"/>
  <c r="BS151" i="10"/>
  <c r="CA151" i="10"/>
  <c r="CQ151" i="10"/>
  <c r="DG151" i="10"/>
  <c r="BS154" i="10"/>
  <c r="CA154" i="10"/>
  <c r="CQ154" i="10"/>
  <c r="DG154" i="10"/>
  <c r="CA157" i="10"/>
  <c r="CQ157" i="10"/>
  <c r="DG157" i="10"/>
  <c r="BT139" i="10"/>
  <c r="BT142" i="10"/>
  <c r="BT145" i="10"/>
  <c r="BT148" i="10"/>
  <c r="CR148" i="10"/>
  <c r="BT151" i="10"/>
  <c r="CR151" i="10"/>
  <c r="BT154" i="10"/>
  <c r="CR154" i="10"/>
  <c r="CR157" i="10"/>
  <c r="CL46" i="10" l="1"/>
  <c r="DX46" i="10" s="1"/>
  <c r="CL19" i="10"/>
  <c r="DX19" i="10" s="1"/>
  <c r="CL142" i="10"/>
  <c r="DX142" i="10" s="1"/>
  <c r="CZ94" i="10"/>
  <c r="CJ118" i="10"/>
  <c r="DV118" i="10" s="1"/>
  <c r="P43" i="9"/>
  <c r="CZ61" i="10"/>
  <c r="O32" i="9"/>
  <c r="O31" i="9"/>
  <c r="CK85" i="10"/>
  <c r="DW85" i="10" s="1"/>
  <c r="CJ148" i="10"/>
  <c r="DV148" i="10" s="1"/>
  <c r="P53" i="9"/>
  <c r="O34" i="9"/>
  <c r="CJ106" i="10"/>
  <c r="DV106" i="10" s="1"/>
  <c r="P39" i="9"/>
  <c r="O16" i="9"/>
  <c r="CJ154" i="10"/>
  <c r="DV154" i="10" s="1"/>
  <c r="P55" i="9"/>
  <c r="DL46" i="10"/>
  <c r="DL19" i="10"/>
  <c r="S38" i="9"/>
  <c r="B40" i="10"/>
  <c r="B15" i="11"/>
  <c r="B31" i="12"/>
  <c r="CJ109" i="10"/>
  <c r="DV109" i="10" s="1"/>
  <c r="P40" i="9"/>
  <c r="CJ115" i="10"/>
  <c r="DV115" i="10" s="1"/>
  <c r="P42" i="9"/>
  <c r="CJ112" i="10"/>
  <c r="DV112" i="10" s="1"/>
  <c r="P41" i="9"/>
  <c r="CZ46" i="10"/>
  <c r="CZ145" i="10"/>
  <c r="CJ151" i="10"/>
  <c r="DV151" i="10" s="1"/>
  <c r="P54" i="9"/>
  <c r="CZ82" i="10"/>
  <c r="O35" i="9"/>
  <c r="DL58" i="10"/>
  <c r="O20" i="9"/>
  <c r="O17" i="9"/>
  <c r="R30" i="9"/>
  <c r="T30" i="9" s="1"/>
  <c r="H29" i="11" s="1"/>
  <c r="CH43" i="10"/>
  <c r="DT43" i="10" s="1"/>
  <c r="M18" i="9"/>
  <c r="O18" i="9" s="1"/>
  <c r="O22" i="9"/>
  <c r="AO25" i="10"/>
  <c r="Q12" i="9" s="1"/>
  <c r="DL151" i="10"/>
  <c r="O26" i="9"/>
  <c r="S14" i="9"/>
  <c r="DK31" i="10"/>
  <c r="DQ31" i="10" s="1"/>
  <c r="DR31" i="10" s="1"/>
  <c r="CY31" i="10"/>
  <c r="DP31" i="10" s="1"/>
  <c r="DN31" i="10"/>
  <c r="K29" i="12" s="1"/>
  <c r="AP28" i="10"/>
  <c r="AZ28" i="10" s="1"/>
  <c r="BU28" i="10" s="1"/>
  <c r="CZ151" i="10"/>
  <c r="CK34" i="10"/>
  <c r="DW34" i="10" s="1"/>
  <c r="Q15" i="9"/>
  <c r="R15" i="9" s="1"/>
  <c r="T15" i="9" s="1"/>
  <c r="H14" i="11" s="1"/>
  <c r="L30" i="12" s="1"/>
  <c r="CK37" i="10"/>
  <c r="DW37" i="10" s="1"/>
  <c r="Q16" i="9"/>
  <c r="R16" i="9" s="1"/>
  <c r="CZ64" i="10"/>
  <c r="DN85" i="10"/>
  <c r="K47" i="12" s="1"/>
  <c r="CI43" i="10"/>
  <c r="DU43" i="10" s="1"/>
  <c r="DN40" i="10"/>
  <c r="K32" i="12" s="1"/>
  <c r="CI76" i="10"/>
  <c r="DU76" i="10" s="1"/>
  <c r="CI82" i="10"/>
  <c r="DU82" i="10" s="1"/>
  <c r="DN76" i="10"/>
  <c r="K44" i="12" s="1"/>
  <c r="CI67" i="10"/>
  <c r="DU67" i="10" s="1"/>
  <c r="CI64" i="10"/>
  <c r="DU64" i="10" s="1"/>
  <c r="AK10" i="10"/>
  <c r="N7" i="9" s="1"/>
  <c r="AK28" i="10"/>
  <c r="AU28" i="10" s="1"/>
  <c r="BP28" i="10" s="1"/>
  <c r="AT28" i="10"/>
  <c r="BO28" i="10" s="1"/>
  <c r="AO28" i="10"/>
  <c r="AY28" i="10" s="1"/>
  <c r="BT28" i="10" s="1"/>
  <c r="AX28" i="10"/>
  <c r="BS28" i="10" s="1"/>
  <c r="BC25" i="10"/>
  <c r="BX25" i="10" s="1"/>
  <c r="CC25" i="10"/>
  <c r="BK13" i="10"/>
  <c r="CF13" i="10" s="1"/>
  <c r="AX10" i="10"/>
  <c r="BS10" i="10" s="1"/>
  <c r="CL13" i="10"/>
  <c r="DX13" i="10" s="1"/>
  <c r="CI85" i="10"/>
  <c r="DU85" i="10" s="1"/>
  <c r="T34" i="9"/>
  <c r="H33" i="11" s="1"/>
  <c r="L49" i="12" s="1"/>
  <c r="DN82" i="10"/>
  <c r="K46" i="12" s="1"/>
  <c r="T32" i="9"/>
  <c r="H31" i="11" s="1"/>
  <c r="L47" i="12" s="1"/>
  <c r="DK115" i="10"/>
  <c r="DQ115" i="10" s="1"/>
  <c r="DK151" i="10"/>
  <c r="DQ151" i="10" s="1"/>
  <c r="DN127" i="10"/>
  <c r="K61" i="12" s="1"/>
  <c r="BU19" i="10"/>
  <c r="CI124" i="10"/>
  <c r="DU124" i="10" s="1"/>
  <c r="N45" i="9"/>
  <c r="O45" i="9" s="1"/>
  <c r="CK73" i="10"/>
  <c r="DW73" i="10" s="1"/>
  <c r="Q28" i="9"/>
  <c r="R28" i="9" s="1"/>
  <c r="CI139" i="10"/>
  <c r="DU139" i="10" s="1"/>
  <c r="N50" i="9"/>
  <c r="O50" i="9" s="1"/>
  <c r="CK130" i="10"/>
  <c r="DW130" i="10" s="1"/>
  <c r="Q47" i="9"/>
  <c r="R47" i="9" s="1"/>
  <c r="CK145" i="10"/>
  <c r="DW145" i="10" s="1"/>
  <c r="Q52" i="9"/>
  <c r="R52" i="9" s="1"/>
  <c r="CK151" i="10"/>
  <c r="DW151" i="10" s="1"/>
  <c r="Q54" i="9"/>
  <c r="R54" i="9" s="1"/>
  <c r="CK139" i="10"/>
  <c r="DW139" i="10" s="1"/>
  <c r="Q50" i="9"/>
  <c r="R50" i="9" s="1"/>
  <c r="CI118" i="10"/>
  <c r="DU118" i="10" s="1"/>
  <c r="N43" i="9"/>
  <c r="O43" i="9" s="1"/>
  <c r="CI142" i="10"/>
  <c r="DU142" i="10" s="1"/>
  <c r="N51" i="9"/>
  <c r="O51" i="9" s="1"/>
  <c r="CK97" i="10"/>
  <c r="DW97" i="10" s="1"/>
  <c r="Q36" i="9"/>
  <c r="R36" i="9" s="1"/>
  <c r="T36" i="9" s="1"/>
  <c r="H35" i="11" s="1"/>
  <c r="CI109" i="10"/>
  <c r="DU109" i="10" s="1"/>
  <c r="N40" i="9"/>
  <c r="O40" i="9" s="1"/>
  <c r="CK64" i="10"/>
  <c r="DW64" i="10" s="1"/>
  <c r="Q25" i="9"/>
  <c r="R25" i="9" s="1"/>
  <c r="CK67" i="10"/>
  <c r="DW67" i="10" s="1"/>
  <c r="Q26" i="9"/>
  <c r="R26" i="9" s="1"/>
  <c r="T26" i="9" s="1"/>
  <c r="H25" i="11" s="1"/>
  <c r="CK58" i="10"/>
  <c r="DW58" i="10" s="1"/>
  <c r="Q23" i="9"/>
  <c r="R23" i="9" s="1"/>
  <c r="CK70" i="10"/>
  <c r="DW70" i="10" s="1"/>
  <c r="Q27" i="9"/>
  <c r="R27" i="9" s="1"/>
  <c r="CL109" i="10"/>
  <c r="DX109" i="10" s="1"/>
  <c r="S40" i="9"/>
  <c r="CK61" i="10"/>
  <c r="DW61" i="10" s="1"/>
  <c r="Q24" i="9"/>
  <c r="R24" i="9" s="1"/>
  <c r="CL40" i="10"/>
  <c r="DX40" i="10" s="1"/>
  <c r="S17" i="9"/>
  <c r="CK106" i="10"/>
  <c r="DW106" i="10" s="1"/>
  <c r="Q39" i="9"/>
  <c r="R39" i="9" s="1"/>
  <c r="CK127" i="10"/>
  <c r="DW127" i="10" s="1"/>
  <c r="Q46" i="9"/>
  <c r="R46" i="9" s="1"/>
  <c r="CK91" i="10"/>
  <c r="DW91" i="10" s="1"/>
  <c r="CK49" i="10"/>
  <c r="DW49" i="10" s="1"/>
  <c r="Q20" i="9"/>
  <c r="R20" i="9" s="1"/>
  <c r="CK52" i="10"/>
  <c r="DW52" i="10" s="1"/>
  <c r="Q21" i="9"/>
  <c r="R21" i="9" s="1"/>
  <c r="CK82" i="10"/>
  <c r="DW82" i="10" s="1"/>
  <c r="Q31" i="9"/>
  <c r="R31" i="9" s="1"/>
  <c r="T31" i="9" s="1"/>
  <c r="H30" i="11" s="1"/>
  <c r="CI127" i="10"/>
  <c r="DU127" i="10" s="1"/>
  <c r="N46" i="9"/>
  <c r="O46" i="9" s="1"/>
  <c r="CK88" i="10"/>
  <c r="DW88" i="10" s="1"/>
  <c r="Q33" i="9"/>
  <c r="R33" i="9" s="1"/>
  <c r="T33" i="9" s="1"/>
  <c r="H32" i="11" s="1"/>
  <c r="CK124" i="10"/>
  <c r="DW124" i="10" s="1"/>
  <c r="Q45" i="9"/>
  <c r="R45" i="9" s="1"/>
  <c r="CI115" i="10"/>
  <c r="DU115" i="10" s="1"/>
  <c r="N42" i="9"/>
  <c r="O42" i="9" s="1"/>
  <c r="CI133" i="10"/>
  <c r="DU133" i="10" s="1"/>
  <c r="N48" i="9"/>
  <c r="O48" i="9" s="1"/>
  <c r="CL76" i="10"/>
  <c r="DX76" i="10" s="1"/>
  <c r="S29" i="9"/>
  <c r="CL100" i="10"/>
  <c r="DX100" i="10" s="1"/>
  <c r="S37" i="9"/>
  <c r="CL121" i="10"/>
  <c r="DX121" i="10" s="1"/>
  <c r="S44" i="9"/>
  <c r="CI121" i="10"/>
  <c r="DU121" i="10" s="1"/>
  <c r="N44" i="9"/>
  <c r="O44" i="9" s="1"/>
  <c r="CI151" i="10"/>
  <c r="DU151" i="10" s="1"/>
  <c r="N54" i="9"/>
  <c r="O54" i="9" s="1"/>
  <c r="CI154" i="10"/>
  <c r="DU154" i="10" s="1"/>
  <c r="N55" i="9"/>
  <c r="O55" i="9" s="1"/>
  <c r="CK133" i="10"/>
  <c r="DW133" i="10" s="1"/>
  <c r="Q48" i="9"/>
  <c r="R48" i="9" s="1"/>
  <c r="CK55" i="10"/>
  <c r="DW55" i="10" s="1"/>
  <c r="Q22" i="9"/>
  <c r="R22" i="9" s="1"/>
  <c r="CL49" i="10"/>
  <c r="DX49" i="10" s="1"/>
  <c r="S20" i="9"/>
  <c r="T20" i="9" s="1"/>
  <c r="H19" i="11" s="1"/>
  <c r="CK94" i="10"/>
  <c r="DW94" i="10" s="1"/>
  <c r="Q35" i="9"/>
  <c r="R35" i="9" s="1"/>
  <c r="T35" i="9" s="1"/>
  <c r="H34" i="11" s="1"/>
  <c r="CK121" i="10"/>
  <c r="DW121" i="10" s="1"/>
  <c r="Q44" i="9"/>
  <c r="R44" i="9" s="1"/>
  <c r="CK136" i="10"/>
  <c r="DW136" i="10" s="1"/>
  <c r="Q49" i="9"/>
  <c r="R49" i="9" s="1"/>
  <c r="CL52" i="10"/>
  <c r="DX52" i="10" s="1"/>
  <c r="S21" i="9"/>
  <c r="CK103" i="10"/>
  <c r="DW103" i="10" s="1"/>
  <c r="Q38" i="9"/>
  <c r="R38" i="9" s="1"/>
  <c r="T38" i="9" s="1"/>
  <c r="H37" i="11" s="1"/>
  <c r="CL154" i="10"/>
  <c r="DX154" i="10" s="1"/>
  <c r="S55" i="9"/>
  <c r="CK109" i="10"/>
  <c r="DW109" i="10" s="1"/>
  <c r="Q40" i="9"/>
  <c r="R40" i="9" s="1"/>
  <c r="CI106" i="10"/>
  <c r="DU106" i="10" s="1"/>
  <c r="N39" i="9"/>
  <c r="O39" i="9" s="1"/>
  <c r="CI91" i="10"/>
  <c r="DU91" i="10" s="1"/>
  <c r="CI46" i="10"/>
  <c r="DU46" i="10" s="1"/>
  <c r="CK142" i="10"/>
  <c r="DW142" i="10" s="1"/>
  <c r="Q51" i="9"/>
  <c r="R51" i="9" s="1"/>
  <c r="CK118" i="10"/>
  <c r="DW118" i="10" s="1"/>
  <c r="Q43" i="9"/>
  <c r="R43" i="9" s="1"/>
  <c r="CI130" i="10"/>
  <c r="DU130" i="10" s="1"/>
  <c r="N47" i="9"/>
  <c r="O47" i="9" s="1"/>
  <c r="CK112" i="10"/>
  <c r="DW112" i="10" s="1"/>
  <c r="Q41" i="9"/>
  <c r="R41" i="9" s="1"/>
  <c r="CK148" i="10"/>
  <c r="DW148" i="10" s="1"/>
  <c r="Q53" i="9"/>
  <c r="R53" i="9" s="1"/>
  <c r="CI112" i="10"/>
  <c r="DU112" i="10" s="1"/>
  <c r="N41" i="9"/>
  <c r="O41" i="9" s="1"/>
  <c r="DK64" i="10"/>
  <c r="DQ64" i="10" s="1"/>
  <c r="CL37" i="10"/>
  <c r="DX37" i="10" s="1"/>
  <c r="CI40" i="10"/>
  <c r="DU40" i="10" s="1"/>
  <c r="CL127" i="10"/>
  <c r="DX127" i="10" s="1"/>
  <c r="S46" i="9"/>
  <c r="DN91" i="10"/>
  <c r="K49" i="12" s="1"/>
  <c r="CL73" i="10"/>
  <c r="DX73" i="10" s="1"/>
  <c r="S28" i="9"/>
  <c r="CK43" i="10"/>
  <c r="DW43" i="10" s="1"/>
  <c r="Q18" i="9"/>
  <c r="R18" i="9" s="1"/>
  <c r="CI61" i="10"/>
  <c r="CM61" i="10" s="1"/>
  <c r="N24" i="9"/>
  <c r="O24" i="9" s="1"/>
  <c r="CK40" i="10"/>
  <c r="DW40" i="10" s="1"/>
  <c r="Q17" i="9"/>
  <c r="R17" i="9" s="1"/>
  <c r="CI145" i="10"/>
  <c r="DU145" i="10" s="1"/>
  <c r="N52" i="9"/>
  <c r="O52" i="9" s="1"/>
  <c r="CK115" i="10"/>
  <c r="DW115" i="10" s="1"/>
  <c r="Q42" i="9"/>
  <c r="R42" i="9" s="1"/>
  <c r="CI136" i="10"/>
  <c r="DU136" i="10" s="1"/>
  <c r="N49" i="9"/>
  <c r="O49" i="9" s="1"/>
  <c r="CK154" i="10"/>
  <c r="DW154" i="10" s="1"/>
  <c r="Q55" i="9"/>
  <c r="R55" i="9" s="1"/>
  <c r="CL139" i="10"/>
  <c r="DX139" i="10" s="1"/>
  <c r="S50" i="9"/>
  <c r="CK100" i="10"/>
  <c r="DW100" i="10" s="1"/>
  <c r="Q37" i="9"/>
  <c r="R37" i="9" s="1"/>
  <c r="CK46" i="10"/>
  <c r="DW46" i="10" s="1"/>
  <c r="Q19" i="9"/>
  <c r="R19" i="9" s="1"/>
  <c r="T19" i="9" s="1"/>
  <c r="H18" i="11" s="1"/>
  <c r="CL124" i="10"/>
  <c r="DX124" i="10" s="1"/>
  <c r="S45" i="9"/>
  <c r="CI70" i="10"/>
  <c r="DU70" i="10" s="1"/>
  <c r="N27" i="9"/>
  <c r="O27" i="9" s="1"/>
  <c r="T27" i="9" s="1"/>
  <c r="H26" i="11" s="1"/>
  <c r="CK76" i="10"/>
  <c r="DW76" i="10" s="1"/>
  <c r="Q29" i="9"/>
  <c r="R29" i="9" s="1"/>
  <c r="CI73" i="10"/>
  <c r="DU73" i="10" s="1"/>
  <c r="N28" i="9"/>
  <c r="O28" i="9" s="1"/>
  <c r="CL64" i="10"/>
  <c r="DX64" i="10" s="1"/>
  <c r="S25" i="9"/>
  <c r="CZ157" i="10"/>
  <c r="AK157" i="10"/>
  <c r="AU157" i="10" s="1"/>
  <c r="BP157" i="10" s="1"/>
  <c r="AT157" i="10"/>
  <c r="BO157" i="10" s="1"/>
  <c r="AO157" i="10"/>
  <c r="AY157" i="10" s="1"/>
  <c r="BT157" i="10" s="1"/>
  <c r="AX157" i="10"/>
  <c r="BS157" i="10" s="1"/>
  <c r="CL157" i="10"/>
  <c r="DX157" i="10" s="1"/>
  <c r="S56" i="9"/>
  <c r="CH157" i="10"/>
  <c r="DT157" i="10" s="1"/>
  <c r="M56" i="9"/>
  <c r="CJ157" i="10"/>
  <c r="DV157" i="10" s="1"/>
  <c r="P56" i="9"/>
  <c r="CQ19" i="10"/>
  <c r="CQ160" i="10" s="1"/>
  <c r="BO19" i="10"/>
  <c r="CZ97" i="10"/>
  <c r="CS19" i="10"/>
  <c r="CS160" i="10" s="1"/>
  <c r="BD13" i="10"/>
  <c r="BY13" i="10" s="1"/>
  <c r="CI88" i="10"/>
  <c r="DU88" i="10" s="1"/>
  <c r="CY43" i="10"/>
  <c r="DP43" i="10" s="1"/>
  <c r="BH160" i="10"/>
  <c r="DK118" i="10"/>
  <c r="DQ118" i="10" s="1"/>
  <c r="CY76" i="10"/>
  <c r="DP76" i="10" s="1"/>
  <c r="AK19" i="10"/>
  <c r="N10" i="9" s="1"/>
  <c r="O10" i="9" s="1"/>
  <c r="CZ118" i="10"/>
  <c r="EE148" i="10"/>
  <c r="DN121" i="10"/>
  <c r="K59" i="12" s="1"/>
  <c r="DL70" i="10"/>
  <c r="CZ133" i="10"/>
  <c r="DN61" i="10"/>
  <c r="K39" i="12" s="1"/>
  <c r="DK70" i="10"/>
  <c r="DQ70" i="10" s="1"/>
  <c r="DO76" i="10"/>
  <c r="CY133" i="10"/>
  <c r="DP133" i="10" s="1"/>
  <c r="EE64" i="10"/>
  <c r="CE25" i="10"/>
  <c r="CE160" i="10" s="1"/>
  <c r="BA10" i="10"/>
  <c r="BV10" i="10" s="1"/>
  <c r="BJ160" i="10"/>
  <c r="DV10" i="10"/>
  <c r="CZ85" i="10"/>
  <c r="CZ58" i="10"/>
  <c r="DL79" i="10"/>
  <c r="DL22" i="10"/>
  <c r="CC13" i="10"/>
  <c r="CZ112" i="10"/>
  <c r="DL52" i="10"/>
  <c r="CY127" i="10"/>
  <c r="DP127" i="10" s="1"/>
  <c r="CY115" i="10"/>
  <c r="DP115" i="10" s="1"/>
  <c r="CZ22" i="10"/>
  <c r="CH49" i="10"/>
  <c r="DT49" i="10" s="1"/>
  <c r="AO13" i="10"/>
  <c r="BI13" i="10" s="1"/>
  <c r="CD13" i="10" s="1"/>
  <c r="CY85" i="10"/>
  <c r="DP85" i="10" s="1"/>
  <c r="CH40" i="10"/>
  <c r="DT40" i="10" s="1"/>
  <c r="CZ28" i="10"/>
  <c r="DO40" i="10"/>
  <c r="DN49" i="10"/>
  <c r="K35" i="12" s="1"/>
  <c r="DL127" i="10"/>
  <c r="EE19" i="10"/>
  <c r="DL118" i="10"/>
  <c r="DK157" i="10"/>
  <c r="DQ157" i="10" s="1"/>
  <c r="CY100" i="10"/>
  <c r="DP100" i="10" s="1"/>
  <c r="CZ91" i="10"/>
  <c r="DL37" i="10"/>
  <c r="DN88" i="10"/>
  <c r="K48" i="12" s="1"/>
  <c r="CZ37" i="10"/>
  <c r="DL133" i="10"/>
  <c r="DL157" i="10"/>
  <c r="DK112" i="10"/>
  <c r="DQ112" i="10" s="1"/>
  <c r="CY97" i="10"/>
  <c r="DP97" i="10" s="1"/>
  <c r="DK82" i="10"/>
  <c r="DQ82" i="10" s="1"/>
  <c r="EE67" i="10"/>
  <c r="CL10" i="10"/>
  <c r="O8" i="9"/>
  <c r="CJ64" i="10"/>
  <c r="DV64" i="10" s="1"/>
  <c r="CJ79" i="10"/>
  <c r="DV79" i="10" s="1"/>
  <c r="DY79" i="10" s="1"/>
  <c r="CH73" i="10"/>
  <c r="DT73" i="10" s="1"/>
  <c r="DK148" i="10"/>
  <c r="DQ148" i="10" s="1"/>
  <c r="DO73" i="10"/>
  <c r="DL61" i="10"/>
  <c r="DL49" i="10"/>
  <c r="CY61" i="10"/>
  <c r="DP61" i="10" s="1"/>
  <c r="CY55" i="10"/>
  <c r="DP55" i="10" s="1"/>
  <c r="DO79" i="10"/>
  <c r="DN70" i="10"/>
  <c r="K42" i="12" s="1"/>
  <c r="CJ61" i="10"/>
  <c r="DV61" i="10" s="1"/>
  <c r="CY109" i="10"/>
  <c r="DP109" i="10" s="1"/>
  <c r="DL100" i="10"/>
  <c r="DN100" i="10"/>
  <c r="K52" i="12" s="1"/>
  <c r="DN73" i="10"/>
  <c r="K43" i="12" s="1"/>
  <c r="DO43" i="10"/>
  <c r="BN19" i="10"/>
  <c r="CJ28" i="10"/>
  <c r="DV28" i="10" s="1"/>
  <c r="P13" i="9"/>
  <c r="CZ154" i="10"/>
  <c r="DO70" i="10"/>
  <c r="M14" i="9"/>
  <c r="O14" i="9" s="1"/>
  <c r="M11" i="9"/>
  <c r="CJ31" i="10"/>
  <c r="DV31" i="10" s="1"/>
  <c r="P14" i="9"/>
  <c r="DK124" i="10"/>
  <c r="DQ124" i="10" s="1"/>
  <c r="CZ100" i="10"/>
  <c r="CY82" i="10"/>
  <c r="DP82" i="10" s="1"/>
  <c r="CJ67" i="10"/>
  <c r="DV67" i="10" s="1"/>
  <c r="DN43" i="10"/>
  <c r="K33" i="12" s="1"/>
  <c r="CJ37" i="10"/>
  <c r="DV37" i="10" s="1"/>
  <c r="CJ70" i="10"/>
  <c r="DV70" i="10" s="1"/>
  <c r="CJ34" i="10"/>
  <c r="DV34" i="10" s="1"/>
  <c r="CH61" i="10"/>
  <c r="DT61" i="10" s="1"/>
  <c r="DO61" i="10"/>
  <c r="BF160" i="10"/>
  <c r="DN34" i="10"/>
  <c r="K30" i="12" s="1"/>
  <c r="M13" i="9"/>
  <c r="CY103" i="10"/>
  <c r="DP103" i="10" s="1"/>
  <c r="CJ76" i="10"/>
  <c r="DV76" i="10" s="1"/>
  <c r="CY94" i="10"/>
  <c r="DP94" i="10" s="1"/>
  <c r="DK154" i="10"/>
  <c r="DQ154" i="10" s="1"/>
  <c r="DK121" i="10"/>
  <c r="DQ121" i="10" s="1"/>
  <c r="AM160" i="10"/>
  <c r="P10" i="9"/>
  <c r="R10" i="9" s="1"/>
  <c r="R9" i="9"/>
  <c r="CH76" i="10"/>
  <c r="BG25" i="10"/>
  <c r="P12" i="9"/>
  <c r="R12" i="9" s="1"/>
  <c r="DK133" i="10"/>
  <c r="DQ133" i="10" s="1"/>
  <c r="CY157" i="10"/>
  <c r="CY139" i="10"/>
  <c r="DP139" i="10" s="1"/>
  <c r="EE73" i="10"/>
  <c r="EE10" i="10"/>
  <c r="DL154" i="10"/>
  <c r="CJ73" i="10"/>
  <c r="DV73" i="10" s="1"/>
  <c r="CJ49" i="10"/>
  <c r="DV49" i="10" s="1"/>
  <c r="M12" i="9"/>
  <c r="O12" i="9" s="1"/>
  <c r="EE154" i="10"/>
  <c r="EE136" i="10"/>
  <c r="DK127" i="10"/>
  <c r="DQ127" i="10" s="1"/>
  <c r="DR127" i="10" s="1"/>
  <c r="EE130" i="10"/>
  <c r="DK76" i="10"/>
  <c r="DQ76" i="10" s="1"/>
  <c r="CZ13" i="10"/>
  <c r="DC25" i="10"/>
  <c r="DC160" i="10" s="1"/>
  <c r="CZ130" i="10"/>
  <c r="DL106" i="10"/>
  <c r="DN46" i="10"/>
  <c r="K34" i="12" s="1"/>
  <c r="CZ148" i="10"/>
  <c r="DL145" i="10"/>
  <c r="EE112" i="10"/>
  <c r="EE142" i="10"/>
  <c r="DK88" i="10"/>
  <c r="DQ88" i="10" s="1"/>
  <c r="DK67" i="10"/>
  <c r="DQ67" i="10" s="1"/>
  <c r="CY67" i="10"/>
  <c r="DP67" i="10" s="1"/>
  <c r="CY130" i="10"/>
  <c r="DP130" i="10" s="1"/>
  <c r="CY118" i="10"/>
  <c r="DP118" i="10" s="1"/>
  <c r="DR118" i="10" s="1"/>
  <c r="CY46" i="10"/>
  <c r="DP46" i="10" s="1"/>
  <c r="CY70" i="10"/>
  <c r="DP70" i="10" s="1"/>
  <c r="CY91" i="10"/>
  <c r="DP91" i="10" s="1"/>
  <c r="CZ121" i="10"/>
  <c r="EE85" i="10"/>
  <c r="CY52" i="10"/>
  <c r="DP52" i="10" s="1"/>
  <c r="EE31" i="10"/>
  <c r="DL16" i="10"/>
  <c r="CZ67" i="10"/>
  <c r="DK79" i="10"/>
  <c r="DQ79" i="10" s="1"/>
  <c r="DN139" i="10"/>
  <c r="K65" i="12" s="1"/>
  <c r="DK103" i="10"/>
  <c r="DQ103" i="10" s="1"/>
  <c r="EE91" i="10"/>
  <c r="BK25" i="10"/>
  <c r="CF25" i="10" s="1"/>
  <c r="DK130" i="10"/>
  <c r="DQ130" i="10" s="1"/>
  <c r="DK106" i="10"/>
  <c r="DQ106" i="10" s="1"/>
  <c r="CZ115" i="10"/>
  <c r="DL31" i="10"/>
  <c r="EE139" i="10"/>
  <c r="EE103" i="10"/>
  <c r="DK94" i="10"/>
  <c r="DQ94" i="10" s="1"/>
  <c r="DL103" i="10"/>
  <c r="DK85" i="10"/>
  <c r="DQ85" i="10" s="1"/>
  <c r="DN124" i="10"/>
  <c r="K60" i="12" s="1"/>
  <c r="DL91" i="10"/>
  <c r="DK49" i="10"/>
  <c r="DQ49" i="10" s="1"/>
  <c r="EE55" i="10"/>
  <c r="EE34" i="10"/>
  <c r="CL55" i="10"/>
  <c r="DX55" i="10" s="1"/>
  <c r="DK37" i="10"/>
  <c r="DQ37" i="10" s="1"/>
  <c r="CK31" i="10"/>
  <c r="DW31" i="10" s="1"/>
  <c r="Q14" i="9"/>
  <c r="S11" i="9"/>
  <c r="CM43" i="10"/>
  <c r="CZ31" i="10"/>
  <c r="CI52" i="10"/>
  <c r="DU52" i="10" s="1"/>
  <c r="CI94" i="10"/>
  <c r="DU94" i="10" s="1"/>
  <c r="CY73" i="10"/>
  <c r="DP73" i="10" s="1"/>
  <c r="CI97" i="10"/>
  <c r="DU97" i="10" s="1"/>
  <c r="DK91" i="10"/>
  <c r="DQ91" i="10" s="1"/>
  <c r="DK61" i="10"/>
  <c r="DQ61" i="10" s="1"/>
  <c r="DK55" i="10"/>
  <c r="DQ55" i="10" s="1"/>
  <c r="EE52" i="10"/>
  <c r="DG160" i="10"/>
  <c r="EE127" i="10"/>
  <c r="CI100" i="10"/>
  <c r="DU100" i="10" s="1"/>
  <c r="EE100" i="10"/>
  <c r="BV19" i="10"/>
  <c r="CY16" i="10"/>
  <c r="DP16" i="10" s="1"/>
  <c r="CZ40" i="10"/>
  <c r="CY34" i="10"/>
  <c r="DP34" i="10" s="1"/>
  <c r="DN28" i="10"/>
  <c r="K28" i="12" s="1"/>
  <c r="DL142" i="10"/>
  <c r="CY49" i="10"/>
  <c r="DP49" i="10" s="1"/>
  <c r="DN145" i="10"/>
  <c r="K67" i="12" s="1"/>
  <c r="CZ103" i="10"/>
  <c r="DN118" i="10"/>
  <c r="K58" i="12" s="1"/>
  <c r="EE70" i="10"/>
  <c r="EE61" i="10"/>
  <c r="EE37" i="10"/>
  <c r="DK34" i="10"/>
  <c r="DQ34" i="10" s="1"/>
  <c r="CW160" i="10"/>
  <c r="CI55" i="10"/>
  <c r="DU55" i="10" s="1"/>
  <c r="CY121" i="10"/>
  <c r="DP121" i="10" s="1"/>
  <c r="EE145" i="10"/>
  <c r="EE106" i="10"/>
  <c r="DK97" i="10"/>
  <c r="DQ97" i="10" s="1"/>
  <c r="CY58" i="10"/>
  <c r="DP58" i="10" s="1"/>
  <c r="CU160" i="10"/>
  <c r="CI49" i="10"/>
  <c r="DU49" i="10" s="1"/>
  <c r="DK28" i="10"/>
  <c r="DQ28" i="10" s="1"/>
  <c r="CI37" i="10"/>
  <c r="DU37" i="10" s="1"/>
  <c r="DL67" i="10"/>
  <c r="CY148" i="10"/>
  <c r="DP148" i="10" s="1"/>
  <c r="DK145" i="10"/>
  <c r="DQ145" i="10" s="1"/>
  <c r="DN151" i="10"/>
  <c r="K69" i="12" s="1"/>
  <c r="DK109" i="10"/>
  <c r="DQ109" i="10" s="1"/>
  <c r="CI103" i="10"/>
  <c r="DU103" i="10" s="1"/>
  <c r="DL76" i="10"/>
  <c r="EE46" i="10"/>
  <c r="DL34" i="10"/>
  <c r="DI160" i="10"/>
  <c r="CY28" i="10"/>
  <c r="DK43" i="10"/>
  <c r="DQ43" i="10" s="1"/>
  <c r="CI34" i="10"/>
  <c r="DU34" i="10" s="1"/>
  <c r="DY34" i="10" s="1"/>
  <c r="S12" i="9"/>
  <c r="CZ142" i="10"/>
  <c r="DL130" i="10"/>
  <c r="CL70" i="10"/>
  <c r="EE25" i="10"/>
  <c r="DO25" i="10"/>
  <c r="AV160" i="10"/>
  <c r="DK22" i="10"/>
  <c r="DQ22" i="10" s="1"/>
  <c r="EE22" i="10"/>
  <c r="DE160" i="10"/>
  <c r="CA13" i="10"/>
  <c r="CA160" i="10" s="1"/>
  <c r="DO133" i="10"/>
  <c r="CH133" i="10"/>
  <c r="DO112" i="10"/>
  <c r="CH112" i="10"/>
  <c r="CY64" i="10"/>
  <c r="DP64" i="10" s="1"/>
  <c r="DO46" i="10"/>
  <c r="CH46" i="10"/>
  <c r="EE58" i="10"/>
  <c r="EE13" i="10"/>
  <c r="DN10" i="10"/>
  <c r="K22" i="12" s="1"/>
  <c r="AR10" i="10"/>
  <c r="DN16" i="10"/>
  <c r="K24" i="12" s="1"/>
  <c r="BB16" i="10"/>
  <c r="BW16" i="10" s="1"/>
  <c r="DO145" i="10"/>
  <c r="CH145" i="10"/>
  <c r="CH148" i="10"/>
  <c r="EE118" i="10"/>
  <c r="DO124" i="10"/>
  <c r="CH124" i="10"/>
  <c r="DL109" i="10"/>
  <c r="DN130" i="10"/>
  <c r="K62" i="12" s="1"/>
  <c r="DK100" i="10"/>
  <c r="DQ100" i="10" s="1"/>
  <c r="DN115" i="10"/>
  <c r="K57" i="12" s="1"/>
  <c r="CZ73" i="10"/>
  <c r="DN94" i="10"/>
  <c r="K50" i="12" s="1"/>
  <c r="DK52" i="10"/>
  <c r="DQ52" i="10" s="1"/>
  <c r="CH64" i="10"/>
  <c r="DO64" i="10"/>
  <c r="DK10" i="10"/>
  <c r="CZ25" i="10"/>
  <c r="DL10" i="10"/>
  <c r="AX22" i="10"/>
  <c r="BS22" i="10" s="1"/>
  <c r="AO22" i="10"/>
  <c r="Q11" i="9" s="1"/>
  <c r="R11" i="9" s="1"/>
  <c r="DT19" i="10"/>
  <c r="CY154" i="10"/>
  <c r="DP154" i="10" s="1"/>
  <c r="EE157" i="10"/>
  <c r="CZ109" i="10"/>
  <c r="EE121" i="10"/>
  <c r="DN103" i="10"/>
  <c r="K53" i="12" s="1"/>
  <c r="DO94" i="10"/>
  <c r="CH94" i="10"/>
  <c r="CY88" i="10"/>
  <c r="DP88" i="10" s="1"/>
  <c r="DN112" i="10"/>
  <c r="K56" i="12" s="1"/>
  <c r="EE79" i="10"/>
  <c r="DO88" i="10"/>
  <c r="CH88" i="10"/>
  <c r="DL73" i="10"/>
  <c r="CZ76" i="10"/>
  <c r="CY79" i="10"/>
  <c r="DP79" i="10" s="1"/>
  <c r="CX160" i="10"/>
  <c r="AI160" i="10"/>
  <c r="AS10" i="10"/>
  <c r="CH10" i="10"/>
  <c r="CY40" i="10"/>
  <c r="DP40" i="10" s="1"/>
  <c r="CY25" i="10"/>
  <c r="DP25" i="10" s="1"/>
  <c r="CH58" i="10"/>
  <c r="EE40" i="10"/>
  <c r="DL13" i="10"/>
  <c r="CK16" i="10"/>
  <c r="DW16" i="10" s="1"/>
  <c r="BI16" i="10"/>
  <c r="AT22" i="10"/>
  <c r="BO22" i="10" s="1"/>
  <c r="AK22" i="10"/>
  <c r="BE25" i="10"/>
  <c r="CI25" i="10"/>
  <c r="DU25" i="10" s="1"/>
  <c r="DO82" i="10"/>
  <c r="CH82" i="10"/>
  <c r="CY136" i="10"/>
  <c r="DP136" i="10" s="1"/>
  <c r="CY145" i="10"/>
  <c r="DP145" i="10" s="1"/>
  <c r="CY142" i="10"/>
  <c r="DP142" i="10" s="1"/>
  <c r="DO154" i="10"/>
  <c r="CH154" i="10"/>
  <c r="DN157" i="10"/>
  <c r="K71" i="12" s="1"/>
  <c r="DO127" i="10"/>
  <c r="CH127" i="10"/>
  <c r="DO118" i="10"/>
  <c r="CH118" i="10"/>
  <c r="EE76" i="10"/>
  <c r="DO109" i="10"/>
  <c r="CH109" i="10"/>
  <c r="DO100" i="10"/>
  <c r="CH100" i="10"/>
  <c r="DK58" i="10"/>
  <c r="DQ58" i="10" s="1"/>
  <c r="AY19" i="10"/>
  <c r="CK19" i="10"/>
  <c r="DW19" i="10" s="1"/>
  <c r="CP160" i="10"/>
  <c r="CZ10" i="10"/>
  <c r="EE43" i="10"/>
  <c r="DO55" i="10"/>
  <c r="CH55" i="10"/>
  <c r="CY37" i="10"/>
  <c r="DP37" i="10" s="1"/>
  <c r="DO31" i="10"/>
  <c r="CH31" i="10"/>
  <c r="BD16" i="10"/>
  <c r="AK16" i="10"/>
  <c r="N9" i="9" s="1"/>
  <c r="O9" i="9" s="1"/>
  <c r="DN52" i="10"/>
  <c r="K36" i="12" s="1"/>
  <c r="CL22" i="10"/>
  <c r="DX22" i="10" s="1"/>
  <c r="BA22" i="10"/>
  <c r="BV22" i="10" s="1"/>
  <c r="DK46" i="10"/>
  <c r="DQ46" i="10" s="1"/>
  <c r="CY151" i="10"/>
  <c r="DP151" i="10" s="1"/>
  <c r="DK136" i="10"/>
  <c r="DQ136" i="10" s="1"/>
  <c r="DK142" i="10"/>
  <c r="DQ142" i="10" s="1"/>
  <c r="DK139" i="10"/>
  <c r="DQ139" i="10" s="1"/>
  <c r="EE133" i="10"/>
  <c r="DN133" i="10"/>
  <c r="K63" i="12" s="1"/>
  <c r="EE97" i="10"/>
  <c r="DN97" i="10"/>
  <c r="K51" i="12" s="1"/>
  <c r="EE82" i="10"/>
  <c r="CY10" i="10"/>
  <c r="CY13" i="10"/>
  <c r="DP13" i="10" s="1"/>
  <c r="AK58" i="10"/>
  <c r="N23" i="9" s="1"/>
  <c r="O23" i="9" s="1"/>
  <c r="T23" i="9" s="1"/>
  <c r="H22" i="11" s="1"/>
  <c r="DN58" i="10"/>
  <c r="K38" i="12" s="1"/>
  <c r="BI25" i="10"/>
  <c r="CK25" i="10"/>
  <c r="DW25" i="10" s="1"/>
  <c r="CZ16" i="10"/>
  <c r="AZ160" i="10"/>
  <c r="BU10" i="10"/>
  <c r="DK40" i="10"/>
  <c r="DQ40" i="10" s="1"/>
  <c r="DN55" i="10"/>
  <c r="K37" i="12" s="1"/>
  <c r="DN37" i="10"/>
  <c r="K31" i="12" s="1"/>
  <c r="AR22" i="10"/>
  <c r="BM22" i="10" s="1"/>
  <c r="DN22" i="10"/>
  <c r="K26" i="12" s="1"/>
  <c r="CH28" i="10"/>
  <c r="EE49" i="10"/>
  <c r="DL40" i="10"/>
  <c r="DK16" i="10"/>
  <c r="DO67" i="10"/>
  <c r="CH67" i="10"/>
  <c r="BQ160" i="10"/>
  <c r="CH37" i="10"/>
  <c r="DO37" i="10"/>
  <c r="CI19" i="10"/>
  <c r="DU19" i="10" s="1"/>
  <c r="AU19" i="10"/>
  <c r="CH16" i="10"/>
  <c r="BC16" i="10"/>
  <c r="DO34" i="10"/>
  <c r="CL16" i="10"/>
  <c r="DX16" i="10" s="1"/>
  <c r="BK16" i="10"/>
  <c r="DO142" i="10"/>
  <c r="CH142" i="10"/>
  <c r="DB160" i="10"/>
  <c r="AK148" i="10"/>
  <c r="DN148" i="10"/>
  <c r="K68" i="12" s="1"/>
  <c r="DO139" i="10"/>
  <c r="CH139" i="10"/>
  <c r="DN154" i="10"/>
  <c r="K70" i="12" s="1"/>
  <c r="DN142" i="10"/>
  <c r="K66" i="12" s="1"/>
  <c r="DO130" i="10"/>
  <c r="CH130" i="10"/>
  <c r="DO121" i="10"/>
  <c r="CH121" i="10"/>
  <c r="CY106" i="10"/>
  <c r="DP106" i="10" s="1"/>
  <c r="DO91" i="10"/>
  <c r="CH91" i="10"/>
  <c r="DO106" i="10"/>
  <c r="DO103" i="10"/>
  <c r="CH103" i="10"/>
  <c r="DO115" i="10"/>
  <c r="CH115" i="10"/>
  <c r="DL88" i="10"/>
  <c r="EE28" i="10"/>
  <c r="DT13" i="10"/>
  <c r="DO49" i="10"/>
  <c r="DN64" i="10"/>
  <c r="K40" i="12" s="1"/>
  <c r="CJ16" i="10"/>
  <c r="DV16" i="10" s="1"/>
  <c r="BG16" i="10"/>
  <c r="AW22" i="10"/>
  <c r="BR22" i="10" s="1"/>
  <c r="CJ22" i="10"/>
  <c r="DV22" i="10" s="1"/>
  <c r="AU10" i="10"/>
  <c r="CY124" i="10"/>
  <c r="DP124" i="10" s="1"/>
  <c r="CY112" i="10"/>
  <c r="DP112" i="10" s="1"/>
  <c r="EE151" i="10"/>
  <c r="DO151" i="10"/>
  <c r="CH151" i="10"/>
  <c r="DO136" i="10"/>
  <c r="CH136" i="10"/>
  <c r="CZ139" i="10"/>
  <c r="DN136" i="10"/>
  <c r="K64" i="12" s="1"/>
  <c r="EE124" i="10"/>
  <c r="EE115" i="10"/>
  <c r="DN109" i="10"/>
  <c r="K55" i="12" s="1"/>
  <c r="EE88" i="10"/>
  <c r="EE94" i="10"/>
  <c r="DO97" i="10"/>
  <c r="CH97" i="10"/>
  <c r="DN106" i="10"/>
  <c r="K54" i="12" s="1"/>
  <c r="DO85" i="10"/>
  <c r="CH85" i="10"/>
  <c r="DK73" i="10"/>
  <c r="DQ73" i="10" s="1"/>
  <c r="CZ79" i="10"/>
  <c r="DN67" i="10"/>
  <c r="K41" i="12" s="1"/>
  <c r="DN19" i="10"/>
  <c r="K25" i="12" s="1"/>
  <c r="AR19" i="10"/>
  <c r="DO52" i="10"/>
  <c r="CH52" i="10"/>
  <c r="DN25" i="10"/>
  <c r="K27" i="12" s="1"/>
  <c r="BB25" i="10"/>
  <c r="DY43" i="10"/>
  <c r="CY22" i="10"/>
  <c r="AW19" i="10"/>
  <c r="CJ19" i="10"/>
  <c r="DV19" i="10" s="1"/>
  <c r="DK13" i="10"/>
  <c r="BB13" i="10"/>
  <c r="DN13" i="10"/>
  <c r="K23" i="12" s="1"/>
  <c r="BE13" i="10"/>
  <c r="CI13" i="10"/>
  <c r="DU13" i="10" s="1"/>
  <c r="CH22" i="10"/>
  <c r="AS22" i="10"/>
  <c r="BN22" i="10" s="1"/>
  <c r="DT25" i="10"/>
  <c r="AY10" i="10"/>
  <c r="CK10" i="10"/>
  <c r="BO10" i="10"/>
  <c r="A108" i="3"/>
  <c r="B108" i="3"/>
  <c r="C108" i="3"/>
  <c r="D108" i="3"/>
  <c r="E108" i="3"/>
  <c r="F108" i="3"/>
  <c r="G108" i="3"/>
  <c r="H108" i="3"/>
  <c r="K108" i="3"/>
  <c r="A105" i="3"/>
  <c r="B105" i="3"/>
  <c r="C105" i="3"/>
  <c r="D105" i="3"/>
  <c r="E105" i="3"/>
  <c r="F105" i="3"/>
  <c r="G105" i="3"/>
  <c r="H105" i="3"/>
  <c r="I105" i="3"/>
  <c r="J105" i="3"/>
  <c r="K105" i="3"/>
  <c r="L105" i="3"/>
  <c r="M105" i="3"/>
  <c r="A106" i="3"/>
  <c r="B106" i="3"/>
  <c r="C106" i="3"/>
  <c r="D106" i="3"/>
  <c r="E106" i="3"/>
  <c r="F106" i="3"/>
  <c r="G106" i="3"/>
  <c r="H106" i="3"/>
  <c r="I106" i="3"/>
  <c r="J106" i="3"/>
  <c r="K106" i="3"/>
  <c r="L106" i="3"/>
  <c r="M106" i="3"/>
  <c r="A107" i="3"/>
  <c r="B107" i="3"/>
  <c r="C107" i="3"/>
  <c r="D107" i="3"/>
  <c r="E107" i="3"/>
  <c r="F107" i="3"/>
  <c r="G107" i="3"/>
  <c r="H107" i="3"/>
  <c r="K107" i="3"/>
  <c r="A98" i="3"/>
  <c r="B98" i="3"/>
  <c r="C98" i="3"/>
  <c r="D98" i="3"/>
  <c r="E98" i="3"/>
  <c r="F98" i="3"/>
  <c r="G98" i="3"/>
  <c r="H98" i="3"/>
  <c r="I98" i="3"/>
  <c r="J98" i="3"/>
  <c r="K98" i="3"/>
  <c r="L98" i="3"/>
  <c r="M98" i="3"/>
  <c r="A99" i="3"/>
  <c r="B99" i="3"/>
  <c r="C99" i="3"/>
  <c r="D99" i="3"/>
  <c r="E99" i="3"/>
  <c r="F99" i="3"/>
  <c r="G99" i="3"/>
  <c r="H99" i="3"/>
  <c r="I99" i="3"/>
  <c r="J99" i="3"/>
  <c r="K99" i="3"/>
  <c r="L99" i="3"/>
  <c r="M99" i="3"/>
  <c r="A100" i="3"/>
  <c r="B100" i="3"/>
  <c r="C100" i="3"/>
  <c r="D100" i="3"/>
  <c r="E100" i="3"/>
  <c r="F100" i="3"/>
  <c r="G100" i="3"/>
  <c r="H100" i="3"/>
  <c r="I100" i="3"/>
  <c r="J100" i="3"/>
  <c r="K100" i="3"/>
  <c r="L100" i="3"/>
  <c r="M100" i="3"/>
  <c r="A101" i="3"/>
  <c r="B101" i="3"/>
  <c r="C101" i="3"/>
  <c r="D101" i="3"/>
  <c r="E101" i="3"/>
  <c r="F101" i="3"/>
  <c r="G101" i="3"/>
  <c r="H101" i="3"/>
  <c r="I101" i="3"/>
  <c r="J101" i="3"/>
  <c r="K101" i="3"/>
  <c r="L101" i="3"/>
  <c r="M101" i="3"/>
  <c r="A102" i="3"/>
  <c r="B102" i="3"/>
  <c r="C102" i="3"/>
  <c r="D102" i="3"/>
  <c r="E102" i="3"/>
  <c r="F102" i="3"/>
  <c r="G102" i="3"/>
  <c r="H102" i="3"/>
  <c r="I102" i="3"/>
  <c r="J102" i="3"/>
  <c r="K102" i="3"/>
  <c r="L102" i="3"/>
  <c r="M102" i="3"/>
  <c r="A103" i="3"/>
  <c r="B103" i="3"/>
  <c r="C103" i="3"/>
  <c r="D103" i="3"/>
  <c r="E103" i="3"/>
  <c r="F103" i="3"/>
  <c r="G103" i="3"/>
  <c r="H103" i="3"/>
  <c r="I103" i="3"/>
  <c r="J103" i="3"/>
  <c r="K103" i="3"/>
  <c r="L103" i="3"/>
  <c r="M103" i="3"/>
  <c r="A104" i="3"/>
  <c r="B104" i="3"/>
  <c r="C104" i="3"/>
  <c r="D104" i="3"/>
  <c r="E104" i="3"/>
  <c r="F104" i="3"/>
  <c r="G104" i="3"/>
  <c r="H104" i="3"/>
  <c r="I104" i="3"/>
  <c r="J104" i="3"/>
  <c r="K104" i="3"/>
  <c r="L104" i="3"/>
  <c r="M104" i="3"/>
  <c r="A83" i="3"/>
  <c r="B83" i="3"/>
  <c r="C83" i="3"/>
  <c r="D83" i="3"/>
  <c r="E83" i="3"/>
  <c r="F83" i="3"/>
  <c r="G83" i="3"/>
  <c r="H83" i="3"/>
  <c r="I83" i="3"/>
  <c r="J83" i="3"/>
  <c r="K83" i="3"/>
  <c r="L83" i="3"/>
  <c r="M83" i="3"/>
  <c r="A84" i="3"/>
  <c r="B84" i="3"/>
  <c r="C84" i="3"/>
  <c r="D84" i="3"/>
  <c r="E84" i="3"/>
  <c r="F84" i="3"/>
  <c r="G84" i="3"/>
  <c r="H84" i="3"/>
  <c r="I84" i="3"/>
  <c r="J84" i="3"/>
  <c r="K84" i="3"/>
  <c r="L84" i="3"/>
  <c r="M84" i="3"/>
  <c r="A85" i="3"/>
  <c r="B85" i="3"/>
  <c r="C85" i="3"/>
  <c r="D85" i="3"/>
  <c r="E85" i="3"/>
  <c r="F85" i="3"/>
  <c r="G85" i="3"/>
  <c r="H85" i="3"/>
  <c r="I85" i="3"/>
  <c r="J85" i="3"/>
  <c r="K85" i="3"/>
  <c r="L85" i="3"/>
  <c r="M85" i="3"/>
  <c r="A86" i="3"/>
  <c r="B86" i="3"/>
  <c r="C86" i="3"/>
  <c r="D86" i="3"/>
  <c r="E86" i="3"/>
  <c r="F86" i="3"/>
  <c r="G86" i="3"/>
  <c r="H86" i="3"/>
  <c r="I86" i="3"/>
  <c r="J86" i="3"/>
  <c r="K86" i="3"/>
  <c r="L86" i="3"/>
  <c r="M86" i="3"/>
  <c r="A87" i="3"/>
  <c r="B87" i="3"/>
  <c r="C87" i="3"/>
  <c r="D87" i="3"/>
  <c r="E87" i="3"/>
  <c r="F87" i="3"/>
  <c r="G87" i="3"/>
  <c r="H87" i="3"/>
  <c r="I87" i="3"/>
  <c r="J87" i="3"/>
  <c r="K87" i="3"/>
  <c r="L87" i="3"/>
  <c r="M87" i="3"/>
  <c r="A88" i="3"/>
  <c r="B88" i="3"/>
  <c r="C88" i="3"/>
  <c r="D88" i="3"/>
  <c r="E88" i="3"/>
  <c r="F88" i="3"/>
  <c r="G88" i="3"/>
  <c r="H88" i="3"/>
  <c r="I88" i="3"/>
  <c r="J88" i="3"/>
  <c r="K88" i="3"/>
  <c r="L88" i="3"/>
  <c r="M88" i="3"/>
  <c r="A89" i="3"/>
  <c r="B89" i="3"/>
  <c r="C89" i="3"/>
  <c r="D89" i="3"/>
  <c r="E89" i="3"/>
  <c r="F89" i="3"/>
  <c r="G89" i="3"/>
  <c r="H89" i="3"/>
  <c r="I89" i="3"/>
  <c r="J89" i="3"/>
  <c r="K89" i="3"/>
  <c r="L89" i="3"/>
  <c r="M89" i="3"/>
  <c r="A90" i="3"/>
  <c r="B90" i="3"/>
  <c r="C90" i="3"/>
  <c r="D90" i="3"/>
  <c r="E90" i="3"/>
  <c r="F90" i="3"/>
  <c r="G90" i="3"/>
  <c r="H90" i="3"/>
  <c r="I90" i="3"/>
  <c r="J90" i="3"/>
  <c r="K90" i="3"/>
  <c r="L90" i="3"/>
  <c r="M90" i="3"/>
  <c r="A91" i="3"/>
  <c r="B91" i="3"/>
  <c r="C91" i="3"/>
  <c r="D91" i="3"/>
  <c r="E91" i="3"/>
  <c r="F91" i="3"/>
  <c r="G91" i="3"/>
  <c r="H91" i="3"/>
  <c r="I91" i="3"/>
  <c r="J91" i="3"/>
  <c r="K91" i="3"/>
  <c r="L91" i="3"/>
  <c r="M91" i="3"/>
  <c r="A92" i="3"/>
  <c r="B92" i="3"/>
  <c r="C92" i="3"/>
  <c r="D92" i="3"/>
  <c r="E92" i="3"/>
  <c r="F92" i="3"/>
  <c r="G92" i="3"/>
  <c r="H92" i="3"/>
  <c r="I92" i="3"/>
  <c r="J92" i="3"/>
  <c r="K92" i="3"/>
  <c r="L92" i="3"/>
  <c r="M92" i="3"/>
  <c r="A93" i="3"/>
  <c r="B93" i="3"/>
  <c r="C93" i="3"/>
  <c r="D93" i="3"/>
  <c r="E93" i="3"/>
  <c r="F93" i="3"/>
  <c r="G93" i="3"/>
  <c r="H93" i="3"/>
  <c r="I93" i="3"/>
  <c r="J93" i="3"/>
  <c r="K93" i="3"/>
  <c r="L93" i="3"/>
  <c r="M93" i="3"/>
  <c r="A94" i="3"/>
  <c r="B94" i="3"/>
  <c r="C94" i="3"/>
  <c r="D94" i="3"/>
  <c r="E94" i="3"/>
  <c r="F94" i="3"/>
  <c r="G94" i="3"/>
  <c r="H94" i="3"/>
  <c r="I94" i="3"/>
  <c r="J94" i="3"/>
  <c r="K94" i="3"/>
  <c r="L94" i="3"/>
  <c r="M94" i="3"/>
  <c r="A95" i="3"/>
  <c r="B95" i="3"/>
  <c r="C95" i="3"/>
  <c r="D95" i="3"/>
  <c r="E95" i="3"/>
  <c r="F95" i="3"/>
  <c r="G95" i="3"/>
  <c r="H95" i="3"/>
  <c r="I95" i="3"/>
  <c r="J95" i="3"/>
  <c r="K95" i="3"/>
  <c r="L95" i="3"/>
  <c r="M95" i="3"/>
  <c r="A96" i="3"/>
  <c r="B96" i="3"/>
  <c r="C96" i="3"/>
  <c r="D96" i="3"/>
  <c r="E96" i="3"/>
  <c r="F96" i="3"/>
  <c r="G96" i="3"/>
  <c r="H96" i="3"/>
  <c r="I96" i="3"/>
  <c r="J96" i="3"/>
  <c r="K96" i="3"/>
  <c r="L96" i="3"/>
  <c r="M96" i="3"/>
  <c r="A97" i="3"/>
  <c r="B97" i="3"/>
  <c r="C97" i="3"/>
  <c r="D97" i="3"/>
  <c r="E97" i="3"/>
  <c r="F97" i="3"/>
  <c r="G97" i="3"/>
  <c r="H97" i="3"/>
  <c r="I97" i="3"/>
  <c r="J97" i="3"/>
  <c r="K97" i="3"/>
  <c r="L97" i="3"/>
  <c r="M97" i="3"/>
  <c r="A79" i="3"/>
  <c r="B79" i="3"/>
  <c r="C79" i="3"/>
  <c r="D79" i="3"/>
  <c r="E79" i="3"/>
  <c r="F79" i="3"/>
  <c r="G79" i="3"/>
  <c r="H79" i="3"/>
  <c r="I79" i="3"/>
  <c r="J79" i="3"/>
  <c r="K79" i="3"/>
  <c r="L79" i="3"/>
  <c r="M79" i="3"/>
  <c r="A80" i="3"/>
  <c r="B80" i="3"/>
  <c r="C80" i="3"/>
  <c r="D80" i="3"/>
  <c r="E80" i="3"/>
  <c r="F80" i="3"/>
  <c r="G80" i="3"/>
  <c r="H80" i="3"/>
  <c r="I80" i="3"/>
  <c r="J80" i="3"/>
  <c r="K80" i="3"/>
  <c r="L80" i="3"/>
  <c r="M80" i="3"/>
  <c r="A81" i="3"/>
  <c r="B81" i="3"/>
  <c r="C81" i="3"/>
  <c r="D81" i="3"/>
  <c r="E81" i="3"/>
  <c r="F81" i="3"/>
  <c r="G81" i="3"/>
  <c r="H81" i="3"/>
  <c r="I81" i="3"/>
  <c r="J81" i="3"/>
  <c r="K81" i="3"/>
  <c r="L81" i="3"/>
  <c r="M81" i="3"/>
  <c r="A82" i="3"/>
  <c r="B82" i="3"/>
  <c r="C82" i="3"/>
  <c r="D82" i="3"/>
  <c r="E82" i="3"/>
  <c r="F82" i="3"/>
  <c r="G82" i="3"/>
  <c r="H82" i="3"/>
  <c r="I82" i="3"/>
  <c r="J82" i="3"/>
  <c r="K82" i="3"/>
  <c r="L82" i="3"/>
  <c r="M82" i="3"/>
  <c r="B78" i="3"/>
  <c r="C78" i="3"/>
  <c r="D78" i="3"/>
  <c r="E78" i="3"/>
  <c r="F78" i="3"/>
  <c r="G78" i="3"/>
  <c r="H78" i="3"/>
  <c r="K78" i="3"/>
  <c r="A29" i="3"/>
  <c r="A30" i="3"/>
  <c r="A31" i="3"/>
  <c r="A32" i="3"/>
  <c r="A33" i="3"/>
  <c r="A34" i="3"/>
  <c r="A35" i="3"/>
  <c r="A36"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T37" i="9" l="1"/>
  <c r="H36" i="11" s="1"/>
  <c r="CI10" i="10"/>
  <c r="T16" i="9"/>
  <c r="H15" i="11" s="1"/>
  <c r="L31" i="12" s="1"/>
  <c r="T18" i="9"/>
  <c r="H17" i="11" s="1"/>
  <c r="DO10" i="10"/>
  <c r="B43" i="10"/>
  <c r="B32" i="12"/>
  <c r="B16" i="11"/>
  <c r="T22" i="9"/>
  <c r="H21" i="11" s="1"/>
  <c r="L37" i="12" s="1"/>
  <c r="AQ28" i="10"/>
  <c r="AQ160" i="10" s="1"/>
  <c r="BU160" i="10"/>
  <c r="CK28" i="10"/>
  <c r="DW28" i="10" s="1"/>
  <c r="DO13" i="10"/>
  <c r="T21" i="9"/>
  <c r="H20" i="11" s="1"/>
  <c r="L36" i="12" s="1"/>
  <c r="BA28" i="10"/>
  <c r="BV28" i="10" s="1"/>
  <c r="BV160" i="10" s="1"/>
  <c r="CC160" i="10"/>
  <c r="DR106" i="10"/>
  <c r="DR49" i="10"/>
  <c r="DR67" i="10"/>
  <c r="DR97" i="10"/>
  <c r="DR151" i="10"/>
  <c r="DR100" i="10"/>
  <c r="DR64" i="10"/>
  <c r="N13" i="9"/>
  <c r="O13" i="9" s="1"/>
  <c r="DR70" i="10"/>
  <c r="DR148" i="10"/>
  <c r="CI28" i="10"/>
  <c r="DU28" i="10" s="1"/>
  <c r="DR85" i="10"/>
  <c r="Q8" i="9"/>
  <c r="R8" i="9" s="1"/>
  <c r="T8" i="9" s="1"/>
  <c r="H7" i="11" s="1"/>
  <c r="L23" i="12" s="1"/>
  <c r="Q13" i="9"/>
  <c r="R13" i="9" s="1"/>
  <c r="DO19" i="10"/>
  <c r="T24" i="9"/>
  <c r="H23" i="11" s="1"/>
  <c r="L39" i="12" s="1"/>
  <c r="DU61" i="10"/>
  <c r="DY61" i="10" s="1"/>
  <c r="EF61" i="10" s="1"/>
  <c r="V24" i="9" s="1"/>
  <c r="DY73" i="10"/>
  <c r="EF73" i="10" s="1"/>
  <c r="V28" i="9" s="1"/>
  <c r="DY106" i="10"/>
  <c r="EF106" i="10" s="1"/>
  <c r="V39" i="9" s="1"/>
  <c r="T25" i="9"/>
  <c r="H24" i="11" s="1"/>
  <c r="L40" i="12" s="1"/>
  <c r="T43" i="9"/>
  <c r="H42" i="11" s="1"/>
  <c r="L58" i="12" s="1"/>
  <c r="T54" i="9"/>
  <c r="H53" i="11" s="1"/>
  <c r="L69" i="12" s="1"/>
  <c r="DR115" i="10"/>
  <c r="CK157" i="10"/>
  <c r="DW157" i="10" s="1"/>
  <c r="T49" i="9"/>
  <c r="H48" i="11" s="1"/>
  <c r="L64" i="12" s="1"/>
  <c r="T29" i="9"/>
  <c r="H28" i="11" s="1"/>
  <c r="L44" i="12" s="1"/>
  <c r="L41" i="12"/>
  <c r="L53" i="12"/>
  <c r="L48" i="12"/>
  <c r="L35" i="12"/>
  <c r="L52" i="12"/>
  <c r="L34" i="12"/>
  <c r="T51" i="9"/>
  <c r="H50" i="11" s="1"/>
  <c r="T52" i="9"/>
  <c r="H51" i="11" s="1"/>
  <c r="T44" i="9"/>
  <c r="H43" i="11" s="1"/>
  <c r="L46" i="12"/>
  <c r="CM106" i="10"/>
  <c r="N56" i="9"/>
  <c r="O56" i="9" s="1"/>
  <c r="T48" i="9"/>
  <c r="H47" i="11" s="1"/>
  <c r="T46" i="9"/>
  <c r="H45" i="11" s="1"/>
  <c r="L42" i="12"/>
  <c r="DO157" i="10"/>
  <c r="DR121" i="10"/>
  <c r="CI157" i="10"/>
  <c r="T28" i="9"/>
  <c r="H27" i="11" s="1"/>
  <c r="T47" i="9"/>
  <c r="H46" i="11" s="1"/>
  <c r="T39" i="9"/>
  <c r="H38" i="11" s="1"/>
  <c r="T55" i="9"/>
  <c r="H54" i="11" s="1"/>
  <c r="T17" i="9"/>
  <c r="H16" i="11" s="1"/>
  <c r="T40" i="9"/>
  <c r="H39" i="11" s="1"/>
  <c r="T50" i="9"/>
  <c r="H49" i="11" s="1"/>
  <c r="L33" i="12"/>
  <c r="L50" i="12"/>
  <c r="DY40" i="10"/>
  <c r="EF40" i="10" s="1"/>
  <c r="V17" i="9" s="1"/>
  <c r="DX10" i="10"/>
  <c r="T42" i="9"/>
  <c r="H41" i="11" s="1"/>
  <c r="T45" i="9"/>
  <c r="H44" i="11" s="1"/>
  <c r="BO160" i="10"/>
  <c r="CI148" i="10"/>
  <c r="DU148" i="10" s="1"/>
  <c r="N53" i="9"/>
  <c r="O53" i="9" s="1"/>
  <c r="T53" i="9" s="1"/>
  <c r="H52" i="11" s="1"/>
  <c r="L38" i="12"/>
  <c r="DR103" i="10"/>
  <c r="L45" i="12"/>
  <c r="T41" i="9"/>
  <c r="H40" i="11" s="1"/>
  <c r="L51" i="12"/>
  <c r="DP157" i="10"/>
  <c r="DR157" i="10" s="1"/>
  <c r="Q56" i="9"/>
  <c r="R56" i="9" s="1"/>
  <c r="T10" i="9"/>
  <c r="H9" i="11" s="1"/>
  <c r="L25" i="12" s="1"/>
  <c r="DR124" i="10"/>
  <c r="CM34" i="10"/>
  <c r="CM40" i="10"/>
  <c r="DR43" i="10"/>
  <c r="DR76" i="10"/>
  <c r="DR109" i="10"/>
  <c r="DR91" i="10"/>
  <c r="DR82" i="10"/>
  <c r="DR61" i="10"/>
  <c r="DR133" i="10"/>
  <c r="DR55" i="10"/>
  <c r="DR139" i="10"/>
  <c r="DR112" i="10"/>
  <c r="CM49" i="10"/>
  <c r="T9" i="9"/>
  <c r="H8" i="11" s="1"/>
  <c r="L24" i="12" s="1"/>
  <c r="DR94" i="10"/>
  <c r="DR130" i="10"/>
  <c r="DR46" i="10"/>
  <c r="T12" i="9"/>
  <c r="H11" i="11" s="1"/>
  <c r="L27" i="12" s="1"/>
  <c r="CK13" i="10"/>
  <c r="DW13" i="10" s="1"/>
  <c r="DY13" i="10" s="1"/>
  <c r="EF13" i="10" s="1"/>
  <c r="V8" i="9" s="1"/>
  <c r="DR154" i="10"/>
  <c r="CM79" i="10"/>
  <c r="CM76" i="10"/>
  <c r="DT76" i="10"/>
  <c r="DY76" i="10" s="1"/>
  <c r="EF76" i="10" s="1"/>
  <c r="V29" i="9" s="1"/>
  <c r="CJ160" i="10"/>
  <c r="DR58" i="10"/>
  <c r="CM73" i="10"/>
  <c r="DJ25" i="10"/>
  <c r="DJ160" i="10" s="1"/>
  <c r="CB25" i="10"/>
  <c r="DF25" i="10"/>
  <c r="R14" i="9"/>
  <c r="T14" i="9" s="1"/>
  <c r="H13" i="11" s="1"/>
  <c r="AT160" i="10"/>
  <c r="DR88" i="10"/>
  <c r="DR52" i="10"/>
  <c r="DR79" i="10"/>
  <c r="EF34" i="10"/>
  <c r="V15" i="9" s="1"/>
  <c r="DR34" i="10"/>
  <c r="DV160" i="10"/>
  <c r="DO16" i="10"/>
  <c r="DO22" i="10"/>
  <c r="N11" i="9"/>
  <c r="O11" i="9" s="1"/>
  <c r="T11" i="9" s="1"/>
  <c r="H10" i="11" s="1"/>
  <c r="L26" i="12" s="1"/>
  <c r="CI58" i="10"/>
  <c r="DU58" i="10" s="1"/>
  <c r="AO160" i="10"/>
  <c r="DR73" i="10"/>
  <c r="DR37" i="10"/>
  <c r="DY49" i="10"/>
  <c r="EF49" i="10" s="1"/>
  <c r="V20" i="9" s="1"/>
  <c r="DR145" i="10"/>
  <c r="DX70" i="10"/>
  <c r="DY70" i="10" s="1"/>
  <c r="EF70" i="10" s="1"/>
  <c r="V27" i="9" s="1"/>
  <c r="CM70" i="10"/>
  <c r="CM25" i="10"/>
  <c r="DY25" i="10"/>
  <c r="EF25" i="10" s="1"/>
  <c r="CM52" i="10"/>
  <c r="DT52" i="10"/>
  <c r="DY52" i="10" s="1"/>
  <c r="EF52" i="10" s="1"/>
  <c r="V21" i="9" s="1"/>
  <c r="CM136" i="10"/>
  <c r="DT136" i="10"/>
  <c r="DY136" i="10" s="1"/>
  <c r="EF136" i="10" s="1"/>
  <c r="V49" i="9" s="1"/>
  <c r="CM37" i="10"/>
  <c r="DT37" i="10"/>
  <c r="DY37" i="10" s="1"/>
  <c r="EF37" i="10" s="1"/>
  <c r="V16" i="9" s="1"/>
  <c r="DT28" i="10"/>
  <c r="CM31" i="10"/>
  <c r="DT31" i="10"/>
  <c r="DY31" i="10" s="1"/>
  <c r="EF31" i="10" s="1"/>
  <c r="DR40" i="10"/>
  <c r="CM19" i="10"/>
  <c r="DO148" i="10"/>
  <c r="DN160" i="10"/>
  <c r="DA25" i="10"/>
  <c r="DA160" i="10" s="1"/>
  <c r="BW25" i="10"/>
  <c r="DW10" i="10"/>
  <c r="CM115" i="10"/>
  <c r="DT115" i="10"/>
  <c r="DY115" i="10" s="1"/>
  <c r="EF115" i="10" s="1"/>
  <c r="V42" i="9" s="1"/>
  <c r="CM121" i="10"/>
  <c r="DT121" i="10"/>
  <c r="DY121" i="10" s="1"/>
  <c r="EF121" i="10" s="1"/>
  <c r="V44" i="9" s="1"/>
  <c r="CM82" i="10"/>
  <c r="DT82" i="10"/>
  <c r="DY82" i="10" s="1"/>
  <c r="EF82" i="10" s="1"/>
  <c r="V31" i="9" s="1"/>
  <c r="EC16" i="10"/>
  <c r="EC160" i="10" s="1"/>
  <c r="CD16" i="10"/>
  <c r="BI160" i="10"/>
  <c r="CH160" i="10"/>
  <c r="CM10" i="10"/>
  <c r="DT10" i="10"/>
  <c r="BS160" i="10"/>
  <c r="BT10" i="10"/>
  <c r="CT19" i="10"/>
  <c r="BR19" i="10"/>
  <c r="BR160" i="10" s="1"/>
  <c r="CM151" i="10"/>
  <c r="DT151" i="10"/>
  <c r="DY151" i="10" s="1"/>
  <c r="EF151" i="10" s="1"/>
  <c r="V54" i="9" s="1"/>
  <c r="EB16" i="10"/>
  <c r="EB160" i="10" s="1"/>
  <c r="BG160" i="10"/>
  <c r="CB16" i="10"/>
  <c r="BX16" i="10"/>
  <c r="BX160" i="10" s="1"/>
  <c r="DZ16" i="10"/>
  <c r="BC160" i="10"/>
  <c r="CM67" i="10"/>
  <c r="DT67" i="10"/>
  <c r="DY67" i="10" s="1"/>
  <c r="EF67" i="10" s="1"/>
  <c r="V26" i="9" s="1"/>
  <c r="DH25" i="10"/>
  <c r="DH160" i="10" s="1"/>
  <c r="CD25" i="10"/>
  <c r="BT19" i="10"/>
  <c r="CV19" i="10"/>
  <c r="CV160" i="10" s="1"/>
  <c r="CM118" i="10"/>
  <c r="DT118" i="10"/>
  <c r="DY118" i="10" s="1"/>
  <c r="EF118" i="10" s="1"/>
  <c r="V43" i="9" s="1"/>
  <c r="DR142" i="10"/>
  <c r="DT88" i="10"/>
  <c r="DY88" i="10" s="1"/>
  <c r="EF88" i="10" s="1"/>
  <c r="V33" i="9" s="1"/>
  <c r="CM88" i="10"/>
  <c r="DT145" i="10"/>
  <c r="DY145" i="10" s="1"/>
  <c r="EF145" i="10" s="1"/>
  <c r="V52" i="9" s="1"/>
  <c r="CM145" i="10"/>
  <c r="AX160" i="10"/>
  <c r="CM133" i="10"/>
  <c r="DT133" i="10"/>
  <c r="DY133" i="10" s="1"/>
  <c r="EF133" i="10" s="1"/>
  <c r="V48" i="9" s="1"/>
  <c r="DU10" i="10"/>
  <c r="DQ13" i="10"/>
  <c r="DR13" i="10" s="1"/>
  <c r="BZ13" i="10"/>
  <c r="CM85" i="10"/>
  <c r="DT85" i="10"/>
  <c r="DY85" i="10" s="1"/>
  <c r="EF85" i="10" s="1"/>
  <c r="V32" i="9" s="1"/>
  <c r="CM103" i="10"/>
  <c r="DT103" i="10"/>
  <c r="DY103" i="10" s="1"/>
  <c r="EF103" i="10" s="1"/>
  <c r="V38" i="9" s="1"/>
  <c r="CM130" i="10"/>
  <c r="DT130" i="10"/>
  <c r="DY130" i="10" s="1"/>
  <c r="EF130" i="10" s="1"/>
  <c r="V47" i="9" s="1"/>
  <c r="DT16" i="10"/>
  <c r="CM55" i="10"/>
  <c r="DT55" i="10"/>
  <c r="DY55" i="10" s="1"/>
  <c r="EF55" i="10" s="1"/>
  <c r="V22" i="9" s="1"/>
  <c r="AS160" i="10"/>
  <c r="BN10" i="10"/>
  <c r="BN160" i="10" s="1"/>
  <c r="AY22" i="10"/>
  <c r="BT22" i="10" s="1"/>
  <c r="CK22" i="10"/>
  <c r="DW22" i="10" s="1"/>
  <c r="CM64" i="10"/>
  <c r="DT64" i="10"/>
  <c r="DY64" i="10" s="1"/>
  <c r="EF64" i="10" s="1"/>
  <c r="V25" i="9" s="1"/>
  <c r="CO19" i="10"/>
  <c r="CO160" i="10" s="1"/>
  <c r="BM19" i="10"/>
  <c r="CR19" i="10"/>
  <c r="BP19" i="10"/>
  <c r="DP10" i="10"/>
  <c r="BP10" i="10"/>
  <c r="AW160" i="10"/>
  <c r="CM127" i="10"/>
  <c r="DT127" i="10"/>
  <c r="DY127" i="10" s="1"/>
  <c r="EF127" i="10" s="1"/>
  <c r="V46" i="9" s="1"/>
  <c r="EF79" i="10"/>
  <c r="V30" i="9" s="1"/>
  <c r="CM124" i="10"/>
  <c r="DT124" i="10"/>
  <c r="DY124" i="10" s="1"/>
  <c r="EF124" i="10" s="1"/>
  <c r="V45" i="9" s="1"/>
  <c r="CM112" i="10"/>
  <c r="DT112" i="10"/>
  <c r="DY112" i="10" s="1"/>
  <c r="EF112" i="10" s="1"/>
  <c r="V41" i="9" s="1"/>
  <c r="CM100" i="10"/>
  <c r="DT100" i="10"/>
  <c r="DY100" i="10" s="1"/>
  <c r="EF100" i="10" s="1"/>
  <c r="V37" i="9" s="1"/>
  <c r="DD25" i="10"/>
  <c r="BZ25" i="10"/>
  <c r="DT58" i="10"/>
  <c r="BW13" i="10"/>
  <c r="BB160" i="10"/>
  <c r="AK160" i="10"/>
  <c r="CM91" i="10"/>
  <c r="DT91" i="10"/>
  <c r="DY91" i="10" s="1"/>
  <c r="EF91" i="10" s="1"/>
  <c r="V34" i="9" s="1"/>
  <c r="CM142" i="10"/>
  <c r="DT142" i="10"/>
  <c r="DY142" i="10" s="1"/>
  <c r="EF142" i="10" s="1"/>
  <c r="V51" i="9" s="1"/>
  <c r="BE16" i="10"/>
  <c r="BE160" i="10" s="1"/>
  <c r="CI16" i="10"/>
  <c r="DU16" i="10" s="1"/>
  <c r="EF43" i="10"/>
  <c r="V18" i="9" s="1"/>
  <c r="DR136" i="10"/>
  <c r="CI22" i="10"/>
  <c r="DU22" i="10" s="1"/>
  <c r="AU22" i="10"/>
  <c r="DO58" i="10"/>
  <c r="DT22" i="10"/>
  <c r="CM97" i="10"/>
  <c r="DT97" i="10"/>
  <c r="DY97" i="10" s="1"/>
  <c r="EF97" i="10" s="1"/>
  <c r="V36" i="9" s="1"/>
  <c r="CM139" i="10"/>
  <c r="DT139" i="10"/>
  <c r="DY139" i="10" s="1"/>
  <c r="EF139" i="10" s="1"/>
  <c r="V50" i="9" s="1"/>
  <c r="CF16" i="10"/>
  <c r="CF160" i="10" s="1"/>
  <c r="BK160" i="10"/>
  <c r="ED16" i="10"/>
  <c r="ED160" i="10" s="1"/>
  <c r="BY16" i="10"/>
  <c r="BY160" i="10" s="1"/>
  <c r="BD160" i="10"/>
  <c r="DT109" i="10"/>
  <c r="DY109" i="10" s="1"/>
  <c r="EF109" i="10" s="1"/>
  <c r="V40" i="9" s="1"/>
  <c r="CM109" i="10"/>
  <c r="CM154" i="10"/>
  <c r="DT154" i="10"/>
  <c r="DY154" i="10" s="1"/>
  <c r="EF154" i="10" s="1"/>
  <c r="V55" i="9" s="1"/>
  <c r="CM94" i="10"/>
  <c r="DT94" i="10"/>
  <c r="DY94" i="10" s="1"/>
  <c r="EF94" i="10" s="1"/>
  <c r="V35" i="9" s="1"/>
  <c r="DY19" i="10"/>
  <c r="EF19" i="10" s="1"/>
  <c r="DQ10" i="10"/>
  <c r="CM148" i="10"/>
  <c r="DT148" i="10"/>
  <c r="DY148" i="10" s="1"/>
  <c r="EF148" i="10" s="1"/>
  <c r="V53" i="9" s="1"/>
  <c r="AR160" i="10"/>
  <c r="BM10" i="10"/>
  <c r="CM46" i="10"/>
  <c r="DT46" i="10"/>
  <c r="DY46" i="10" s="1"/>
  <c r="EF46" i="10" s="1"/>
  <c r="V19" i="9" s="1"/>
  <c r="H14" i="2"/>
  <c r="M11" i="2"/>
  <c r="M14" i="2"/>
  <c r="BA160" i="10" l="1"/>
  <c r="B46" i="10"/>
  <c r="B33" i="12"/>
  <c r="B17" i="11"/>
  <c r="CL28" i="10"/>
  <c r="DX28" i="10" s="1"/>
  <c r="DX160" i="10" s="1"/>
  <c r="DO28" i="10"/>
  <c r="DO160" i="10" s="1"/>
  <c r="S13" i="9"/>
  <c r="T13" i="9" s="1"/>
  <c r="H12" i="11" s="1"/>
  <c r="L28" i="12" s="1"/>
  <c r="DP28" i="10"/>
  <c r="DR28" i="10" s="1"/>
  <c r="T56" i="9"/>
  <c r="H55" i="11" s="1"/>
  <c r="L71" i="12" s="1"/>
  <c r="BM160" i="10"/>
  <c r="AW162" i="10"/>
  <c r="CM157" i="10"/>
  <c r="CM58" i="10"/>
  <c r="CM13" i="10"/>
  <c r="R57" i="9"/>
  <c r="CB160" i="10"/>
  <c r="L63" i="12"/>
  <c r="L67" i="12"/>
  <c r="L43" i="12"/>
  <c r="L68" i="12"/>
  <c r="L55" i="12"/>
  <c r="L65" i="12"/>
  <c r="L32" i="12"/>
  <c r="DU157" i="10"/>
  <c r="DY157" i="10" s="1"/>
  <c r="EF157" i="10" s="1"/>
  <c r="V56" i="9" s="1"/>
  <c r="L56" i="12"/>
  <c r="L70" i="12"/>
  <c r="L66" i="12"/>
  <c r="L29" i="12"/>
  <c r="L60" i="12"/>
  <c r="L54" i="12"/>
  <c r="L57" i="12"/>
  <c r="L62" i="12"/>
  <c r="L61" i="12"/>
  <c r="L59" i="12"/>
  <c r="DY58" i="10"/>
  <c r="EF58" i="10" s="1"/>
  <c r="V23" i="9" s="1"/>
  <c r="DL25" i="10"/>
  <c r="DL160" i="10" s="1"/>
  <c r="DF160" i="10"/>
  <c r="BW160" i="10"/>
  <c r="V10" i="9"/>
  <c r="V14" i="9"/>
  <c r="AQ162" i="10"/>
  <c r="V12" i="9"/>
  <c r="DY22" i="10"/>
  <c r="EF22" i="10" s="1"/>
  <c r="CM22" i="10"/>
  <c r="CI160" i="10"/>
  <c r="DZ160" i="10"/>
  <c r="CD160" i="10"/>
  <c r="CT160" i="10"/>
  <c r="CZ19" i="10"/>
  <c r="CZ160" i="10" s="1"/>
  <c r="DP22" i="10"/>
  <c r="DR22" i="10" s="1"/>
  <c r="BP22" i="10"/>
  <c r="BP160" i="10" s="1"/>
  <c r="DR10" i="10"/>
  <c r="CY19" i="10"/>
  <c r="CR160" i="10"/>
  <c r="BA162" i="10"/>
  <c r="BT160" i="10"/>
  <c r="AU160" i="10"/>
  <c r="AU162" i="10" s="1"/>
  <c r="AY160" i="10"/>
  <c r="AY162" i="10" s="1"/>
  <c r="CM16" i="10"/>
  <c r="DT160" i="10"/>
  <c r="DY10" i="10"/>
  <c r="DY16" i="10"/>
  <c r="DW160" i="10"/>
  <c r="DK25" i="10"/>
  <c r="DD160" i="10"/>
  <c r="CK160" i="10"/>
  <c r="DQ16" i="10"/>
  <c r="DR16" i="10" s="1"/>
  <c r="EA16" i="10"/>
  <c r="EA160" i="10" s="1"/>
  <c r="BZ16" i="10"/>
  <c r="BZ160" i="10" s="1"/>
  <c r="AS162" i="10"/>
  <c r="BI161" i="10"/>
  <c r="J108" i="3"/>
  <c r="I108" i="3"/>
  <c r="CM28" i="10" l="1"/>
  <c r="CM160" i="10" s="1"/>
  <c r="B49" i="10"/>
  <c r="B34" i="12"/>
  <c r="B18" i="11"/>
  <c r="CL160" i="10"/>
  <c r="CK161" i="10" s="1"/>
  <c r="DY28" i="10"/>
  <c r="EF28" i="10" s="1"/>
  <c r="V13" i="9" s="1"/>
  <c r="DU160" i="10"/>
  <c r="V11" i="9"/>
  <c r="CD161" i="10"/>
  <c r="AQ164" i="10"/>
  <c r="AQ163" i="10"/>
  <c r="AY161" i="10"/>
  <c r="BI165" i="10" s="1"/>
  <c r="BT161" i="10"/>
  <c r="CS162" i="10"/>
  <c r="EF10" i="10"/>
  <c r="V7" i="9" s="1"/>
  <c r="CY160" i="10"/>
  <c r="DP19" i="10"/>
  <c r="DQ25" i="10"/>
  <c r="DK160" i="10"/>
  <c r="EE16" i="10"/>
  <c r="I107" i="3"/>
  <c r="B35" i="2"/>
  <c r="A37" i="3" s="1"/>
  <c r="B52" i="10" l="1"/>
  <c r="B19" i="11"/>
  <c r="B35" i="12"/>
  <c r="DY160" i="10"/>
  <c r="CD165" i="10"/>
  <c r="CD167" i="10" s="1"/>
  <c r="AQ165" i="10"/>
  <c r="DR19" i="10"/>
  <c r="DP160" i="10"/>
  <c r="EF16" i="10"/>
  <c r="EE160" i="10"/>
  <c r="DR25" i="10"/>
  <c r="DQ160" i="10"/>
  <c r="J107" i="3"/>
  <c r="M108" i="3"/>
  <c r="H17" i="2"/>
  <c r="H20" i="2"/>
  <c r="H23" i="2"/>
  <c r="B55" i="10" l="1"/>
  <c r="B36" i="12"/>
  <c r="B20" i="11"/>
  <c r="EF160" i="10"/>
  <c r="V9" i="9"/>
  <c r="DR160" i="10"/>
  <c r="BJ11" i="2"/>
  <c r="CL11" i="2"/>
  <c r="CP11" i="2" s="1"/>
  <c r="CL14" i="2"/>
  <c r="CL17" i="2"/>
  <c r="CL20" i="2"/>
  <c r="CL23" i="2"/>
  <c r="CL26" i="2"/>
  <c r="CL29" i="2"/>
  <c r="CL32" i="2"/>
  <c r="CL35" i="2"/>
  <c r="CL38" i="2"/>
  <c r="CL41" i="2"/>
  <c r="CL44" i="2"/>
  <c r="CL47" i="2"/>
  <c r="CL50" i="2"/>
  <c r="CL53" i="2"/>
  <c r="CL56" i="2"/>
  <c r="CL59" i="2"/>
  <c r="CL62" i="2"/>
  <c r="CL65" i="2"/>
  <c r="CL68" i="2"/>
  <c r="CL71" i="2"/>
  <c r="CL74" i="2"/>
  <c r="CL77" i="2"/>
  <c r="CL80" i="2"/>
  <c r="CL83" i="2"/>
  <c r="CL86" i="2"/>
  <c r="CL89" i="2"/>
  <c r="CL92" i="2"/>
  <c r="CL95" i="2"/>
  <c r="CL98" i="2"/>
  <c r="CL101" i="2"/>
  <c r="CL104" i="2"/>
  <c r="CL107" i="2"/>
  <c r="CL110" i="2"/>
  <c r="CL113" i="2"/>
  <c r="CL116" i="2"/>
  <c r="CL119" i="2"/>
  <c r="CL122" i="2"/>
  <c r="CL125" i="2"/>
  <c r="CL128" i="2"/>
  <c r="CL131" i="2"/>
  <c r="CL134" i="2"/>
  <c r="CL137" i="2"/>
  <c r="CL140" i="2"/>
  <c r="CL143" i="2"/>
  <c r="CL146" i="2"/>
  <c r="CL149" i="2"/>
  <c r="CL152" i="2"/>
  <c r="CL155" i="2"/>
  <c r="CL158" i="2"/>
  <c r="DQ23" i="2"/>
  <c r="DQ26" i="2"/>
  <c r="DQ29" i="2"/>
  <c r="DQ32" i="2"/>
  <c r="DQ35" i="2"/>
  <c r="DQ38" i="2"/>
  <c r="DQ41" i="2"/>
  <c r="DQ44" i="2"/>
  <c r="DQ47" i="2"/>
  <c r="DQ50" i="2"/>
  <c r="DQ53" i="2"/>
  <c r="DQ56" i="2"/>
  <c r="DQ59" i="2"/>
  <c r="DQ62" i="2"/>
  <c r="DQ65" i="2"/>
  <c r="DQ68" i="2"/>
  <c r="DQ71" i="2"/>
  <c r="DQ74" i="2"/>
  <c r="DQ77" i="2"/>
  <c r="DQ80" i="2"/>
  <c r="DQ83" i="2"/>
  <c r="DQ86" i="2"/>
  <c r="DQ89" i="2"/>
  <c r="DQ92" i="2"/>
  <c r="DQ95" i="2"/>
  <c r="DQ98" i="2"/>
  <c r="DQ101" i="2"/>
  <c r="DQ104" i="2"/>
  <c r="DQ107" i="2"/>
  <c r="DQ110" i="2"/>
  <c r="DQ113" i="2"/>
  <c r="DQ116" i="2"/>
  <c r="DQ119" i="2"/>
  <c r="DQ122" i="2"/>
  <c r="DQ125" i="2"/>
  <c r="DQ128" i="2"/>
  <c r="DQ131" i="2"/>
  <c r="DQ134" i="2"/>
  <c r="DQ137" i="2"/>
  <c r="DQ140" i="2"/>
  <c r="DQ143" i="2"/>
  <c r="DQ146" i="2"/>
  <c r="DQ149" i="2"/>
  <c r="DQ152" i="2"/>
  <c r="DQ155" i="2"/>
  <c r="DQ158" i="2"/>
  <c r="DQ14" i="2"/>
  <c r="DQ17" i="2"/>
  <c r="DQ20" i="2"/>
  <c r="DQ11" i="2"/>
  <c r="I11" i="2"/>
  <c r="J11" i="2" s="1"/>
  <c r="AB19" i="2"/>
  <c r="Z19" i="2"/>
  <c r="AB18" i="2"/>
  <c r="Z18" i="2"/>
  <c r="AB17" i="2"/>
  <c r="Z17" i="2"/>
  <c r="V17" i="2"/>
  <c r="R17" i="2"/>
  <c r="AB16" i="2"/>
  <c r="Z16" i="2"/>
  <c r="AB15" i="2"/>
  <c r="Z15" i="2"/>
  <c r="AB14" i="2"/>
  <c r="Z14" i="2"/>
  <c r="V14" i="2"/>
  <c r="R14" i="2"/>
  <c r="I17" i="2"/>
  <c r="J17" i="2" s="1"/>
  <c r="I20" i="2"/>
  <c r="J20" i="2" s="1"/>
  <c r="I23" i="2"/>
  <c r="J23" i="2" s="1"/>
  <c r="AK23" i="2" s="1"/>
  <c r="F11" i="9" s="1"/>
  <c r="I26" i="2"/>
  <c r="I29" i="2"/>
  <c r="I32" i="2"/>
  <c r="I35" i="2"/>
  <c r="I38" i="2"/>
  <c r="J38" i="2" s="1"/>
  <c r="I41" i="2"/>
  <c r="I44" i="2"/>
  <c r="I47" i="2"/>
  <c r="I50" i="2"/>
  <c r="I53" i="2"/>
  <c r="I56" i="2"/>
  <c r="I59" i="2"/>
  <c r="I62" i="2"/>
  <c r="I65" i="2"/>
  <c r="I68" i="2"/>
  <c r="I71" i="2"/>
  <c r="I74" i="2"/>
  <c r="I77" i="2"/>
  <c r="I80" i="2"/>
  <c r="I83" i="2"/>
  <c r="I86" i="2"/>
  <c r="I89" i="2"/>
  <c r="I92" i="2"/>
  <c r="I95" i="2"/>
  <c r="I98" i="2"/>
  <c r="I101" i="2"/>
  <c r="I104" i="2"/>
  <c r="I107" i="2"/>
  <c r="I110" i="2"/>
  <c r="I113" i="2"/>
  <c r="I116" i="2"/>
  <c r="I119" i="2"/>
  <c r="I122" i="2"/>
  <c r="I125" i="2"/>
  <c r="I128" i="2"/>
  <c r="I131" i="2"/>
  <c r="I134" i="2"/>
  <c r="I137" i="2"/>
  <c r="I140" i="2"/>
  <c r="I143" i="2"/>
  <c r="I146" i="2"/>
  <c r="I149" i="2"/>
  <c r="I152" i="2"/>
  <c r="I155" i="2"/>
  <c r="I158" i="2"/>
  <c r="I14" i="2"/>
  <c r="J14" i="2" s="1"/>
  <c r="H26" i="2"/>
  <c r="H29" i="2"/>
  <c r="H32" i="2"/>
  <c r="H35" i="2"/>
  <c r="H38" i="2"/>
  <c r="H41" i="2"/>
  <c r="H44" i="2"/>
  <c r="H47" i="2"/>
  <c r="H50" i="2"/>
  <c r="H53" i="2"/>
  <c r="H56" i="2"/>
  <c r="H59" i="2"/>
  <c r="H62" i="2"/>
  <c r="H65" i="2"/>
  <c r="H68" i="2"/>
  <c r="H71" i="2"/>
  <c r="H74" i="2"/>
  <c r="H77" i="2"/>
  <c r="H80" i="2"/>
  <c r="H83" i="2"/>
  <c r="H86" i="2"/>
  <c r="H89" i="2"/>
  <c r="H92" i="2"/>
  <c r="H95" i="2"/>
  <c r="H98" i="2"/>
  <c r="H101" i="2"/>
  <c r="H104" i="2"/>
  <c r="H107" i="2"/>
  <c r="H110" i="2"/>
  <c r="H113" i="2"/>
  <c r="H116" i="2"/>
  <c r="H119" i="2"/>
  <c r="H122" i="2"/>
  <c r="H125" i="2"/>
  <c r="H128" i="2"/>
  <c r="H131" i="2"/>
  <c r="H134" i="2"/>
  <c r="H137" i="2"/>
  <c r="H140" i="2"/>
  <c r="H143" i="2"/>
  <c r="H146" i="2"/>
  <c r="H149" i="2"/>
  <c r="H152" i="2"/>
  <c r="H155" i="2"/>
  <c r="B58" i="10" l="1"/>
  <c r="B21" i="11"/>
  <c r="B37" i="12"/>
  <c r="V57" i="9"/>
  <c r="L107" i="3"/>
  <c r="AL17" i="2"/>
  <c r="BF17" i="2" s="1"/>
  <c r="DY155" i="2"/>
  <c r="DX155" i="2"/>
  <c r="DZ155" i="2"/>
  <c r="DY131" i="2"/>
  <c r="DX131" i="2"/>
  <c r="DZ131" i="2"/>
  <c r="DY107" i="2"/>
  <c r="DX107" i="2"/>
  <c r="DZ107" i="2"/>
  <c r="DY83" i="2"/>
  <c r="DX83" i="2"/>
  <c r="DZ83" i="2"/>
  <c r="DY59" i="2"/>
  <c r="DX59" i="2"/>
  <c r="DZ59" i="2"/>
  <c r="DY35" i="2"/>
  <c r="DX35" i="2"/>
  <c r="DZ35" i="2"/>
  <c r="DY128" i="2"/>
  <c r="DX128" i="2"/>
  <c r="DZ128" i="2"/>
  <c r="DY104" i="2"/>
  <c r="DX104" i="2"/>
  <c r="DZ104" i="2"/>
  <c r="DY80" i="2"/>
  <c r="DX80" i="2"/>
  <c r="DZ80" i="2"/>
  <c r="DY56" i="2"/>
  <c r="DX56" i="2"/>
  <c r="DZ56" i="2"/>
  <c r="DY32" i="2"/>
  <c r="DX32" i="2"/>
  <c r="DZ32" i="2"/>
  <c r="DY149" i="2"/>
  <c r="DX149" i="2"/>
  <c r="DZ149" i="2"/>
  <c r="DY125" i="2"/>
  <c r="DX125" i="2"/>
  <c r="DZ125" i="2"/>
  <c r="DY101" i="2"/>
  <c r="DX101" i="2"/>
  <c r="DZ101" i="2"/>
  <c r="DY77" i="2"/>
  <c r="DX77" i="2"/>
  <c r="DZ77" i="2"/>
  <c r="DY53" i="2"/>
  <c r="DX53" i="2"/>
  <c r="DZ53" i="2"/>
  <c r="DY152" i="2"/>
  <c r="DX152" i="2"/>
  <c r="DZ152" i="2"/>
  <c r="DY146" i="2"/>
  <c r="DX146" i="2"/>
  <c r="DZ146" i="2"/>
  <c r="DY122" i="2"/>
  <c r="DX122" i="2"/>
  <c r="DZ122" i="2"/>
  <c r="DY98" i="2"/>
  <c r="DX98" i="2"/>
  <c r="DZ98" i="2"/>
  <c r="DY74" i="2"/>
  <c r="DX74" i="2"/>
  <c r="DZ74" i="2"/>
  <c r="DY50" i="2"/>
  <c r="DX50" i="2"/>
  <c r="DZ50" i="2"/>
  <c r="DY26" i="2"/>
  <c r="DX26" i="2"/>
  <c r="DZ26" i="2"/>
  <c r="DY20" i="2"/>
  <c r="DX20" i="2"/>
  <c r="DZ20" i="2"/>
  <c r="DY143" i="2"/>
  <c r="DX143" i="2"/>
  <c r="DZ143" i="2"/>
  <c r="DY119" i="2"/>
  <c r="DX119" i="2"/>
  <c r="DZ119" i="2"/>
  <c r="DY95" i="2"/>
  <c r="DX95" i="2"/>
  <c r="DZ95" i="2"/>
  <c r="DY71" i="2"/>
  <c r="DX71" i="2"/>
  <c r="DZ71" i="2"/>
  <c r="DY47" i="2"/>
  <c r="DX47" i="2"/>
  <c r="DZ47" i="2"/>
  <c r="DY23" i="2"/>
  <c r="DX23" i="2"/>
  <c r="DZ23" i="2"/>
  <c r="DY140" i="2"/>
  <c r="DX140" i="2"/>
  <c r="DZ140" i="2"/>
  <c r="DY116" i="2"/>
  <c r="DX116" i="2"/>
  <c r="DZ116" i="2"/>
  <c r="DY92" i="2"/>
  <c r="DX92" i="2"/>
  <c r="DZ92" i="2"/>
  <c r="DY68" i="2"/>
  <c r="DX68" i="2"/>
  <c r="DZ68" i="2"/>
  <c r="DY44" i="2"/>
  <c r="DX44" i="2"/>
  <c r="DZ44" i="2"/>
  <c r="DY137" i="2"/>
  <c r="DX137" i="2"/>
  <c r="DZ137" i="2"/>
  <c r="DY113" i="2"/>
  <c r="DX113" i="2"/>
  <c r="DZ113" i="2"/>
  <c r="DY89" i="2"/>
  <c r="DX89" i="2"/>
  <c r="DZ89" i="2"/>
  <c r="DX65" i="2"/>
  <c r="DY65" i="2"/>
  <c r="DZ65" i="2"/>
  <c r="DY41" i="2"/>
  <c r="DX41" i="2"/>
  <c r="DZ41" i="2"/>
  <c r="DY134" i="2"/>
  <c r="DX134" i="2"/>
  <c r="DZ134" i="2"/>
  <c r="DX110" i="2"/>
  <c r="DY110" i="2"/>
  <c r="DZ110" i="2"/>
  <c r="DX86" i="2"/>
  <c r="DY86" i="2"/>
  <c r="DZ86" i="2"/>
  <c r="DX62" i="2"/>
  <c r="DY62" i="2"/>
  <c r="DZ62" i="2"/>
  <c r="DY38" i="2"/>
  <c r="DX38" i="2"/>
  <c r="DZ38" i="2"/>
  <c r="AL14" i="2"/>
  <c r="AK11" i="2"/>
  <c r="F7" i="9" s="1"/>
  <c r="AG11" i="2"/>
  <c r="AC14" i="2"/>
  <c r="AC17" i="2"/>
  <c r="AC19" i="2"/>
  <c r="AC15" i="2"/>
  <c r="AC18" i="2"/>
  <c r="AC16" i="2"/>
  <c r="B23" i="3"/>
  <c r="B61" i="10" l="1"/>
  <c r="B38" i="12"/>
  <c r="B22" i="11"/>
  <c r="BA11" i="2"/>
  <c r="DX11" i="2" s="1"/>
  <c r="C7" i="9"/>
  <c r="M107" i="3"/>
  <c r="Z42" i="2"/>
  <c r="Z41" i="2"/>
  <c r="Z40" i="2"/>
  <c r="Z39" i="2"/>
  <c r="Z38" i="2"/>
  <c r="Z37" i="2"/>
  <c r="Z36" i="2"/>
  <c r="Z35" i="2"/>
  <c r="Z34" i="2"/>
  <c r="Z33" i="2"/>
  <c r="Z32" i="2"/>
  <c r="Z31" i="2"/>
  <c r="Z30" i="2"/>
  <c r="Z29" i="2"/>
  <c r="Z28" i="2"/>
  <c r="Z27" i="2"/>
  <c r="Z26" i="2"/>
  <c r="Z25" i="2"/>
  <c r="Z24" i="2"/>
  <c r="Z23" i="2"/>
  <c r="Z22" i="2"/>
  <c r="Z21" i="2"/>
  <c r="Z20" i="2"/>
  <c r="Z13" i="2"/>
  <c r="Z12" i="2"/>
  <c r="Z11" i="2"/>
  <c r="B64" i="10" l="1"/>
  <c r="B23" i="11"/>
  <c r="B39" i="12"/>
  <c r="L108" i="3"/>
  <c r="AZ68" i="2"/>
  <c r="BA68" i="2"/>
  <c r="BB68" i="2"/>
  <c r="BC68" i="2"/>
  <c r="BD68" i="2"/>
  <c r="BE68" i="2"/>
  <c r="BF68" i="2"/>
  <c r="BG68" i="2"/>
  <c r="BH68" i="2"/>
  <c r="BI68" i="2"/>
  <c r="AZ71" i="2"/>
  <c r="BA71" i="2"/>
  <c r="BB71" i="2"/>
  <c r="BC71" i="2"/>
  <c r="BD71" i="2"/>
  <c r="BE71" i="2"/>
  <c r="BF71" i="2"/>
  <c r="BG71" i="2"/>
  <c r="BH71" i="2"/>
  <c r="BI71" i="2"/>
  <c r="AZ74" i="2"/>
  <c r="BA74" i="2"/>
  <c r="BB74" i="2"/>
  <c r="BC74" i="2"/>
  <c r="BD74" i="2"/>
  <c r="BE74" i="2"/>
  <c r="BF74" i="2"/>
  <c r="BG74" i="2"/>
  <c r="BH74" i="2"/>
  <c r="BI74" i="2"/>
  <c r="AZ77" i="2"/>
  <c r="BA77" i="2"/>
  <c r="BB77" i="2"/>
  <c r="BC77" i="2"/>
  <c r="BD77" i="2"/>
  <c r="BE77" i="2"/>
  <c r="BF77" i="2"/>
  <c r="BG77" i="2"/>
  <c r="BH77" i="2"/>
  <c r="BI77" i="2"/>
  <c r="AZ80" i="2"/>
  <c r="BA80" i="2"/>
  <c r="BB80" i="2"/>
  <c r="BC80" i="2"/>
  <c r="BD80" i="2"/>
  <c r="BE80" i="2"/>
  <c r="BF80" i="2"/>
  <c r="BG80" i="2"/>
  <c r="BH80" i="2"/>
  <c r="BI80" i="2"/>
  <c r="AZ83" i="2"/>
  <c r="BA83" i="2"/>
  <c r="BB83" i="2"/>
  <c r="BC83" i="2"/>
  <c r="BD83" i="2"/>
  <c r="BE83" i="2"/>
  <c r="BF83" i="2"/>
  <c r="BG83" i="2"/>
  <c r="BH83" i="2"/>
  <c r="BI83" i="2"/>
  <c r="AZ86" i="2"/>
  <c r="BA86" i="2"/>
  <c r="BB86" i="2"/>
  <c r="BC86" i="2"/>
  <c r="BD86" i="2"/>
  <c r="BE86" i="2"/>
  <c r="BF86" i="2"/>
  <c r="BG86" i="2"/>
  <c r="BH86" i="2"/>
  <c r="BI86" i="2"/>
  <c r="AZ89" i="2"/>
  <c r="BA89" i="2"/>
  <c r="BB89" i="2"/>
  <c r="BC89" i="2"/>
  <c r="BD89" i="2"/>
  <c r="BE89" i="2"/>
  <c r="BF89" i="2"/>
  <c r="BG89" i="2"/>
  <c r="BH89" i="2"/>
  <c r="BI89" i="2"/>
  <c r="AZ92" i="2"/>
  <c r="BA92" i="2"/>
  <c r="BB92" i="2"/>
  <c r="BC92" i="2"/>
  <c r="BD92" i="2"/>
  <c r="BE92" i="2"/>
  <c r="BF92" i="2"/>
  <c r="BG92" i="2"/>
  <c r="BH92" i="2"/>
  <c r="BI92" i="2"/>
  <c r="AZ95" i="2"/>
  <c r="BA95" i="2"/>
  <c r="BB95" i="2"/>
  <c r="BC95" i="2"/>
  <c r="BD95" i="2"/>
  <c r="BE95" i="2"/>
  <c r="BF95" i="2"/>
  <c r="BG95" i="2"/>
  <c r="BH95" i="2"/>
  <c r="BI95" i="2"/>
  <c r="AZ98" i="2"/>
  <c r="BA98" i="2"/>
  <c r="BB98" i="2"/>
  <c r="BC98" i="2"/>
  <c r="BD98" i="2"/>
  <c r="BE98" i="2"/>
  <c r="BF98" i="2"/>
  <c r="BG98" i="2"/>
  <c r="BH98" i="2"/>
  <c r="BI98" i="2"/>
  <c r="AZ101" i="2"/>
  <c r="BA101" i="2"/>
  <c r="BB101" i="2"/>
  <c r="BC101" i="2"/>
  <c r="BD101" i="2"/>
  <c r="BE101" i="2"/>
  <c r="BF101" i="2"/>
  <c r="BG101" i="2"/>
  <c r="BH101" i="2"/>
  <c r="BI101" i="2"/>
  <c r="AZ104" i="2"/>
  <c r="BA104" i="2"/>
  <c r="BB104" i="2"/>
  <c r="BC104" i="2"/>
  <c r="BD104" i="2"/>
  <c r="BE104" i="2"/>
  <c r="BF104" i="2"/>
  <c r="BG104" i="2"/>
  <c r="BH104" i="2"/>
  <c r="BI104" i="2"/>
  <c r="AZ107" i="2"/>
  <c r="BA107" i="2"/>
  <c r="BB107" i="2"/>
  <c r="BC107" i="2"/>
  <c r="BD107" i="2"/>
  <c r="BE107" i="2"/>
  <c r="BF107" i="2"/>
  <c r="BG107" i="2"/>
  <c r="BH107" i="2"/>
  <c r="BI107" i="2"/>
  <c r="AZ110" i="2"/>
  <c r="BA110" i="2"/>
  <c r="BB110" i="2"/>
  <c r="BC110" i="2"/>
  <c r="BD110" i="2"/>
  <c r="BE110" i="2"/>
  <c r="BF110" i="2"/>
  <c r="BG110" i="2"/>
  <c r="BH110" i="2"/>
  <c r="BI110" i="2"/>
  <c r="AZ113" i="2"/>
  <c r="BA113" i="2"/>
  <c r="BB113" i="2"/>
  <c r="BC113" i="2"/>
  <c r="BD113" i="2"/>
  <c r="BE113" i="2"/>
  <c r="BF113" i="2"/>
  <c r="BG113" i="2"/>
  <c r="BH113" i="2"/>
  <c r="BI113" i="2"/>
  <c r="AZ116" i="2"/>
  <c r="BA116" i="2"/>
  <c r="BB116" i="2"/>
  <c r="BC116" i="2"/>
  <c r="BD116" i="2"/>
  <c r="BE116" i="2"/>
  <c r="BF116" i="2"/>
  <c r="BG116" i="2"/>
  <c r="BH116" i="2"/>
  <c r="BI116" i="2"/>
  <c r="AZ119" i="2"/>
  <c r="BA119" i="2"/>
  <c r="BB119" i="2"/>
  <c r="BC119" i="2"/>
  <c r="BD119" i="2"/>
  <c r="BE119" i="2"/>
  <c r="BF119" i="2"/>
  <c r="BG119" i="2"/>
  <c r="BH119" i="2"/>
  <c r="BI119" i="2"/>
  <c r="AZ122" i="2"/>
  <c r="BA122" i="2"/>
  <c r="BB122" i="2"/>
  <c r="BC122" i="2"/>
  <c r="BD122" i="2"/>
  <c r="BE122" i="2"/>
  <c r="BF122" i="2"/>
  <c r="BG122" i="2"/>
  <c r="BH122" i="2"/>
  <c r="BI122" i="2"/>
  <c r="AZ125" i="2"/>
  <c r="BA125" i="2"/>
  <c r="BB125" i="2"/>
  <c r="BC125" i="2"/>
  <c r="BD125" i="2"/>
  <c r="BE125" i="2"/>
  <c r="BF125" i="2"/>
  <c r="BG125" i="2"/>
  <c r="BH125" i="2"/>
  <c r="BI125" i="2"/>
  <c r="AZ128" i="2"/>
  <c r="BA128" i="2"/>
  <c r="BB128" i="2"/>
  <c r="BC128" i="2"/>
  <c r="BD128" i="2"/>
  <c r="BE128" i="2"/>
  <c r="BF128" i="2"/>
  <c r="BG128" i="2"/>
  <c r="BH128" i="2"/>
  <c r="BI128" i="2"/>
  <c r="AZ131" i="2"/>
  <c r="BA131" i="2"/>
  <c r="BB131" i="2"/>
  <c r="BC131" i="2"/>
  <c r="BD131" i="2"/>
  <c r="BE131" i="2"/>
  <c r="BF131" i="2"/>
  <c r="BG131" i="2"/>
  <c r="BH131" i="2"/>
  <c r="BI131" i="2"/>
  <c r="AZ134" i="2"/>
  <c r="BA134" i="2"/>
  <c r="BB134" i="2"/>
  <c r="BC134" i="2"/>
  <c r="BD134" i="2"/>
  <c r="BE134" i="2"/>
  <c r="BF134" i="2"/>
  <c r="BG134" i="2"/>
  <c r="BH134" i="2"/>
  <c r="BI134" i="2"/>
  <c r="AZ137" i="2"/>
  <c r="BA137" i="2"/>
  <c r="BB137" i="2"/>
  <c r="BC137" i="2"/>
  <c r="BD137" i="2"/>
  <c r="BE137" i="2"/>
  <c r="BF137" i="2"/>
  <c r="BG137" i="2"/>
  <c r="BH137" i="2"/>
  <c r="BI137" i="2"/>
  <c r="AZ140" i="2"/>
  <c r="BA140" i="2"/>
  <c r="BB140" i="2"/>
  <c r="BC140" i="2"/>
  <c r="BD140" i="2"/>
  <c r="BE140" i="2"/>
  <c r="BF140" i="2"/>
  <c r="BG140" i="2"/>
  <c r="BH140" i="2"/>
  <c r="BI140" i="2"/>
  <c r="AZ143" i="2"/>
  <c r="BA143" i="2"/>
  <c r="BB143" i="2"/>
  <c r="BC143" i="2"/>
  <c r="BD143" i="2"/>
  <c r="BE143" i="2"/>
  <c r="BF143" i="2"/>
  <c r="BG143" i="2"/>
  <c r="BH143" i="2"/>
  <c r="BI143" i="2"/>
  <c r="AZ146" i="2"/>
  <c r="BA146" i="2"/>
  <c r="BB146" i="2"/>
  <c r="BC146" i="2"/>
  <c r="BD146" i="2"/>
  <c r="BE146" i="2"/>
  <c r="BF146" i="2"/>
  <c r="BG146" i="2"/>
  <c r="BH146" i="2"/>
  <c r="BI146" i="2"/>
  <c r="AZ149" i="2"/>
  <c r="BA149" i="2"/>
  <c r="BB149" i="2"/>
  <c r="BC149" i="2"/>
  <c r="BD149" i="2"/>
  <c r="BE149" i="2"/>
  <c r="BF149" i="2"/>
  <c r="BG149" i="2"/>
  <c r="BH149" i="2"/>
  <c r="BI149" i="2"/>
  <c r="AZ152" i="2"/>
  <c r="BA152" i="2"/>
  <c r="BB152" i="2"/>
  <c r="BC152" i="2"/>
  <c r="BD152" i="2"/>
  <c r="BE152" i="2"/>
  <c r="BF152" i="2"/>
  <c r="BG152" i="2"/>
  <c r="BH152" i="2"/>
  <c r="BI152" i="2"/>
  <c r="AZ155" i="2"/>
  <c r="BA155" i="2"/>
  <c r="BB155" i="2"/>
  <c r="BC155" i="2"/>
  <c r="BD155" i="2"/>
  <c r="BE155" i="2"/>
  <c r="BF155" i="2"/>
  <c r="BG155" i="2"/>
  <c r="BH155" i="2"/>
  <c r="BI155" i="2"/>
  <c r="AZ158" i="2"/>
  <c r="BA158" i="2"/>
  <c r="DX158" i="2" s="1"/>
  <c r="BB158" i="2"/>
  <c r="BC158" i="2"/>
  <c r="DY158" i="2" s="1"/>
  <c r="BD158" i="2"/>
  <c r="BE158" i="2"/>
  <c r="DZ158" i="2" s="1"/>
  <c r="BF158" i="2"/>
  <c r="BG158" i="2"/>
  <c r="BH158" i="2"/>
  <c r="BI158" i="2"/>
  <c r="AZ20" i="2"/>
  <c r="BA20" i="2"/>
  <c r="BB20" i="2"/>
  <c r="BC20" i="2"/>
  <c r="BD20" i="2"/>
  <c r="BE20" i="2"/>
  <c r="BF20" i="2"/>
  <c r="BG20" i="2"/>
  <c r="BH20" i="2"/>
  <c r="BI20" i="2"/>
  <c r="AZ23" i="2"/>
  <c r="BA23" i="2"/>
  <c r="BB23" i="2"/>
  <c r="BC23" i="2"/>
  <c r="BD23" i="2"/>
  <c r="BE23" i="2"/>
  <c r="BF23" i="2"/>
  <c r="BG23" i="2"/>
  <c r="BH23" i="2"/>
  <c r="BI23" i="2"/>
  <c r="AZ29" i="2"/>
  <c r="BA29" i="2"/>
  <c r="DX29" i="2" s="1"/>
  <c r="BB29" i="2"/>
  <c r="BC29" i="2"/>
  <c r="DY29" i="2" s="1"/>
  <c r="BD29" i="2"/>
  <c r="BE29" i="2"/>
  <c r="DZ29" i="2" s="1"/>
  <c r="BF29" i="2"/>
  <c r="BG29" i="2"/>
  <c r="BH29" i="2"/>
  <c r="BI29" i="2"/>
  <c r="AZ35" i="2"/>
  <c r="BA35" i="2"/>
  <c r="BB35" i="2"/>
  <c r="BC35" i="2"/>
  <c r="BD35" i="2"/>
  <c r="BE35" i="2"/>
  <c r="BF35" i="2"/>
  <c r="BG35" i="2"/>
  <c r="BH35" i="2"/>
  <c r="BI35" i="2"/>
  <c r="AZ41" i="2"/>
  <c r="BA41" i="2"/>
  <c r="BB41" i="2"/>
  <c r="BC41" i="2"/>
  <c r="BD41" i="2"/>
  <c r="BE41" i="2"/>
  <c r="BF41" i="2"/>
  <c r="BG41" i="2"/>
  <c r="BH41" i="2"/>
  <c r="BI41" i="2"/>
  <c r="AZ44" i="2"/>
  <c r="BA44" i="2"/>
  <c r="BB44" i="2"/>
  <c r="BC44" i="2"/>
  <c r="BD44" i="2"/>
  <c r="BE44" i="2"/>
  <c r="BF44" i="2"/>
  <c r="BG44" i="2"/>
  <c r="BH44" i="2"/>
  <c r="BI44" i="2"/>
  <c r="AZ47" i="2"/>
  <c r="BA47" i="2"/>
  <c r="BB47" i="2"/>
  <c r="BC47" i="2"/>
  <c r="BD47" i="2"/>
  <c r="BE47" i="2"/>
  <c r="BF47" i="2"/>
  <c r="BG47" i="2"/>
  <c r="BH47" i="2"/>
  <c r="BI47" i="2"/>
  <c r="AZ50" i="2"/>
  <c r="BA50" i="2"/>
  <c r="BB50" i="2"/>
  <c r="BC50" i="2"/>
  <c r="BD50" i="2"/>
  <c r="BE50" i="2"/>
  <c r="BF50" i="2"/>
  <c r="BG50" i="2"/>
  <c r="BH50" i="2"/>
  <c r="BI50" i="2"/>
  <c r="AZ53" i="2"/>
  <c r="BA53" i="2"/>
  <c r="BB53" i="2"/>
  <c r="BC53" i="2"/>
  <c r="BD53" i="2"/>
  <c r="BE53" i="2"/>
  <c r="BF53" i="2"/>
  <c r="BG53" i="2"/>
  <c r="BH53" i="2"/>
  <c r="BI53" i="2"/>
  <c r="AZ56" i="2"/>
  <c r="BA56" i="2"/>
  <c r="BB56" i="2"/>
  <c r="BC56" i="2"/>
  <c r="BD56" i="2"/>
  <c r="BE56" i="2"/>
  <c r="BF56" i="2"/>
  <c r="BG56" i="2"/>
  <c r="BH56" i="2"/>
  <c r="BI56" i="2"/>
  <c r="AZ59" i="2"/>
  <c r="BA59" i="2"/>
  <c r="BB59" i="2"/>
  <c r="BC59" i="2"/>
  <c r="BD59" i="2"/>
  <c r="BE59" i="2"/>
  <c r="BF59" i="2"/>
  <c r="BG59" i="2"/>
  <c r="BH59" i="2"/>
  <c r="BI59" i="2"/>
  <c r="AZ62" i="2"/>
  <c r="BA62" i="2"/>
  <c r="BB62" i="2"/>
  <c r="BC62" i="2"/>
  <c r="BD62" i="2"/>
  <c r="BE62" i="2"/>
  <c r="BF62" i="2"/>
  <c r="BG62" i="2"/>
  <c r="BH62" i="2"/>
  <c r="BI62" i="2"/>
  <c r="AZ65" i="2"/>
  <c r="BA65" i="2"/>
  <c r="BB65" i="2"/>
  <c r="BC65" i="2"/>
  <c r="BD65" i="2"/>
  <c r="BE65" i="2"/>
  <c r="BF65" i="2"/>
  <c r="BG65" i="2"/>
  <c r="BH65" i="2"/>
  <c r="BI65" i="2"/>
  <c r="AY71" i="2"/>
  <c r="AP32" i="2"/>
  <c r="AQ32" i="2"/>
  <c r="AR32" i="2"/>
  <c r="AS32" i="2"/>
  <c r="AT32" i="2"/>
  <c r="AU32" i="2"/>
  <c r="AV32" i="2"/>
  <c r="AW32" i="2"/>
  <c r="AX32" i="2"/>
  <c r="AY32" i="2"/>
  <c r="AP38" i="2"/>
  <c r="AQ38" i="2"/>
  <c r="AR38" i="2"/>
  <c r="AS38" i="2"/>
  <c r="AT38" i="2"/>
  <c r="AU38" i="2"/>
  <c r="AV38" i="2"/>
  <c r="AW38" i="2"/>
  <c r="AX38" i="2"/>
  <c r="AY38" i="2"/>
  <c r="AP41" i="2"/>
  <c r="AQ41" i="2"/>
  <c r="AR41" i="2"/>
  <c r="AS41" i="2"/>
  <c r="AT41" i="2"/>
  <c r="AU41" i="2"/>
  <c r="AV41" i="2"/>
  <c r="AW41" i="2"/>
  <c r="AX41" i="2"/>
  <c r="AY41" i="2"/>
  <c r="AP44" i="2"/>
  <c r="AQ44" i="2"/>
  <c r="AR44" i="2"/>
  <c r="AS44" i="2"/>
  <c r="AT44" i="2"/>
  <c r="AU44" i="2"/>
  <c r="AV44" i="2"/>
  <c r="AW44" i="2"/>
  <c r="AX44" i="2"/>
  <c r="AY44" i="2"/>
  <c r="AP47" i="2"/>
  <c r="AQ47" i="2"/>
  <c r="AR47" i="2"/>
  <c r="AS47" i="2"/>
  <c r="AT47" i="2"/>
  <c r="AU47" i="2"/>
  <c r="AV47" i="2"/>
  <c r="AW47" i="2"/>
  <c r="AX47" i="2"/>
  <c r="AY47" i="2"/>
  <c r="AP50" i="2"/>
  <c r="AQ50" i="2"/>
  <c r="AR50" i="2"/>
  <c r="AS50" i="2"/>
  <c r="AT50" i="2"/>
  <c r="AU50" i="2"/>
  <c r="AV50" i="2"/>
  <c r="AW50" i="2"/>
  <c r="AX50" i="2"/>
  <c r="AY50" i="2"/>
  <c r="AP53" i="2"/>
  <c r="AQ53" i="2"/>
  <c r="AR53" i="2"/>
  <c r="AS53" i="2"/>
  <c r="AT53" i="2"/>
  <c r="AU53" i="2"/>
  <c r="AV53" i="2"/>
  <c r="AW53" i="2"/>
  <c r="AX53" i="2"/>
  <c r="AY53" i="2"/>
  <c r="AP56" i="2"/>
  <c r="AQ56" i="2"/>
  <c r="AR56" i="2"/>
  <c r="AS56" i="2"/>
  <c r="AT56" i="2"/>
  <c r="AU56" i="2"/>
  <c r="AV56" i="2"/>
  <c r="AW56" i="2"/>
  <c r="AX56" i="2"/>
  <c r="AY56" i="2"/>
  <c r="AP59" i="2"/>
  <c r="AQ59" i="2"/>
  <c r="AR59" i="2"/>
  <c r="AS59" i="2"/>
  <c r="AT59" i="2"/>
  <c r="AU59" i="2"/>
  <c r="AV59" i="2"/>
  <c r="AW59" i="2"/>
  <c r="AX59" i="2"/>
  <c r="AY59" i="2"/>
  <c r="AP62" i="2"/>
  <c r="AQ62" i="2"/>
  <c r="AR62" i="2"/>
  <c r="AS62" i="2"/>
  <c r="AT62" i="2"/>
  <c r="AU62" i="2"/>
  <c r="AV62" i="2"/>
  <c r="AW62" i="2"/>
  <c r="AX62" i="2"/>
  <c r="AY62" i="2"/>
  <c r="AP65" i="2"/>
  <c r="AQ65" i="2"/>
  <c r="AR65" i="2"/>
  <c r="AS65" i="2"/>
  <c r="AT65" i="2"/>
  <c r="AU65" i="2"/>
  <c r="AV65" i="2"/>
  <c r="AW65" i="2"/>
  <c r="AX65" i="2"/>
  <c r="AY65" i="2"/>
  <c r="AP68" i="2"/>
  <c r="AQ68" i="2"/>
  <c r="AR68" i="2"/>
  <c r="AS68" i="2"/>
  <c r="AT68" i="2"/>
  <c r="AU68" i="2"/>
  <c r="AV68" i="2"/>
  <c r="AW68" i="2"/>
  <c r="AX68" i="2"/>
  <c r="AY68" i="2"/>
  <c r="AP71" i="2"/>
  <c r="AQ71" i="2"/>
  <c r="AR71" i="2"/>
  <c r="AS71" i="2"/>
  <c r="AT71" i="2"/>
  <c r="AU71" i="2"/>
  <c r="AV71" i="2"/>
  <c r="AW71" i="2"/>
  <c r="AX71" i="2"/>
  <c r="AP74" i="2"/>
  <c r="AQ74" i="2"/>
  <c r="AR74" i="2"/>
  <c r="AS74" i="2"/>
  <c r="AT74" i="2"/>
  <c r="AU74" i="2"/>
  <c r="AV74" i="2"/>
  <c r="AW74" i="2"/>
  <c r="AX74" i="2"/>
  <c r="AY74" i="2"/>
  <c r="AP77" i="2"/>
  <c r="AQ77" i="2"/>
  <c r="AR77" i="2"/>
  <c r="AS77" i="2"/>
  <c r="AT77" i="2"/>
  <c r="AU77" i="2"/>
  <c r="AV77" i="2"/>
  <c r="AW77" i="2"/>
  <c r="AX77" i="2"/>
  <c r="AY77" i="2"/>
  <c r="AP80" i="2"/>
  <c r="AQ80" i="2"/>
  <c r="AR80" i="2"/>
  <c r="AS80" i="2"/>
  <c r="AT80" i="2"/>
  <c r="AU80" i="2"/>
  <c r="AV80" i="2"/>
  <c r="AW80" i="2"/>
  <c r="AX80" i="2"/>
  <c r="AY80" i="2"/>
  <c r="AP83" i="2"/>
  <c r="AQ83" i="2"/>
  <c r="AR83" i="2"/>
  <c r="AS83" i="2"/>
  <c r="AT83" i="2"/>
  <c r="AU83" i="2"/>
  <c r="AV83" i="2"/>
  <c r="AW83" i="2"/>
  <c r="AX83" i="2"/>
  <c r="AY83" i="2"/>
  <c r="AP86" i="2"/>
  <c r="AQ86" i="2"/>
  <c r="AR86" i="2"/>
  <c r="AS86" i="2"/>
  <c r="AT86" i="2"/>
  <c r="AU86" i="2"/>
  <c r="AV86" i="2"/>
  <c r="AW86" i="2"/>
  <c r="AX86" i="2"/>
  <c r="AY86" i="2"/>
  <c r="AP89" i="2"/>
  <c r="AQ89" i="2"/>
  <c r="AR89" i="2"/>
  <c r="AS89" i="2"/>
  <c r="AT89" i="2"/>
  <c r="AU89" i="2"/>
  <c r="AV89" i="2"/>
  <c r="AW89" i="2"/>
  <c r="AX89" i="2"/>
  <c r="AY89" i="2"/>
  <c r="AP92" i="2"/>
  <c r="AQ92" i="2"/>
  <c r="AR92" i="2"/>
  <c r="AS92" i="2"/>
  <c r="AT92" i="2"/>
  <c r="AU92" i="2"/>
  <c r="AV92" i="2"/>
  <c r="AW92" i="2"/>
  <c r="AX92" i="2"/>
  <c r="AY92" i="2"/>
  <c r="AP95" i="2"/>
  <c r="AQ95" i="2"/>
  <c r="AR95" i="2"/>
  <c r="AS95" i="2"/>
  <c r="AT95" i="2"/>
  <c r="AU95" i="2"/>
  <c r="AV95" i="2"/>
  <c r="AW95" i="2"/>
  <c r="AX95" i="2"/>
  <c r="AY95" i="2"/>
  <c r="AP98" i="2"/>
  <c r="AQ98" i="2"/>
  <c r="AR98" i="2"/>
  <c r="AS98" i="2"/>
  <c r="AT98" i="2"/>
  <c r="AU98" i="2"/>
  <c r="AV98" i="2"/>
  <c r="AW98" i="2"/>
  <c r="AX98" i="2"/>
  <c r="AY98" i="2"/>
  <c r="AP101" i="2"/>
  <c r="AQ101" i="2"/>
  <c r="AR101" i="2"/>
  <c r="AS101" i="2"/>
  <c r="AT101" i="2"/>
  <c r="AU101" i="2"/>
  <c r="AV101" i="2"/>
  <c r="AW101" i="2"/>
  <c r="AX101" i="2"/>
  <c r="AY101" i="2"/>
  <c r="AP104" i="2"/>
  <c r="AQ104" i="2"/>
  <c r="AR104" i="2"/>
  <c r="AS104" i="2"/>
  <c r="AT104" i="2"/>
  <c r="AU104" i="2"/>
  <c r="AV104" i="2"/>
  <c r="AW104" i="2"/>
  <c r="AX104" i="2"/>
  <c r="AY104" i="2"/>
  <c r="AP107" i="2"/>
  <c r="AQ107" i="2"/>
  <c r="AR107" i="2"/>
  <c r="AS107" i="2"/>
  <c r="AT107" i="2"/>
  <c r="AU107" i="2"/>
  <c r="AV107" i="2"/>
  <c r="AW107" i="2"/>
  <c r="AX107" i="2"/>
  <c r="AY107" i="2"/>
  <c r="AP110" i="2"/>
  <c r="AQ110" i="2"/>
  <c r="AR110" i="2"/>
  <c r="AS110" i="2"/>
  <c r="AT110" i="2"/>
  <c r="AU110" i="2"/>
  <c r="AV110" i="2"/>
  <c r="AW110" i="2"/>
  <c r="AX110" i="2"/>
  <c r="AY110" i="2"/>
  <c r="AP113" i="2"/>
  <c r="AQ113" i="2"/>
  <c r="AR113" i="2"/>
  <c r="AS113" i="2"/>
  <c r="AT113" i="2"/>
  <c r="AU113" i="2"/>
  <c r="AV113" i="2"/>
  <c r="AW113" i="2"/>
  <c r="AX113" i="2"/>
  <c r="AY113" i="2"/>
  <c r="AP116" i="2"/>
  <c r="AQ116" i="2"/>
  <c r="AR116" i="2"/>
  <c r="AS116" i="2"/>
  <c r="AT116" i="2"/>
  <c r="AU116" i="2"/>
  <c r="AV116" i="2"/>
  <c r="AW116" i="2"/>
  <c r="AX116" i="2"/>
  <c r="AY116" i="2"/>
  <c r="AP119" i="2"/>
  <c r="AQ119" i="2"/>
  <c r="AR119" i="2"/>
  <c r="AS119" i="2"/>
  <c r="AT119" i="2"/>
  <c r="AU119" i="2"/>
  <c r="AV119" i="2"/>
  <c r="AW119" i="2"/>
  <c r="AX119" i="2"/>
  <c r="AY119" i="2"/>
  <c r="AP122" i="2"/>
  <c r="AQ122" i="2"/>
  <c r="AR122" i="2"/>
  <c r="AS122" i="2"/>
  <c r="AT122" i="2"/>
  <c r="AU122" i="2"/>
  <c r="AV122" i="2"/>
  <c r="AW122" i="2"/>
  <c r="AX122" i="2"/>
  <c r="AY122" i="2"/>
  <c r="AP125" i="2"/>
  <c r="AQ125" i="2"/>
  <c r="AR125" i="2"/>
  <c r="AS125" i="2"/>
  <c r="AT125" i="2"/>
  <c r="AU125" i="2"/>
  <c r="AV125" i="2"/>
  <c r="AW125" i="2"/>
  <c r="AX125" i="2"/>
  <c r="AY125" i="2"/>
  <c r="AP128" i="2"/>
  <c r="AQ128" i="2"/>
  <c r="AR128" i="2"/>
  <c r="AS128" i="2"/>
  <c r="AT128" i="2"/>
  <c r="AU128" i="2"/>
  <c r="AV128" i="2"/>
  <c r="AW128" i="2"/>
  <c r="AX128" i="2"/>
  <c r="AY128" i="2"/>
  <c r="AP131" i="2"/>
  <c r="AQ131" i="2"/>
  <c r="AR131" i="2"/>
  <c r="AS131" i="2"/>
  <c r="AT131" i="2"/>
  <c r="AU131" i="2"/>
  <c r="AV131" i="2"/>
  <c r="AW131" i="2"/>
  <c r="AX131" i="2"/>
  <c r="AY131" i="2"/>
  <c r="AP134" i="2"/>
  <c r="AQ134" i="2"/>
  <c r="AR134" i="2"/>
  <c r="AS134" i="2"/>
  <c r="AT134" i="2"/>
  <c r="AU134" i="2"/>
  <c r="AV134" i="2"/>
  <c r="AW134" i="2"/>
  <c r="AX134" i="2"/>
  <c r="AY134" i="2"/>
  <c r="AP137" i="2"/>
  <c r="AQ137" i="2"/>
  <c r="AR137" i="2"/>
  <c r="AS137" i="2"/>
  <c r="AT137" i="2"/>
  <c r="AU137" i="2"/>
  <c r="AV137" i="2"/>
  <c r="AW137" i="2"/>
  <c r="AX137" i="2"/>
  <c r="AY137" i="2"/>
  <c r="AP140" i="2"/>
  <c r="AQ140" i="2"/>
  <c r="AR140" i="2"/>
  <c r="AS140" i="2"/>
  <c r="AT140" i="2"/>
  <c r="AU140" i="2"/>
  <c r="AV140" i="2"/>
  <c r="AW140" i="2"/>
  <c r="AX140" i="2"/>
  <c r="AY140" i="2"/>
  <c r="AP143" i="2"/>
  <c r="AQ143" i="2"/>
  <c r="AR143" i="2"/>
  <c r="AS143" i="2"/>
  <c r="AT143" i="2"/>
  <c r="AU143" i="2"/>
  <c r="AV143" i="2"/>
  <c r="AW143" i="2"/>
  <c r="AX143" i="2"/>
  <c r="AY143" i="2"/>
  <c r="AP146" i="2"/>
  <c r="AQ146" i="2"/>
  <c r="AR146" i="2"/>
  <c r="AS146" i="2"/>
  <c r="AT146" i="2"/>
  <c r="AU146" i="2"/>
  <c r="AV146" i="2"/>
  <c r="AW146" i="2"/>
  <c r="AX146" i="2"/>
  <c r="AY146" i="2"/>
  <c r="AP149" i="2"/>
  <c r="AQ149" i="2"/>
  <c r="AR149" i="2"/>
  <c r="AS149" i="2"/>
  <c r="AT149" i="2"/>
  <c r="AU149" i="2"/>
  <c r="AV149" i="2"/>
  <c r="AW149" i="2"/>
  <c r="AX149" i="2"/>
  <c r="AY149" i="2"/>
  <c r="AP152" i="2"/>
  <c r="AQ152" i="2"/>
  <c r="AR152" i="2"/>
  <c r="AS152" i="2"/>
  <c r="AT152" i="2"/>
  <c r="AU152" i="2"/>
  <c r="AV152" i="2"/>
  <c r="AW152" i="2"/>
  <c r="AX152" i="2"/>
  <c r="AY152" i="2"/>
  <c r="AP155" i="2"/>
  <c r="AQ155" i="2"/>
  <c r="AR155" i="2"/>
  <c r="AS155" i="2"/>
  <c r="AT155" i="2"/>
  <c r="AU155" i="2"/>
  <c r="AV155" i="2"/>
  <c r="AW155" i="2"/>
  <c r="AX155" i="2"/>
  <c r="AY155" i="2"/>
  <c r="BJ14" i="2"/>
  <c r="BJ17" i="2"/>
  <c r="BJ20" i="2"/>
  <c r="BJ23" i="2"/>
  <c r="BJ26" i="2"/>
  <c r="BJ29" i="2"/>
  <c r="BJ32" i="2"/>
  <c r="BJ35" i="2"/>
  <c r="BJ38" i="2"/>
  <c r="BJ41" i="2"/>
  <c r="BJ44" i="2"/>
  <c r="BJ47" i="2"/>
  <c r="BJ50" i="2"/>
  <c r="BJ53" i="2"/>
  <c r="BJ56" i="2"/>
  <c r="BJ59" i="2"/>
  <c r="BJ62" i="2"/>
  <c r="BJ65" i="2"/>
  <c r="BJ68" i="2"/>
  <c r="BJ71" i="2"/>
  <c r="BJ74" i="2"/>
  <c r="BJ77" i="2"/>
  <c r="BJ80" i="2"/>
  <c r="BJ83" i="2"/>
  <c r="BJ86" i="2"/>
  <c r="BJ89" i="2"/>
  <c r="BJ92" i="2"/>
  <c r="BJ95" i="2"/>
  <c r="BJ98" i="2"/>
  <c r="BJ101" i="2"/>
  <c r="BJ104" i="2"/>
  <c r="BJ107" i="2"/>
  <c r="BJ110" i="2"/>
  <c r="BJ113" i="2"/>
  <c r="BJ116" i="2"/>
  <c r="BJ119" i="2"/>
  <c r="BJ122" i="2"/>
  <c r="BJ125" i="2"/>
  <c r="BJ128" i="2"/>
  <c r="BJ131" i="2"/>
  <c r="BJ134" i="2"/>
  <c r="BJ137" i="2"/>
  <c r="BJ140" i="2"/>
  <c r="BJ143" i="2"/>
  <c r="BJ146" i="2"/>
  <c r="BJ149" i="2"/>
  <c r="BJ152" i="2"/>
  <c r="BJ155" i="2"/>
  <c r="BJ158" i="2"/>
  <c r="CB167" i="2"/>
  <c r="M38" i="2"/>
  <c r="AJ38" i="2" s="1"/>
  <c r="BD38" i="2" s="1"/>
  <c r="AB40" i="2"/>
  <c r="AB39" i="2"/>
  <c r="DC38" i="2"/>
  <c r="CE38" i="2"/>
  <c r="DK38" i="2" s="1"/>
  <c r="AE38" i="2"/>
  <c r="AN38" i="2" s="1"/>
  <c r="AB38" i="2"/>
  <c r="V38" i="2"/>
  <c r="R38" i="2"/>
  <c r="AG38" i="2"/>
  <c r="C16" i="9" s="1"/>
  <c r="AB28" i="2"/>
  <c r="AB27" i="2"/>
  <c r="AE26" i="2"/>
  <c r="AN26" i="2" s="1"/>
  <c r="BH26" i="2" s="1"/>
  <c r="AB26" i="2"/>
  <c r="R158" i="2"/>
  <c r="R155" i="2"/>
  <c r="R152" i="2"/>
  <c r="R149" i="2"/>
  <c r="R146" i="2"/>
  <c r="R143" i="2"/>
  <c r="R140" i="2"/>
  <c r="R137" i="2"/>
  <c r="R134" i="2"/>
  <c r="R131" i="2"/>
  <c r="R128" i="2"/>
  <c r="R125" i="2"/>
  <c r="R122" i="2"/>
  <c r="R119" i="2"/>
  <c r="R116" i="2"/>
  <c r="R113" i="2"/>
  <c r="R110" i="2"/>
  <c r="R107" i="2"/>
  <c r="R104" i="2"/>
  <c r="R101" i="2"/>
  <c r="R98" i="2"/>
  <c r="R95" i="2"/>
  <c r="R92" i="2"/>
  <c r="R89" i="2"/>
  <c r="R86" i="2"/>
  <c r="R83" i="2"/>
  <c r="R80" i="2"/>
  <c r="R77" i="2"/>
  <c r="R74" i="2"/>
  <c r="R71" i="2"/>
  <c r="R68" i="2"/>
  <c r="R65" i="2"/>
  <c r="R62" i="2"/>
  <c r="R59" i="2"/>
  <c r="R56" i="2"/>
  <c r="R53" i="2"/>
  <c r="R50" i="2"/>
  <c r="R47" i="2"/>
  <c r="R44" i="2"/>
  <c r="R41" i="2"/>
  <c r="R35" i="2"/>
  <c r="R32" i="2"/>
  <c r="R29" i="2"/>
  <c r="R26" i="2"/>
  <c r="R23" i="2"/>
  <c r="R20" i="2"/>
  <c r="R11" i="2"/>
  <c r="AH11" i="2" s="1"/>
  <c r="B67" i="10" l="1"/>
  <c r="B40" i="12"/>
  <c r="B24" i="11"/>
  <c r="BA38" i="2"/>
  <c r="AH38" i="2"/>
  <c r="AI38" i="2" s="1"/>
  <c r="D16" i="9" s="1"/>
  <c r="E16" i="9" s="1"/>
  <c r="AK38" i="2"/>
  <c r="F16" i="9" s="1"/>
  <c r="BO38" i="2"/>
  <c r="BY38" i="2"/>
  <c r="BV38" i="2"/>
  <c r="AC28" i="2"/>
  <c r="AC40" i="2"/>
  <c r="DF38" i="2"/>
  <c r="DH38" i="2"/>
  <c r="AF38" i="2"/>
  <c r="AC26" i="2"/>
  <c r="AL38" i="2"/>
  <c r="AC27" i="2"/>
  <c r="AC39" i="2"/>
  <c r="AC38" i="2"/>
  <c r="CY38" i="2"/>
  <c r="CZ38" i="2"/>
  <c r="CO38" i="2"/>
  <c r="DA38" i="2"/>
  <c r="CP38" i="2"/>
  <c r="DB38" i="2"/>
  <c r="CQ38" i="2"/>
  <c r="DE38" i="2"/>
  <c r="DG38" i="2"/>
  <c r="BM38" i="2"/>
  <c r="BL38" i="2"/>
  <c r="CF38" i="2"/>
  <c r="DD38" i="2"/>
  <c r="AB37" i="2"/>
  <c r="AB36" i="2"/>
  <c r="AB35" i="2"/>
  <c r="V35" i="2"/>
  <c r="M35" i="2"/>
  <c r="J35" i="2"/>
  <c r="AB34" i="2"/>
  <c r="AB33" i="2"/>
  <c r="AB32" i="2"/>
  <c r="V32" i="2"/>
  <c r="M32" i="2"/>
  <c r="J32" i="2"/>
  <c r="AB31" i="2"/>
  <c r="AB30" i="2"/>
  <c r="AB29" i="2"/>
  <c r="V29" i="2"/>
  <c r="M29" i="2"/>
  <c r="J29" i="2"/>
  <c r="V26" i="2"/>
  <c r="M26" i="2"/>
  <c r="J26" i="2"/>
  <c r="AB25" i="2"/>
  <c r="AB24" i="2"/>
  <c r="AB23" i="2"/>
  <c r="V23" i="2"/>
  <c r="M23" i="2"/>
  <c r="AB22" i="2"/>
  <c r="AB21" i="2"/>
  <c r="AB20" i="2"/>
  <c r="V20" i="2"/>
  <c r="AL20" i="2" s="1"/>
  <c r="M20" i="2"/>
  <c r="AJ20" i="2" s="1"/>
  <c r="M17" i="2"/>
  <c r="AM17" i="2" s="1"/>
  <c r="AB13" i="2"/>
  <c r="AB12" i="2"/>
  <c r="AB11" i="2"/>
  <c r="V11" i="2"/>
  <c r="AL11" i="2" s="1"/>
  <c r="B70" i="10" l="1"/>
  <c r="B41" i="12"/>
  <c r="B25" i="11"/>
  <c r="G9" i="9"/>
  <c r="BE38" i="2"/>
  <c r="BZ38" i="2" s="1"/>
  <c r="BG17" i="2"/>
  <c r="AM20" i="2"/>
  <c r="BF38" i="2"/>
  <c r="CA38" i="2" s="1"/>
  <c r="AM38" i="2"/>
  <c r="G16" i="9" s="1"/>
  <c r="H16" i="9" s="1"/>
  <c r="AI11" i="2"/>
  <c r="D7" i="9" s="1"/>
  <c r="E7" i="9" s="1"/>
  <c r="AM11" i="2"/>
  <c r="AM14" i="2"/>
  <c r="AJ11" i="2"/>
  <c r="AW14" i="2"/>
  <c r="AJ14" i="2"/>
  <c r="AF11" i="2"/>
  <c r="AZ11" i="2" s="1"/>
  <c r="DJ38" i="2"/>
  <c r="AH26" i="2"/>
  <c r="AK26" i="2"/>
  <c r="AH29" i="2"/>
  <c r="AK29" i="2"/>
  <c r="AK14" i="2"/>
  <c r="F8" i="9" s="1"/>
  <c r="AH14" i="2"/>
  <c r="BB14" i="2" s="1"/>
  <c r="AK35" i="2"/>
  <c r="F15" i="9" s="1"/>
  <c r="AH35" i="2"/>
  <c r="AI35" i="2" s="1"/>
  <c r="D15" i="9" s="1"/>
  <c r="AU23" i="2"/>
  <c r="AH23" i="2"/>
  <c r="AI23" i="2" s="1"/>
  <c r="D11" i="9" s="1"/>
  <c r="AK17" i="2"/>
  <c r="AH17" i="2"/>
  <c r="AK20" i="2"/>
  <c r="AH20" i="2"/>
  <c r="AI20" i="2" s="1"/>
  <c r="D10" i="9" s="1"/>
  <c r="AH32" i="2"/>
  <c r="AI32" i="2" s="1"/>
  <c r="D14" i="9" s="1"/>
  <c r="AK32" i="2"/>
  <c r="BC38" i="2"/>
  <c r="BB38" i="2"/>
  <c r="BW38" i="2" s="1"/>
  <c r="AZ38" i="2"/>
  <c r="CN38" i="2"/>
  <c r="BQ38" i="2"/>
  <c r="AJ32" i="2"/>
  <c r="BD32" i="2" s="1"/>
  <c r="AT20" i="2"/>
  <c r="AJ29" i="2"/>
  <c r="AT29" i="2" s="1"/>
  <c r="AV11" i="2"/>
  <c r="BH38" i="2"/>
  <c r="AJ17" i="2"/>
  <c r="AJ35" i="2"/>
  <c r="AT35" i="2" s="1"/>
  <c r="AT11" i="2"/>
  <c r="S57" i="9" s="1"/>
  <c r="AJ23" i="2"/>
  <c r="AT23" i="2" s="1"/>
  <c r="DI38" i="2"/>
  <c r="AJ26" i="2"/>
  <c r="BR38" i="2"/>
  <c r="BN38" i="2"/>
  <c r="CH38" i="2"/>
  <c r="DT38" i="2" s="1"/>
  <c r="BP38" i="2"/>
  <c r="BK38" i="2"/>
  <c r="DR38" i="2"/>
  <c r="AC21" i="2"/>
  <c r="AC33" i="2"/>
  <c r="AC25" i="2"/>
  <c r="AC30" i="2"/>
  <c r="AC35" i="2"/>
  <c r="AC13" i="2"/>
  <c r="AC29" i="2"/>
  <c r="AC12" i="2"/>
  <c r="AC20" i="2"/>
  <c r="AC31" i="2"/>
  <c r="AC37" i="2"/>
  <c r="AC11" i="2"/>
  <c r="AC24" i="2"/>
  <c r="AC32" i="2"/>
  <c r="AC23" i="2"/>
  <c r="AC22" i="2"/>
  <c r="AC34" i="2"/>
  <c r="AC36" i="2"/>
  <c r="B73" i="10" l="1"/>
  <c r="B42" i="12"/>
  <c r="B26" i="11"/>
  <c r="CI38" i="2"/>
  <c r="DU38" i="2" s="1"/>
  <c r="F13" i="9"/>
  <c r="AU29" i="2"/>
  <c r="AI29" i="2"/>
  <c r="AR29" i="2"/>
  <c r="AU35" i="2"/>
  <c r="G10" i="9"/>
  <c r="G8" i="9"/>
  <c r="H8" i="9" s="1"/>
  <c r="G7" i="9"/>
  <c r="H7" i="9" s="1"/>
  <c r="BE32" i="2"/>
  <c r="F14" i="9"/>
  <c r="AT26" i="2"/>
  <c r="BD26" i="2"/>
  <c r="AU26" i="2"/>
  <c r="F12" i="9"/>
  <c r="BE26" i="2"/>
  <c r="AI26" i="2"/>
  <c r="BB26" i="2"/>
  <c r="AU20" i="2"/>
  <c r="F10" i="9"/>
  <c r="AU17" i="2"/>
  <c r="F9" i="9"/>
  <c r="H9" i="9" s="1"/>
  <c r="BE17" i="2"/>
  <c r="DZ17" i="2" s="1"/>
  <c r="AT17" i="2"/>
  <c r="BD17" i="2"/>
  <c r="AI17" i="2"/>
  <c r="BB17" i="2"/>
  <c r="AI14" i="2"/>
  <c r="D8" i="9" s="1"/>
  <c r="AU14" i="2"/>
  <c r="BE14" i="2"/>
  <c r="DZ14" i="2" s="1"/>
  <c r="AT14" i="2"/>
  <c r="BD14" i="2"/>
  <c r="CG38" i="2"/>
  <c r="DS38" i="2" s="1"/>
  <c r="AR26" i="2"/>
  <c r="AS26" i="2"/>
  <c r="AS23" i="2"/>
  <c r="AR23" i="2"/>
  <c r="BM23" i="2" s="1"/>
  <c r="AS20" i="2"/>
  <c r="AR20" i="2"/>
  <c r="BG38" i="2"/>
  <c r="EA38" i="2" s="1"/>
  <c r="AS17" i="2"/>
  <c r="AR17" i="2"/>
  <c r="AR35" i="2"/>
  <c r="AS35" i="2"/>
  <c r="AR11" i="2"/>
  <c r="AR14" i="2"/>
  <c r="AP11" i="2"/>
  <c r="BX38" i="2"/>
  <c r="AQ11" i="2"/>
  <c r="AU11" i="2"/>
  <c r="BC32" i="2"/>
  <c r="BB32" i="2"/>
  <c r="BU38" i="2"/>
  <c r="BS38" i="2"/>
  <c r="CC38" i="2"/>
  <c r="CR38" i="2"/>
  <c r="CX38" i="2" s="1"/>
  <c r="CT38" i="2"/>
  <c r="CS38" i="2"/>
  <c r="CM38" i="2"/>
  <c r="CU38" i="2"/>
  <c r="DL38" i="2"/>
  <c r="AO38" i="2"/>
  <c r="H33" i="3"/>
  <c r="B76" i="10" l="1"/>
  <c r="B27" i="11"/>
  <c r="B43" i="12"/>
  <c r="D13" i="9"/>
  <c r="AS29" i="2"/>
  <c r="BI38" i="2"/>
  <c r="EB38" i="2" s="1"/>
  <c r="EC38" i="2" s="1"/>
  <c r="I16" i="9"/>
  <c r="J16" i="9" s="1"/>
  <c r="I15" i="11" s="1"/>
  <c r="J15" i="11" s="1"/>
  <c r="H10" i="9"/>
  <c r="D12" i="9"/>
  <c r="BC26" i="2"/>
  <c r="D9" i="9"/>
  <c r="BC17" i="2"/>
  <c r="DY17" i="2" s="1"/>
  <c r="BL11" i="2"/>
  <c r="BK11" i="2"/>
  <c r="AS14" i="2"/>
  <c r="BC14" i="2"/>
  <c r="DY14" i="2" s="1"/>
  <c r="CB38" i="2"/>
  <c r="AS11" i="2"/>
  <c r="DM38" i="2"/>
  <c r="BT38" i="2"/>
  <c r="CJ38" i="2"/>
  <c r="CK38" i="2" s="1"/>
  <c r="K36" i="3"/>
  <c r="H36" i="3"/>
  <c r="G36" i="3"/>
  <c r="F36" i="3"/>
  <c r="D36" i="3"/>
  <c r="C36" i="3"/>
  <c r="B36" i="3"/>
  <c r="B38" i="2"/>
  <c r="A38" i="3" s="1"/>
  <c r="BO32" i="2"/>
  <c r="BO29" i="2"/>
  <c r="BP29" i="2"/>
  <c r="BP32" i="2"/>
  <c r="BO41" i="2"/>
  <c r="BP41" i="2"/>
  <c r="CE32" i="2"/>
  <c r="BT32" i="2"/>
  <c r="BS32" i="2"/>
  <c r="BR32" i="2"/>
  <c r="BQ32" i="2"/>
  <c r="BN32" i="2"/>
  <c r="BM32" i="2"/>
  <c r="BL32" i="2"/>
  <c r="BK32" i="2"/>
  <c r="AE32" i="2"/>
  <c r="AN32" i="2" s="1"/>
  <c r="BZ158" i="2"/>
  <c r="BZ155" i="2"/>
  <c r="BZ152" i="2"/>
  <c r="BZ149" i="2"/>
  <c r="BZ146" i="2"/>
  <c r="BZ143" i="2"/>
  <c r="BZ140" i="2"/>
  <c r="BZ137" i="2"/>
  <c r="BZ134" i="2"/>
  <c r="BZ131" i="2"/>
  <c r="BZ128" i="2"/>
  <c r="BZ125" i="2"/>
  <c r="BZ122" i="2"/>
  <c r="BZ119" i="2"/>
  <c r="BZ116" i="2"/>
  <c r="BZ113" i="2"/>
  <c r="BZ110" i="2"/>
  <c r="BZ107" i="2"/>
  <c r="BZ104" i="2"/>
  <c r="BZ101" i="2"/>
  <c r="BZ98" i="2"/>
  <c r="BZ95" i="2"/>
  <c r="BZ92" i="2"/>
  <c r="BZ89" i="2"/>
  <c r="BZ86" i="2"/>
  <c r="BZ83" i="2"/>
  <c r="BZ80" i="2"/>
  <c r="BZ77" i="2"/>
  <c r="BZ74" i="2"/>
  <c r="BZ71" i="2"/>
  <c r="BZ68" i="2"/>
  <c r="BZ65" i="2"/>
  <c r="BZ62" i="2"/>
  <c r="BZ59" i="2"/>
  <c r="BZ56" i="2"/>
  <c r="BZ53" i="2"/>
  <c r="BZ50" i="2"/>
  <c r="BZ47" i="2"/>
  <c r="BZ44" i="2"/>
  <c r="BZ41" i="2"/>
  <c r="BZ29" i="2"/>
  <c r="BZ26" i="2"/>
  <c r="BZ23" i="2"/>
  <c r="BZ20" i="2"/>
  <c r="BZ17" i="2"/>
  <c r="BZ14" i="2"/>
  <c r="BE11" i="2"/>
  <c r="BY158" i="2"/>
  <c r="BY155" i="2"/>
  <c r="BY152" i="2"/>
  <c r="BY149" i="2"/>
  <c r="BY146" i="2"/>
  <c r="BY143" i="2"/>
  <c r="BY140" i="2"/>
  <c r="BY137" i="2"/>
  <c r="BY134" i="2"/>
  <c r="BY131" i="2"/>
  <c r="BY128" i="2"/>
  <c r="BY125" i="2"/>
  <c r="BY122" i="2"/>
  <c r="BY119" i="2"/>
  <c r="BY116" i="2"/>
  <c r="BY113" i="2"/>
  <c r="BY110" i="2"/>
  <c r="BY107" i="2"/>
  <c r="BY104" i="2"/>
  <c r="BY101" i="2"/>
  <c r="BY98" i="2"/>
  <c r="BY95" i="2"/>
  <c r="BY92" i="2"/>
  <c r="BY89" i="2"/>
  <c r="BY86" i="2"/>
  <c r="BY83" i="2"/>
  <c r="BY80" i="2"/>
  <c r="BY77" i="2"/>
  <c r="BY74" i="2"/>
  <c r="BY71" i="2"/>
  <c r="BY68" i="2"/>
  <c r="BY65" i="2"/>
  <c r="BY62" i="2"/>
  <c r="BY59" i="2"/>
  <c r="BY56" i="2"/>
  <c r="BY53" i="2"/>
  <c r="BY50" i="2"/>
  <c r="BY47" i="2"/>
  <c r="BY44" i="2"/>
  <c r="BY41" i="2"/>
  <c r="BY29" i="2"/>
  <c r="BY26" i="2"/>
  <c r="BY23" i="2"/>
  <c r="BY20" i="2"/>
  <c r="BY17" i="2"/>
  <c r="BY14" i="2"/>
  <c r="BD11" i="2"/>
  <c r="BD161" i="2" s="1"/>
  <c r="BO44" i="2"/>
  <c r="BP44" i="2"/>
  <c r="BO47" i="2"/>
  <c r="BP47" i="2"/>
  <c r="BO50" i="2"/>
  <c r="BP50" i="2"/>
  <c r="BO53" i="2"/>
  <c r="BP53" i="2"/>
  <c r="BO56" i="2"/>
  <c r="BP56" i="2"/>
  <c r="BO59" i="2"/>
  <c r="BP59" i="2"/>
  <c r="BO62" i="2"/>
  <c r="BP62" i="2"/>
  <c r="BO65" i="2"/>
  <c r="BP65" i="2"/>
  <c r="BO68" i="2"/>
  <c r="BP68" i="2"/>
  <c r="BO71" i="2"/>
  <c r="BP71" i="2"/>
  <c r="BO74" i="2"/>
  <c r="BP74" i="2"/>
  <c r="BO77" i="2"/>
  <c r="BP77" i="2"/>
  <c r="BO80" i="2"/>
  <c r="BP80" i="2"/>
  <c r="BO83" i="2"/>
  <c r="BP83" i="2"/>
  <c r="BO86" i="2"/>
  <c r="BP86" i="2"/>
  <c r="BO89" i="2"/>
  <c r="BP89" i="2"/>
  <c r="BO92" i="2"/>
  <c r="BP92" i="2"/>
  <c r="BO95" i="2"/>
  <c r="BP95" i="2"/>
  <c r="BO98" i="2"/>
  <c r="BP98" i="2"/>
  <c r="BO101" i="2"/>
  <c r="BP101" i="2"/>
  <c r="BO104" i="2"/>
  <c r="BP104" i="2"/>
  <c r="BO107" i="2"/>
  <c r="BP107" i="2"/>
  <c r="BO110" i="2"/>
  <c r="BP110" i="2"/>
  <c r="BO113" i="2"/>
  <c r="BP113" i="2"/>
  <c r="BO116" i="2"/>
  <c r="BP116" i="2"/>
  <c r="BO119" i="2"/>
  <c r="BP119" i="2"/>
  <c r="BO122" i="2"/>
  <c r="BP122" i="2"/>
  <c r="BO125" i="2"/>
  <c r="BP125" i="2"/>
  <c r="BO128" i="2"/>
  <c r="BP128" i="2"/>
  <c r="BO131" i="2"/>
  <c r="BP131" i="2"/>
  <c r="BO134" i="2"/>
  <c r="BP134" i="2"/>
  <c r="BO137" i="2"/>
  <c r="BP137" i="2"/>
  <c r="BO140" i="2"/>
  <c r="BP140" i="2"/>
  <c r="BO143" i="2"/>
  <c r="BP143" i="2"/>
  <c r="BO146" i="2"/>
  <c r="BP146" i="2"/>
  <c r="BO149" i="2"/>
  <c r="BP149" i="2"/>
  <c r="BO152" i="2"/>
  <c r="BP152" i="2"/>
  <c r="BO155" i="2"/>
  <c r="BP155" i="2"/>
  <c r="B79" i="10" l="1"/>
  <c r="B44" i="12"/>
  <c r="B28" i="11"/>
  <c r="DO38" i="2"/>
  <c r="M31" i="12"/>
  <c r="N31" i="12" s="1"/>
  <c r="DZ11" i="2"/>
  <c r="DZ161" i="2" s="1"/>
  <c r="BE161" i="2"/>
  <c r="BZ11" i="2"/>
  <c r="BY11" i="2"/>
  <c r="DV38" i="2"/>
  <c r="DW38" i="2" s="1"/>
  <c r="CD38" i="2"/>
  <c r="CV38" i="2"/>
  <c r="CW38" i="2" s="1"/>
  <c r="B41" i="2"/>
  <c r="DC17" i="2"/>
  <c r="DB17" i="2"/>
  <c r="CV32" i="2"/>
  <c r="DB32" i="2"/>
  <c r="DD17" i="2"/>
  <c r="CN32" i="2"/>
  <c r="CU32" i="2"/>
  <c r="DA32" i="2"/>
  <c r="CM32" i="2"/>
  <c r="DA17" i="2"/>
  <c r="CO17" i="2"/>
  <c r="CP17" i="2"/>
  <c r="CT32" i="2"/>
  <c r="CS32" i="2"/>
  <c r="CR32" i="2"/>
  <c r="CQ32" i="2"/>
  <c r="CP32" i="2"/>
  <c r="CO32" i="2"/>
  <c r="BH32" i="2"/>
  <c r="AL32" i="2"/>
  <c r="AG32" i="2"/>
  <c r="BY32" i="2"/>
  <c r="AF32" i="2"/>
  <c r="AZ32" i="2" s="1"/>
  <c r="DK32" i="2"/>
  <c r="B82" i="10" l="1"/>
  <c r="B45" i="12"/>
  <c r="B29" i="11"/>
  <c r="BA32" i="2"/>
  <c r="C14" i="9"/>
  <c r="E14" i="9" s="1"/>
  <c r="B44" i="2"/>
  <c r="A39" i="3"/>
  <c r="BF32" i="2"/>
  <c r="CA32" i="2" s="1"/>
  <c r="AM32" i="2"/>
  <c r="ED38" i="2"/>
  <c r="L16" i="9" s="1"/>
  <c r="CX32" i="2"/>
  <c r="D8" i="3"/>
  <c r="DN38" i="2"/>
  <c r="DP38" i="2" s="1"/>
  <c r="BW32" i="2"/>
  <c r="DL32" i="2"/>
  <c r="I36" i="3" s="1"/>
  <c r="BU32" i="2"/>
  <c r="DC32" i="2"/>
  <c r="AO32" i="2"/>
  <c r="CC32" i="2"/>
  <c r="CF32" i="2"/>
  <c r="DR32" i="2" s="1"/>
  <c r="BV32" i="2"/>
  <c r="CG32" i="2"/>
  <c r="DS32" i="2" s="1"/>
  <c r="CH32" i="2"/>
  <c r="DT32" i="2" s="1"/>
  <c r="BZ32" i="2"/>
  <c r="BG32" i="2"/>
  <c r="CW32" i="2"/>
  <c r="DN32" i="2" s="1"/>
  <c r="B85" i="10" l="1"/>
  <c r="B46" i="12"/>
  <c r="B30" i="11"/>
  <c r="BI32" i="2"/>
  <c r="I14" i="9"/>
  <c r="G14" i="9"/>
  <c r="H14" i="9" s="1"/>
  <c r="B47" i="2"/>
  <c r="A40" i="3"/>
  <c r="BX32" i="2"/>
  <c r="CY32" i="2"/>
  <c r="CZ32" i="2"/>
  <c r="DD32" i="2"/>
  <c r="DE32" i="2"/>
  <c r="DG32" i="2"/>
  <c r="DM32" i="2"/>
  <c r="J36" i="3" s="1"/>
  <c r="CI32" i="2"/>
  <c r="CJ32" i="2"/>
  <c r="DV32" i="2" s="1"/>
  <c r="B88" i="10" l="1"/>
  <c r="B31" i="11"/>
  <c r="B47" i="12"/>
  <c r="J14" i="9"/>
  <c r="I13" i="11" s="1"/>
  <c r="B50" i="2"/>
  <c r="A41" i="3"/>
  <c r="DJ32" i="2"/>
  <c r="CD32" i="2"/>
  <c r="CB32" i="2"/>
  <c r="EB32" i="2"/>
  <c r="DH32" i="2"/>
  <c r="EA32" i="2"/>
  <c r="DF32" i="2"/>
  <c r="DU32" i="2"/>
  <c r="DW32" i="2" s="1"/>
  <c r="CK32" i="2"/>
  <c r="CE14" i="2"/>
  <c r="CE17" i="2"/>
  <c r="CE20" i="2"/>
  <c r="CE23" i="2"/>
  <c r="CE26" i="2"/>
  <c r="CE29" i="2"/>
  <c r="CH29" i="2" s="1"/>
  <c r="CE35" i="2"/>
  <c r="CE41" i="2"/>
  <c r="CE44" i="2"/>
  <c r="CE47" i="2"/>
  <c r="CE50" i="2"/>
  <c r="CE53" i="2"/>
  <c r="CE56" i="2"/>
  <c r="CE59" i="2"/>
  <c r="CE62" i="2"/>
  <c r="CE65" i="2"/>
  <c r="CE68" i="2"/>
  <c r="CE71" i="2"/>
  <c r="CE74" i="2"/>
  <c r="CE77" i="2"/>
  <c r="CE80" i="2"/>
  <c r="CE83" i="2"/>
  <c r="CE86" i="2"/>
  <c r="CE89" i="2"/>
  <c r="CE92" i="2"/>
  <c r="CE95" i="2"/>
  <c r="CE98" i="2"/>
  <c r="CE101" i="2"/>
  <c r="CE104" i="2"/>
  <c r="CE107" i="2"/>
  <c r="CE110" i="2"/>
  <c r="CE113" i="2"/>
  <c r="CE116" i="2"/>
  <c r="CE119" i="2"/>
  <c r="CE122" i="2"/>
  <c r="CE125" i="2"/>
  <c r="CE128" i="2"/>
  <c r="CE131" i="2"/>
  <c r="CE134" i="2"/>
  <c r="CE137" i="2"/>
  <c r="CE140" i="2"/>
  <c r="CE143" i="2"/>
  <c r="CE146" i="2"/>
  <c r="CE149" i="2"/>
  <c r="CE152" i="2"/>
  <c r="CE155" i="2"/>
  <c r="CE158" i="2"/>
  <c r="CE11" i="2"/>
  <c r="CF11" i="2" s="1"/>
  <c r="B91" i="10" l="1"/>
  <c r="B48" i="12"/>
  <c r="B32" i="11"/>
  <c r="M29" i="12"/>
  <c r="J13" i="11"/>
  <c r="DR11" i="2"/>
  <c r="B53" i="2"/>
  <c r="A42" i="3"/>
  <c r="EC32" i="2"/>
  <c r="ED32" i="2" s="1"/>
  <c r="DI32" i="2"/>
  <c r="B94" i="10" l="1"/>
  <c r="B49" i="12"/>
  <c r="B33" i="11"/>
  <c r="M36" i="3"/>
  <c r="L14" i="9"/>
  <c r="B56" i="2"/>
  <c r="A43" i="3"/>
  <c r="DO32" i="2"/>
  <c r="DP32" i="2" s="1"/>
  <c r="L36" i="3" s="1"/>
  <c r="DK11" i="2"/>
  <c r="B97" i="10" l="1"/>
  <c r="B50" i="12"/>
  <c r="B34" i="11"/>
  <c r="B59" i="2"/>
  <c r="A44" i="3"/>
  <c r="DK14" i="2"/>
  <c r="DK17" i="2"/>
  <c r="DK20" i="2"/>
  <c r="DK23" i="2"/>
  <c r="DK26" i="2"/>
  <c r="DK29" i="2"/>
  <c r="DK35" i="2"/>
  <c r="DK41" i="2"/>
  <c r="DK44" i="2"/>
  <c r="DK47" i="2"/>
  <c r="DK50" i="2"/>
  <c r="DK53" i="2"/>
  <c r="DK56" i="2"/>
  <c r="DK59" i="2"/>
  <c r="DK62" i="2"/>
  <c r="DK65" i="2"/>
  <c r="DK68" i="2"/>
  <c r="DK71" i="2"/>
  <c r="DK74" i="2"/>
  <c r="DK77" i="2"/>
  <c r="DK80" i="2"/>
  <c r="DK83" i="2"/>
  <c r="DK86" i="2"/>
  <c r="DK89" i="2"/>
  <c r="DK92" i="2"/>
  <c r="DK95" i="2"/>
  <c r="DK98" i="2"/>
  <c r="DK101" i="2"/>
  <c r="DK104" i="2"/>
  <c r="DK107" i="2"/>
  <c r="DK110" i="2"/>
  <c r="DK113" i="2"/>
  <c r="DK116" i="2"/>
  <c r="DK119" i="2"/>
  <c r="DK122" i="2"/>
  <c r="DK125" i="2"/>
  <c r="DK128" i="2"/>
  <c r="DK131" i="2"/>
  <c r="DK134" i="2"/>
  <c r="DK137" i="2"/>
  <c r="DK140" i="2"/>
  <c r="DK143" i="2"/>
  <c r="DK146" i="2"/>
  <c r="DK149" i="2"/>
  <c r="DK152" i="2"/>
  <c r="DK155" i="2"/>
  <c r="DK158" i="2"/>
  <c r="B100" i="10" l="1"/>
  <c r="B35" i="11"/>
  <c r="B51" i="12"/>
  <c r="N29" i="12"/>
  <c r="B62" i="2"/>
  <c r="A45" i="3"/>
  <c r="DD11" i="2"/>
  <c r="DC11" i="2"/>
  <c r="BW17" i="2"/>
  <c r="BX17" i="2"/>
  <c r="CA17" i="2"/>
  <c r="CB17" i="2"/>
  <c r="BU20" i="2"/>
  <c r="BV20" i="2"/>
  <c r="BW20" i="2"/>
  <c r="BX20" i="2"/>
  <c r="CA20" i="2"/>
  <c r="CB20" i="2"/>
  <c r="CC20" i="2"/>
  <c r="CD20" i="2"/>
  <c r="BU23" i="2"/>
  <c r="BV23" i="2"/>
  <c r="BW23" i="2"/>
  <c r="BX23" i="2"/>
  <c r="CA23" i="2"/>
  <c r="CB23" i="2"/>
  <c r="CC23" i="2"/>
  <c r="CD23" i="2"/>
  <c r="BW26" i="2"/>
  <c r="BX26" i="2"/>
  <c r="CC26" i="2"/>
  <c r="BU29" i="2"/>
  <c r="BV29" i="2"/>
  <c r="BW29" i="2"/>
  <c r="BX29" i="2"/>
  <c r="CA29" i="2"/>
  <c r="CB29" i="2"/>
  <c r="CC29" i="2"/>
  <c r="CD29" i="2"/>
  <c r="BU41" i="2"/>
  <c r="BV41" i="2"/>
  <c r="BW41" i="2"/>
  <c r="BX41" i="2"/>
  <c r="CA41" i="2"/>
  <c r="CB41" i="2"/>
  <c r="CC41" i="2"/>
  <c r="CD41" i="2"/>
  <c r="BU44" i="2"/>
  <c r="BV44" i="2"/>
  <c r="BW44" i="2"/>
  <c r="BX44" i="2"/>
  <c r="CA44" i="2"/>
  <c r="CB44" i="2"/>
  <c r="CC44" i="2"/>
  <c r="CD44" i="2"/>
  <c r="BU47" i="2"/>
  <c r="BV47" i="2"/>
  <c r="BW47" i="2"/>
  <c r="BX47" i="2"/>
  <c r="CA47" i="2"/>
  <c r="CB47" i="2"/>
  <c r="CC47" i="2"/>
  <c r="CD47" i="2"/>
  <c r="BU50" i="2"/>
  <c r="BV50" i="2"/>
  <c r="BW50" i="2"/>
  <c r="BX50" i="2"/>
  <c r="CA50" i="2"/>
  <c r="CB50" i="2"/>
  <c r="CC50" i="2"/>
  <c r="CD50" i="2"/>
  <c r="BU53" i="2"/>
  <c r="BV53" i="2"/>
  <c r="BW53" i="2"/>
  <c r="BX53" i="2"/>
  <c r="CA53" i="2"/>
  <c r="CB53" i="2"/>
  <c r="CC53" i="2"/>
  <c r="CD53" i="2"/>
  <c r="BU56" i="2"/>
  <c r="BV56" i="2"/>
  <c r="BW56" i="2"/>
  <c r="BX56" i="2"/>
  <c r="CA56" i="2"/>
  <c r="CB56" i="2"/>
  <c r="CC56" i="2"/>
  <c r="CD56" i="2"/>
  <c r="BU59" i="2"/>
  <c r="BV59" i="2"/>
  <c r="BW59" i="2"/>
  <c r="BX59" i="2"/>
  <c r="CA59" i="2"/>
  <c r="CB59" i="2"/>
  <c r="CC59" i="2"/>
  <c r="CD59" i="2"/>
  <c r="BU62" i="2"/>
  <c r="BV62" i="2"/>
  <c r="BW62" i="2"/>
  <c r="BX62" i="2"/>
  <c r="CA62" i="2"/>
  <c r="CB62" i="2"/>
  <c r="CC62" i="2"/>
  <c r="CD62" i="2"/>
  <c r="BU65" i="2"/>
  <c r="BV65" i="2"/>
  <c r="BW65" i="2"/>
  <c r="BX65" i="2"/>
  <c r="CA65" i="2"/>
  <c r="CB65" i="2"/>
  <c r="CC65" i="2"/>
  <c r="CD65" i="2"/>
  <c r="BU68" i="2"/>
  <c r="BV68" i="2"/>
  <c r="BW68" i="2"/>
  <c r="BX68" i="2"/>
  <c r="CA68" i="2"/>
  <c r="CB68" i="2"/>
  <c r="CC68" i="2"/>
  <c r="CD68" i="2"/>
  <c r="BU71" i="2"/>
  <c r="BV71" i="2"/>
  <c r="BW71" i="2"/>
  <c r="BX71" i="2"/>
  <c r="CA71" i="2"/>
  <c r="CB71" i="2"/>
  <c r="CC71" i="2"/>
  <c r="CD71" i="2"/>
  <c r="BU74" i="2"/>
  <c r="BV74" i="2"/>
  <c r="BW74" i="2"/>
  <c r="BX74" i="2"/>
  <c r="CA74" i="2"/>
  <c r="CB74" i="2"/>
  <c r="CC74" i="2"/>
  <c r="CD74" i="2"/>
  <c r="BU77" i="2"/>
  <c r="BV77" i="2"/>
  <c r="BW77" i="2"/>
  <c r="BX77" i="2"/>
  <c r="CA77" i="2"/>
  <c r="CB77" i="2"/>
  <c r="CC77" i="2"/>
  <c r="CD77" i="2"/>
  <c r="BU80" i="2"/>
  <c r="BV80" i="2"/>
  <c r="BW80" i="2"/>
  <c r="BX80" i="2"/>
  <c r="CA80" i="2"/>
  <c r="CB80" i="2"/>
  <c r="CC80" i="2"/>
  <c r="CD80" i="2"/>
  <c r="BU83" i="2"/>
  <c r="BV83" i="2"/>
  <c r="BW83" i="2"/>
  <c r="BX83" i="2"/>
  <c r="CA83" i="2"/>
  <c r="CB83" i="2"/>
  <c r="CC83" i="2"/>
  <c r="CD83" i="2"/>
  <c r="BU86" i="2"/>
  <c r="BV86" i="2"/>
  <c r="BW86" i="2"/>
  <c r="BX86" i="2"/>
  <c r="CA86" i="2"/>
  <c r="CB86" i="2"/>
  <c r="CC86" i="2"/>
  <c r="CD86" i="2"/>
  <c r="BU89" i="2"/>
  <c r="BV89" i="2"/>
  <c r="BW89" i="2"/>
  <c r="BX89" i="2"/>
  <c r="CA89" i="2"/>
  <c r="CB89" i="2"/>
  <c r="CC89" i="2"/>
  <c r="CD89" i="2"/>
  <c r="BU92" i="2"/>
  <c r="BV92" i="2"/>
  <c r="BW92" i="2"/>
  <c r="BX92" i="2"/>
  <c r="CA92" i="2"/>
  <c r="CB92" i="2"/>
  <c r="CC92" i="2"/>
  <c r="CD92" i="2"/>
  <c r="BU95" i="2"/>
  <c r="BV95" i="2"/>
  <c r="BW95" i="2"/>
  <c r="BX95" i="2"/>
  <c r="CA95" i="2"/>
  <c r="CB95" i="2"/>
  <c r="CC95" i="2"/>
  <c r="CD95" i="2"/>
  <c r="BU98" i="2"/>
  <c r="BV98" i="2"/>
  <c r="BW98" i="2"/>
  <c r="BX98" i="2"/>
  <c r="CA98" i="2"/>
  <c r="CB98" i="2"/>
  <c r="CC98" i="2"/>
  <c r="CD98" i="2"/>
  <c r="BU101" i="2"/>
  <c r="BV101" i="2"/>
  <c r="BW101" i="2"/>
  <c r="BX101" i="2"/>
  <c r="CA101" i="2"/>
  <c r="CB101" i="2"/>
  <c r="CC101" i="2"/>
  <c r="CD101" i="2"/>
  <c r="BU104" i="2"/>
  <c r="BV104" i="2"/>
  <c r="BW104" i="2"/>
  <c r="BX104" i="2"/>
  <c r="CA104" i="2"/>
  <c r="CB104" i="2"/>
  <c r="CC104" i="2"/>
  <c r="CD104" i="2"/>
  <c r="BU107" i="2"/>
  <c r="BV107" i="2"/>
  <c r="BW107" i="2"/>
  <c r="BX107" i="2"/>
  <c r="CA107" i="2"/>
  <c r="CB107" i="2"/>
  <c r="CC107" i="2"/>
  <c r="CD107" i="2"/>
  <c r="BU110" i="2"/>
  <c r="BV110" i="2"/>
  <c r="BW110" i="2"/>
  <c r="BX110" i="2"/>
  <c r="CA110" i="2"/>
  <c r="CB110" i="2"/>
  <c r="CC110" i="2"/>
  <c r="CD110" i="2"/>
  <c r="BU113" i="2"/>
  <c r="BV113" i="2"/>
  <c r="BW113" i="2"/>
  <c r="BX113" i="2"/>
  <c r="CA113" i="2"/>
  <c r="CB113" i="2"/>
  <c r="CC113" i="2"/>
  <c r="CD113" i="2"/>
  <c r="BU116" i="2"/>
  <c r="BV116" i="2"/>
  <c r="BW116" i="2"/>
  <c r="BX116" i="2"/>
  <c r="CA116" i="2"/>
  <c r="CB116" i="2"/>
  <c r="CC116" i="2"/>
  <c r="CD116" i="2"/>
  <c r="BU119" i="2"/>
  <c r="BV119" i="2"/>
  <c r="BW119" i="2"/>
  <c r="BX119" i="2"/>
  <c r="CA119" i="2"/>
  <c r="CB119" i="2"/>
  <c r="CC119" i="2"/>
  <c r="CD119" i="2"/>
  <c r="BU122" i="2"/>
  <c r="BV122" i="2"/>
  <c r="BW122" i="2"/>
  <c r="BX122" i="2"/>
  <c r="CA122" i="2"/>
  <c r="CB122" i="2"/>
  <c r="CC122" i="2"/>
  <c r="CD122" i="2"/>
  <c r="BU125" i="2"/>
  <c r="BV125" i="2"/>
  <c r="BW125" i="2"/>
  <c r="BX125" i="2"/>
  <c r="CA125" i="2"/>
  <c r="CB125" i="2"/>
  <c r="CC125" i="2"/>
  <c r="CD125" i="2"/>
  <c r="BU128" i="2"/>
  <c r="BV128" i="2"/>
  <c r="BW128" i="2"/>
  <c r="BX128" i="2"/>
  <c r="CA128" i="2"/>
  <c r="CB128" i="2"/>
  <c r="CC128" i="2"/>
  <c r="CD128" i="2"/>
  <c r="BU131" i="2"/>
  <c r="BV131" i="2"/>
  <c r="BW131" i="2"/>
  <c r="BX131" i="2"/>
  <c r="CA131" i="2"/>
  <c r="CB131" i="2"/>
  <c r="CC131" i="2"/>
  <c r="CD131" i="2"/>
  <c r="BU134" i="2"/>
  <c r="BV134" i="2"/>
  <c r="BW134" i="2"/>
  <c r="BX134" i="2"/>
  <c r="CA134" i="2"/>
  <c r="CB134" i="2"/>
  <c r="CC134" i="2"/>
  <c r="CD134" i="2"/>
  <c r="BU137" i="2"/>
  <c r="BV137" i="2"/>
  <c r="BW137" i="2"/>
  <c r="BX137" i="2"/>
  <c r="CA137" i="2"/>
  <c r="CB137" i="2"/>
  <c r="CC137" i="2"/>
  <c r="CD137" i="2"/>
  <c r="BU140" i="2"/>
  <c r="BV140" i="2"/>
  <c r="BW140" i="2"/>
  <c r="BX140" i="2"/>
  <c r="CA140" i="2"/>
  <c r="CB140" i="2"/>
  <c r="CC140" i="2"/>
  <c r="CD140" i="2"/>
  <c r="BU143" i="2"/>
  <c r="BV143" i="2"/>
  <c r="BW143" i="2"/>
  <c r="BX143" i="2"/>
  <c r="CA143" i="2"/>
  <c r="CB143" i="2"/>
  <c r="CC143" i="2"/>
  <c r="CD143" i="2"/>
  <c r="BU146" i="2"/>
  <c r="BV146" i="2"/>
  <c r="BW146" i="2"/>
  <c r="BX146" i="2"/>
  <c r="CA146" i="2"/>
  <c r="CB146" i="2"/>
  <c r="CC146" i="2"/>
  <c r="CD146" i="2"/>
  <c r="BU149" i="2"/>
  <c r="BV149" i="2"/>
  <c r="BW149" i="2"/>
  <c r="BX149" i="2"/>
  <c r="CA149" i="2"/>
  <c r="CB149" i="2"/>
  <c r="CC149" i="2"/>
  <c r="CD149" i="2"/>
  <c r="BU152" i="2"/>
  <c r="BV152" i="2"/>
  <c r="BW152" i="2"/>
  <c r="BX152" i="2"/>
  <c r="CA152" i="2"/>
  <c r="CB152" i="2"/>
  <c r="CC152" i="2"/>
  <c r="CD152" i="2"/>
  <c r="BU155" i="2"/>
  <c r="BV155" i="2"/>
  <c r="BW155" i="2"/>
  <c r="BX155" i="2"/>
  <c r="CA155" i="2"/>
  <c r="CB155" i="2"/>
  <c r="CC155" i="2"/>
  <c r="CD155" i="2"/>
  <c r="BU158" i="2"/>
  <c r="BV158" i="2"/>
  <c r="BW158" i="2"/>
  <c r="BX158" i="2"/>
  <c r="CA158" i="2"/>
  <c r="CB158" i="2"/>
  <c r="CC158" i="2"/>
  <c r="CD158" i="2"/>
  <c r="B103" i="10" l="1"/>
  <c r="B52" i="12"/>
  <c r="B36" i="11"/>
  <c r="B65" i="2"/>
  <c r="A46" i="3"/>
  <c r="DE17" i="2"/>
  <c r="CZ17" i="2"/>
  <c r="DJ17" i="2" s="1"/>
  <c r="CY17" i="2"/>
  <c r="DH17" i="2"/>
  <c r="DG17" i="2"/>
  <c r="DF17" i="2"/>
  <c r="J41" i="2"/>
  <c r="BP23" i="2"/>
  <c r="BP26" i="2"/>
  <c r="DT29" i="2"/>
  <c r="BP35" i="2"/>
  <c r="J44" i="2"/>
  <c r="J47" i="2"/>
  <c r="J50" i="2"/>
  <c r="J53" i="2"/>
  <c r="J56" i="2"/>
  <c r="J59" i="2"/>
  <c r="J62" i="2"/>
  <c r="J65" i="2"/>
  <c r="J68" i="2"/>
  <c r="J71" i="2"/>
  <c r="J74" i="2"/>
  <c r="J77" i="2"/>
  <c r="J80" i="2"/>
  <c r="J83" i="2"/>
  <c r="J86" i="2"/>
  <c r="J89" i="2"/>
  <c r="J92" i="2"/>
  <c r="J95" i="2"/>
  <c r="J98" i="2"/>
  <c r="J101" i="2"/>
  <c r="J104" i="2"/>
  <c r="J107" i="2"/>
  <c r="J110" i="2"/>
  <c r="J113" i="2"/>
  <c r="J116" i="2"/>
  <c r="J119" i="2"/>
  <c r="J122" i="2"/>
  <c r="J125" i="2"/>
  <c r="J128" i="2"/>
  <c r="J131" i="2"/>
  <c r="J134" i="2"/>
  <c r="J137" i="2"/>
  <c r="J140" i="2"/>
  <c r="J143" i="2"/>
  <c r="J146" i="2"/>
  <c r="J149" i="2"/>
  <c r="J152" i="2"/>
  <c r="J155" i="2"/>
  <c r="J158" i="2"/>
  <c r="B106" i="10" l="1"/>
  <c r="B53" i="12"/>
  <c r="B37" i="11"/>
  <c r="B68" i="2"/>
  <c r="A47" i="3"/>
  <c r="AK128" i="2"/>
  <c r="F46" i="9" s="1"/>
  <c r="AH128" i="2"/>
  <c r="AK104" i="2"/>
  <c r="F38" i="9" s="1"/>
  <c r="AH104" i="2"/>
  <c r="AK80" i="2"/>
  <c r="F30" i="9" s="1"/>
  <c r="AH80" i="2"/>
  <c r="AK77" i="2"/>
  <c r="F29" i="9" s="1"/>
  <c r="AH77" i="2"/>
  <c r="AK98" i="2"/>
  <c r="F36" i="9" s="1"/>
  <c r="AH98" i="2"/>
  <c r="AK149" i="2"/>
  <c r="F53" i="9" s="1"/>
  <c r="AH149" i="2"/>
  <c r="AH71" i="2"/>
  <c r="AK71" i="2"/>
  <c r="F27" i="9" s="1"/>
  <c r="AK101" i="2"/>
  <c r="F37" i="9" s="1"/>
  <c r="AH101" i="2"/>
  <c r="AK146" i="2"/>
  <c r="F52" i="9" s="1"/>
  <c r="AH146" i="2"/>
  <c r="AK119" i="2"/>
  <c r="F43" i="9" s="1"/>
  <c r="AH119" i="2"/>
  <c r="AH140" i="2"/>
  <c r="AK140" i="2"/>
  <c r="F50" i="9" s="1"/>
  <c r="AH116" i="2"/>
  <c r="AK116" i="2"/>
  <c r="F42" i="9" s="1"/>
  <c r="AH92" i="2"/>
  <c r="AK92" i="2"/>
  <c r="F34" i="9" s="1"/>
  <c r="AH68" i="2"/>
  <c r="AK68" i="2"/>
  <c r="F26" i="9" s="1"/>
  <c r="AH122" i="2"/>
  <c r="AK122" i="2"/>
  <c r="F44" i="9" s="1"/>
  <c r="AH143" i="2"/>
  <c r="AK143" i="2"/>
  <c r="F51" i="9" s="1"/>
  <c r="AK137" i="2"/>
  <c r="F49" i="9" s="1"/>
  <c r="AH137" i="2"/>
  <c r="AH89" i="2"/>
  <c r="AK89" i="2"/>
  <c r="F33" i="9" s="1"/>
  <c r="AK65" i="2"/>
  <c r="F25" i="9" s="1"/>
  <c r="AH65" i="2"/>
  <c r="AK152" i="2"/>
  <c r="F54" i="9" s="1"/>
  <c r="AH152" i="2"/>
  <c r="AK74" i="2"/>
  <c r="F28" i="9" s="1"/>
  <c r="AH74" i="2"/>
  <c r="AK158" i="2"/>
  <c r="AH158" i="2"/>
  <c r="AR158" i="2" s="1"/>
  <c r="AR161" i="2" s="1"/>
  <c r="AK62" i="2"/>
  <c r="F24" i="9" s="1"/>
  <c r="AH62" i="2"/>
  <c r="AK125" i="2"/>
  <c r="F45" i="9" s="1"/>
  <c r="AH125" i="2"/>
  <c r="AH95" i="2"/>
  <c r="AK95" i="2"/>
  <c r="F35" i="9" s="1"/>
  <c r="AK113" i="2"/>
  <c r="F41" i="9" s="1"/>
  <c r="AH113" i="2"/>
  <c r="AH134" i="2"/>
  <c r="AK134" i="2"/>
  <c r="F48" i="9" s="1"/>
  <c r="AH110" i="2"/>
  <c r="AK110" i="2"/>
  <c r="F40" i="9" s="1"/>
  <c r="AH86" i="2"/>
  <c r="AK86" i="2"/>
  <c r="F32" i="9" s="1"/>
  <c r="AK155" i="2"/>
  <c r="F55" i="9" s="1"/>
  <c r="AH155" i="2"/>
  <c r="AH131" i="2"/>
  <c r="AK131" i="2"/>
  <c r="F47" i="9" s="1"/>
  <c r="AK107" i="2"/>
  <c r="F39" i="9" s="1"/>
  <c r="AH107" i="2"/>
  <c r="AH83" i="2"/>
  <c r="AK83" i="2"/>
  <c r="F31" i="9" s="1"/>
  <c r="AK41" i="2"/>
  <c r="F17" i="9" s="1"/>
  <c r="AH41" i="2"/>
  <c r="AK53" i="2"/>
  <c r="F21" i="9" s="1"/>
  <c r="AH53" i="2"/>
  <c r="AH47" i="2"/>
  <c r="AK47" i="2"/>
  <c r="F19" i="9" s="1"/>
  <c r="AH44" i="2"/>
  <c r="AK44" i="2"/>
  <c r="F18" i="9" s="1"/>
  <c r="AK59" i="2"/>
  <c r="F23" i="9" s="1"/>
  <c r="AH59" i="2"/>
  <c r="AK50" i="2"/>
  <c r="F20" i="9" s="1"/>
  <c r="AH50" i="2"/>
  <c r="AK56" i="2"/>
  <c r="F22" i="9" s="1"/>
  <c r="AH56" i="2"/>
  <c r="CH23" i="2"/>
  <c r="DT23" i="2" s="1"/>
  <c r="CH26" i="2"/>
  <c r="DT26" i="2" s="1"/>
  <c r="BP20" i="2"/>
  <c r="CH20" i="2"/>
  <c r="CH14" i="2"/>
  <c r="DT14" i="2" s="1"/>
  <c r="BP14" i="2"/>
  <c r="CH17" i="2"/>
  <c r="CH35" i="2"/>
  <c r="DT35" i="2" s="1"/>
  <c r="BZ35" i="2"/>
  <c r="BZ161" i="2" s="1"/>
  <c r="AG158" i="2"/>
  <c r="AG62" i="2"/>
  <c r="C24" i="9" s="1"/>
  <c r="AG107" i="2"/>
  <c r="C39" i="9" s="1"/>
  <c r="AG104" i="2"/>
  <c r="C38" i="9" s="1"/>
  <c r="AG26" i="2"/>
  <c r="CG26" i="2"/>
  <c r="AG149" i="2"/>
  <c r="C53" i="9" s="1"/>
  <c r="AG125" i="2"/>
  <c r="C45" i="9" s="1"/>
  <c r="AG77" i="2"/>
  <c r="C29" i="9" s="1"/>
  <c r="AG53" i="2"/>
  <c r="C21" i="9" s="1"/>
  <c r="CG23" i="2"/>
  <c r="AG23" i="2"/>
  <c r="C11" i="9" s="1"/>
  <c r="E11" i="9" s="1"/>
  <c r="AG86" i="2"/>
  <c r="C32" i="9" s="1"/>
  <c r="AG59" i="2"/>
  <c r="C23" i="9" s="1"/>
  <c r="AG146" i="2"/>
  <c r="C52" i="9" s="1"/>
  <c r="AG98" i="2"/>
  <c r="C36" i="9" s="1"/>
  <c r="AG74" i="2"/>
  <c r="C28" i="9" s="1"/>
  <c r="AG50" i="2"/>
  <c r="C20" i="9" s="1"/>
  <c r="AG110" i="2"/>
  <c r="C40" i="9" s="1"/>
  <c r="AG131" i="2"/>
  <c r="C47" i="9" s="1"/>
  <c r="AG152" i="2"/>
  <c r="C54" i="9" s="1"/>
  <c r="AG56" i="2"/>
  <c r="C22" i="9" s="1"/>
  <c r="AG101" i="2"/>
  <c r="C37" i="9" s="1"/>
  <c r="AG143" i="2"/>
  <c r="C51" i="9" s="1"/>
  <c r="AG119" i="2"/>
  <c r="C43" i="9" s="1"/>
  <c r="AG71" i="2"/>
  <c r="C27" i="9" s="1"/>
  <c r="AG47" i="2"/>
  <c r="C19" i="9" s="1"/>
  <c r="AG14" i="2"/>
  <c r="AG134" i="2"/>
  <c r="C48" i="9" s="1"/>
  <c r="AG155" i="2"/>
  <c r="C55" i="9" s="1"/>
  <c r="AG83" i="2"/>
  <c r="C31" i="9" s="1"/>
  <c r="AG128" i="2"/>
  <c r="C46" i="9" s="1"/>
  <c r="AG122" i="2"/>
  <c r="C44" i="9" s="1"/>
  <c r="AG95" i="2"/>
  <c r="C35" i="9" s="1"/>
  <c r="AG140" i="2"/>
  <c r="C50" i="9" s="1"/>
  <c r="AG116" i="2"/>
  <c r="C42" i="9" s="1"/>
  <c r="AG92" i="2"/>
  <c r="C34" i="9" s="1"/>
  <c r="AG68" i="2"/>
  <c r="C26" i="9" s="1"/>
  <c r="AG44" i="2"/>
  <c r="C18" i="9" s="1"/>
  <c r="AG17" i="2"/>
  <c r="CG17" i="2"/>
  <c r="AG35" i="2"/>
  <c r="C15" i="9" s="1"/>
  <c r="E15" i="9" s="1"/>
  <c r="AG29" i="2"/>
  <c r="AQ29" i="2" s="1"/>
  <c r="CG29" i="2"/>
  <c r="AG80" i="2"/>
  <c r="C30" i="9" s="1"/>
  <c r="AG137" i="2"/>
  <c r="C49" i="9" s="1"/>
  <c r="AG113" i="2"/>
  <c r="C41" i="9" s="1"/>
  <c r="AG89" i="2"/>
  <c r="C33" i="9" s="1"/>
  <c r="AG65" i="2"/>
  <c r="C25" i="9" s="1"/>
  <c r="AG41" i="2"/>
  <c r="C17" i="9" s="1"/>
  <c r="CG20" i="2"/>
  <c r="AG20" i="2"/>
  <c r="C10" i="9" s="1"/>
  <c r="E10" i="9" s="1"/>
  <c r="B109" i="10" l="1"/>
  <c r="B54" i="12"/>
  <c r="B38" i="11"/>
  <c r="F56" i="9"/>
  <c r="AU158" i="2"/>
  <c r="C56" i="9"/>
  <c r="AQ158" i="2"/>
  <c r="CF80" i="2"/>
  <c r="CF92" i="2"/>
  <c r="CF134" i="2"/>
  <c r="CF152" i="2"/>
  <c r="CF86" i="2"/>
  <c r="CF29" i="2"/>
  <c r="C13" i="9"/>
  <c r="E13" i="9" s="1"/>
  <c r="CF140" i="2"/>
  <c r="CF47" i="2"/>
  <c r="CF110" i="2"/>
  <c r="CF107" i="2"/>
  <c r="AQ35" i="2"/>
  <c r="CF71" i="2"/>
  <c r="CF50" i="2"/>
  <c r="CF53" i="2"/>
  <c r="CF62" i="2"/>
  <c r="AK161" i="2"/>
  <c r="CF65" i="2"/>
  <c r="CF119" i="2"/>
  <c r="CF74" i="2"/>
  <c r="CF77" i="2"/>
  <c r="CF158" i="2"/>
  <c r="CF116" i="2"/>
  <c r="CF104" i="2"/>
  <c r="CF41" i="2"/>
  <c r="CF95" i="2"/>
  <c r="CF122" i="2"/>
  <c r="CF89" i="2"/>
  <c r="CF128" i="2"/>
  <c r="CF143" i="2"/>
  <c r="CF98" i="2"/>
  <c r="CF125" i="2"/>
  <c r="CF113" i="2"/>
  <c r="CF83" i="2"/>
  <c r="CF101" i="2"/>
  <c r="CF149" i="2"/>
  <c r="CF131" i="2"/>
  <c r="CF44" i="2"/>
  <c r="CF146" i="2"/>
  <c r="CF137" i="2"/>
  <c r="CF68" i="2"/>
  <c r="CF155" i="2"/>
  <c r="CF56" i="2"/>
  <c r="CF59" i="2"/>
  <c r="C12" i="9"/>
  <c r="E12" i="9" s="1"/>
  <c r="BA26" i="2"/>
  <c r="BV26" i="2" s="1"/>
  <c r="BA14" i="2"/>
  <c r="C8" i="9"/>
  <c r="C9" i="9"/>
  <c r="E9" i="9" s="1"/>
  <c r="AG161" i="2"/>
  <c r="BA17" i="2"/>
  <c r="DX14" i="2"/>
  <c r="B71" i="2"/>
  <c r="A48" i="3"/>
  <c r="CF26" i="2"/>
  <c r="AQ26" i="2"/>
  <c r="CF17" i="2"/>
  <c r="AQ17" i="2"/>
  <c r="CF20" i="2"/>
  <c r="AQ20" i="2"/>
  <c r="CF23" i="2"/>
  <c r="AQ23" i="2"/>
  <c r="CF14" i="2"/>
  <c r="AQ14" i="2"/>
  <c r="CR17" i="2"/>
  <c r="BP17" i="2"/>
  <c r="DT20" i="2"/>
  <c r="DT17" i="2"/>
  <c r="CG35" i="2"/>
  <c r="BX35" i="2"/>
  <c r="CF35" i="2"/>
  <c r="BV35" i="2"/>
  <c r="BX14" i="2"/>
  <c r="CG14"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Z159" i="2"/>
  <c r="Z160" i="2"/>
  <c r="BF14" i="2"/>
  <c r="AV17" i="2"/>
  <c r="AV20" i="2"/>
  <c r="AL23" i="2"/>
  <c r="AL26" i="2"/>
  <c r="BF26" i="2" s="1"/>
  <c r="CA26" i="2" s="1"/>
  <c r="AL29" i="2"/>
  <c r="AL35" i="2"/>
  <c r="V41" i="2"/>
  <c r="AL41" i="2" s="1"/>
  <c r="V44" i="2"/>
  <c r="AL44" i="2" s="1"/>
  <c r="V47" i="2"/>
  <c r="AL47" i="2" s="1"/>
  <c r="V50" i="2"/>
  <c r="AL50" i="2" s="1"/>
  <c r="V53" i="2"/>
  <c r="AL53" i="2" s="1"/>
  <c r="V56" i="2"/>
  <c r="AL56" i="2" s="1"/>
  <c r="V59" i="2"/>
  <c r="AL59" i="2" s="1"/>
  <c r="V62" i="2"/>
  <c r="AL62" i="2" s="1"/>
  <c r="V65" i="2"/>
  <c r="AL65" i="2" s="1"/>
  <c r="V68" i="2"/>
  <c r="AL68" i="2" s="1"/>
  <c r="V71" i="2"/>
  <c r="AL71" i="2" s="1"/>
  <c r="V74" i="2"/>
  <c r="AL74" i="2" s="1"/>
  <c r="V77" i="2"/>
  <c r="AL77" i="2" s="1"/>
  <c r="V80" i="2"/>
  <c r="AL80" i="2" s="1"/>
  <c r="V83" i="2"/>
  <c r="AL83" i="2" s="1"/>
  <c r="V86" i="2"/>
  <c r="AL86" i="2" s="1"/>
  <c r="V89" i="2"/>
  <c r="AL89" i="2" s="1"/>
  <c r="V92" i="2"/>
  <c r="AL92" i="2" s="1"/>
  <c r="V95" i="2"/>
  <c r="AL95" i="2" s="1"/>
  <c r="V98" i="2"/>
  <c r="AL98" i="2" s="1"/>
  <c r="V101" i="2"/>
  <c r="AL101" i="2" s="1"/>
  <c r="V104" i="2"/>
  <c r="AL104" i="2" s="1"/>
  <c r="V107" i="2"/>
  <c r="AL107" i="2" s="1"/>
  <c r="V110" i="2"/>
  <c r="AL110" i="2" s="1"/>
  <c r="V113" i="2"/>
  <c r="AL113" i="2" s="1"/>
  <c r="V116" i="2"/>
  <c r="AL116" i="2" s="1"/>
  <c r="V119" i="2"/>
  <c r="AL119" i="2" s="1"/>
  <c r="V122" i="2"/>
  <c r="AL122" i="2" s="1"/>
  <c r="V125" i="2"/>
  <c r="AL125" i="2" s="1"/>
  <c r="V128" i="2"/>
  <c r="AL128" i="2" s="1"/>
  <c r="V131" i="2"/>
  <c r="AL131" i="2" s="1"/>
  <c r="V134" i="2"/>
  <c r="AL134" i="2" s="1"/>
  <c r="V137" i="2"/>
  <c r="AL137" i="2" s="1"/>
  <c r="V140" i="2"/>
  <c r="AL140" i="2" s="1"/>
  <c r="V143" i="2"/>
  <c r="AL143" i="2" s="1"/>
  <c r="V146" i="2"/>
  <c r="AL146" i="2" s="1"/>
  <c r="V149" i="2"/>
  <c r="AL149" i="2" s="1"/>
  <c r="V152" i="2"/>
  <c r="AL152" i="2" s="1"/>
  <c r="V155" i="2"/>
  <c r="AL155" i="2" s="1"/>
  <c r="V158" i="2"/>
  <c r="AL158" i="2" s="1"/>
  <c r="AV158" i="2" s="1"/>
  <c r="AE14" i="2"/>
  <c r="AN14" i="2" s="1"/>
  <c r="AE17" i="2"/>
  <c r="AE20" i="2"/>
  <c r="AN20" i="2" s="1"/>
  <c r="AE23" i="2"/>
  <c r="AN23" i="2" s="1"/>
  <c r="AE29" i="2"/>
  <c r="AN29" i="2" s="1"/>
  <c r="AX29" i="2" s="1"/>
  <c r="AE35" i="2"/>
  <c r="AN35" i="2" s="1"/>
  <c r="AE41" i="2"/>
  <c r="AN41" i="2" s="1"/>
  <c r="AE44" i="2"/>
  <c r="AN44" i="2" s="1"/>
  <c r="AE47" i="2"/>
  <c r="AN47" i="2" s="1"/>
  <c r="AE50" i="2"/>
  <c r="AN50" i="2" s="1"/>
  <c r="AE53" i="2"/>
  <c r="AN53" i="2" s="1"/>
  <c r="AE56" i="2"/>
  <c r="AN56" i="2" s="1"/>
  <c r="AE59" i="2"/>
  <c r="AN59" i="2" s="1"/>
  <c r="AE62" i="2"/>
  <c r="AN62" i="2" s="1"/>
  <c r="AE65" i="2"/>
  <c r="AN65" i="2" s="1"/>
  <c r="AE68" i="2"/>
  <c r="AN68" i="2" s="1"/>
  <c r="AE71" i="2"/>
  <c r="AN71" i="2" s="1"/>
  <c r="AE74" i="2"/>
  <c r="AN74" i="2" s="1"/>
  <c r="AE77" i="2"/>
  <c r="AN77" i="2" s="1"/>
  <c r="AE80" i="2"/>
  <c r="AN80" i="2" s="1"/>
  <c r="AE83" i="2"/>
  <c r="AN83" i="2" s="1"/>
  <c r="AE86" i="2"/>
  <c r="AN86" i="2" s="1"/>
  <c r="AE89" i="2"/>
  <c r="AN89" i="2" s="1"/>
  <c r="AE92" i="2"/>
  <c r="AN92" i="2" s="1"/>
  <c r="AE95" i="2"/>
  <c r="AN95" i="2" s="1"/>
  <c r="AE98" i="2"/>
  <c r="AN98" i="2" s="1"/>
  <c r="AE101" i="2"/>
  <c r="AN101" i="2" s="1"/>
  <c r="AE104" i="2"/>
  <c r="AN104" i="2" s="1"/>
  <c r="AE107" i="2"/>
  <c r="AN107" i="2" s="1"/>
  <c r="AE110" i="2"/>
  <c r="AN110" i="2" s="1"/>
  <c r="AE113" i="2"/>
  <c r="AN113" i="2" s="1"/>
  <c r="AE116" i="2"/>
  <c r="AN116" i="2" s="1"/>
  <c r="AE119" i="2"/>
  <c r="AN119" i="2" s="1"/>
  <c r="AE122" i="2"/>
  <c r="AN122" i="2" s="1"/>
  <c r="AE125" i="2"/>
  <c r="AN125" i="2" s="1"/>
  <c r="AE128" i="2"/>
  <c r="AN128" i="2" s="1"/>
  <c r="AE131" i="2"/>
  <c r="AN131" i="2" s="1"/>
  <c r="AE134" i="2"/>
  <c r="AN134" i="2" s="1"/>
  <c r="AE137" i="2"/>
  <c r="AN137" i="2" s="1"/>
  <c r="AE140" i="2"/>
  <c r="AN140" i="2" s="1"/>
  <c r="AE143" i="2"/>
  <c r="AN143" i="2" s="1"/>
  <c r="AE146" i="2"/>
  <c r="AN146" i="2" s="1"/>
  <c r="AE149" i="2"/>
  <c r="AN149" i="2" s="1"/>
  <c r="AE152" i="2"/>
  <c r="AN152" i="2" s="1"/>
  <c r="AE155" i="2"/>
  <c r="AN155" i="2" s="1"/>
  <c r="AE158" i="2"/>
  <c r="AN158" i="2" s="1"/>
  <c r="AX158" i="2" s="1"/>
  <c r="AE11" i="2"/>
  <c r="AN11" i="2" s="1"/>
  <c r="B112" i="10" l="1"/>
  <c r="B55" i="12"/>
  <c r="B39" i="11"/>
  <c r="AU161" i="2"/>
  <c r="BP158" i="2"/>
  <c r="AM29" i="2"/>
  <c r="AW29" i="2" s="1"/>
  <c r="AV29" i="2"/>
  <c r="AO11" i="2"/>
  <c r="I7" i="9" s="1"/>
  <c r="J7" i="9" s="1"/>
  <c r="BA161" i="2"/>
  <c r="C57" i="9"/>
  <c r="E8" i="9"/>
  <c r="DX17" i="2"/>
  <c r="DX161" i="2" s="1"/>
  <c r="BV17" i="2"/>
  <c r="CF161" i="2"/>
  <c r="AQ161" i="2"/>
  <c r="C6" i="3" s="1"/>
  <c r="B74" i="2"/>
  <c r="A49" i="3"/>
  <c r="AX17" i="2"/>
  <c r="AN17" i="2"/>
  <c r="BH17" i="2" s="1"/>
  <c r="CC17" i="2" s="1"/>
  <c r="AV35" i="2"/>
  <c r="AM35" i="2"/>
  <c r="G15" i="9" s="1"/>
  <c r="H15" i="9" s="1"/>
  <c r="AV23" i="2"/>
  <c r="AM23" i="2"/>
  <c r="AV26" i="2"/>
  <c r="AM26" i="2"/>
  <c r="AV14" i="2"/>
  <c r="AX11" i="2"/>
  <c r="DL11" i="2"/>
  <c r="CC35" i="2"/>
  <c r="AX35" i="2"/>
  <c r="CA35" i="2"/>
  <c r="BP11" i="2"/>
  <c r="CH11" i="2"/>
  <c r="BC11" i="2"/>
  <c r="CG11" i="2"/>
  <c r="BF11" i="2"/>
  <c r="BF161" i="2" s="1"/>
  <c r="AB41" i="2"/>
  <c r="AC41" i="2" s="1"/>
  <c r="AB42" i="2"/>
  <c r="AC42" i="2" s="1"/>
  <c r="AB43" i="2"/>
  <c r="AC43" i="2" s="1"/>
  <c r="AB44" i="2"/>
  <c r="AC44" i="2" s="1"/>
  <c r="AB45" i="2"/>
  <c r="AC45" i="2" s="1"/>
  <c r="AB46" i="2"/>
  <c r="AC46" i="2" s="1"/>
  <c r="AB47" i="2"/>
  <c r="AC47" i="2" s="1"/>
  <c r="AB48" i="2"/>
  <c r="AC48" i="2" s="1"/>
  <c r="AB49" i="2"/>
  <c r="AC49" i="2" s="1"/>
  <c r="AB50" i="2"/>
  <c r="AC50" i="2" s="1"/>
  <c r="AB51" i="2"/>
  <c r="AC51" i="2" s="1"/>
  <c r="AB52" i="2"/>
  <c r="AC52" i="2" s="1"/>
  <c r="AB53" i="2"/>
  <c r="AC53" i="2" s="1"/>
  <c r="AB54" i="2"/>
  <c r="AC54" i="2" s="1"/>
  <c r="AB55" i="2"/>
  <c r="AC55" i="2" s="1"/>
  <c r="AB56" i="2"/>
  <c r="AC56" i="2" s="1"/>
  <c r="AB57" i="2"/>
  <c r="AC57" i="2" s="1"/>
  <c r="AB58" i="2"/>
  <c r="AC58" i="2" s="1"/>
  <c r="AB59" i="2"/>
  <c r="AC59" i="2" s="1"/>
  <c r="AB60" i="2"/>
  <c r="AC60" i="2" s="1"/>
  <c r="AB61" i="2"/>
  <c r="AC61" i="2" s="1"/>
  <c r="AB62" i="2"/>
  <c r="AC62" i="2" s="1"/>
  <c r="AB63" i="2"/>
  <c r="AC63" i="2" s="1"/>
  <c r="AB64" i="2"/>
  <c r="AC64" i="2" s="1"/>
  <c r="AB65" i="2"/>
  <c r="AC65" i="2" s="1"/>
  <c r="AB66" i="2"/>
  <c r="AC66" i="2" s="1"/>
  <c r="AB67" i="2"/>
  <c r="AC67" i="2" s="1"/>
  <c r="AB68" i="2"/>
  <c r="AC68" i="2" s="1"/>
  <c r="AB69" i="2"/>
  <c r="AC69" i="2" s="1"/>
  <c r="AB70" i="2"/>
  <c r="AC70" i="2" s="1"/>
  <c r="AB71" i="2"/>
  <c r="AC71" i="2" s="1"/>
  <c r="AB72" i="2"/>
  <c r="AC72" i="2" s="1"/>
  <c r="AB73" i="2"/>
  <c r="AC73" i="2" s="1"/>
  <c r="AB74" i="2"/>
  <c r="AC74" i="2" s="1"/>
  <c r="AB75" i="2"/>
  <c r="AC75" i="2" s="1"/>
  <c r="AB76" i="2"/>
  <c r="AC76" i="2" s="1"/>
  <c r="AB77" i="2"/>
  <c r="AC77" i="2" s="1"/>
  <c r="AB78" i="2"/>
  <c r="AC78" i="2" s="1"/>
  <c r="AB79" i="2"/>
  <c r="AC79" i="2" s="1"/>
  <c r="AB80" i="2"/>
  <c r="AC80" i="2" s="1"/>
  <c r="AB81" i="2"/>
  <c r="AC81" i="2" s="1"/>
  <c r="AB82" i="2"/>
  <c r="AC82" i="2" s="1"/>
  <c r="AB83" i="2"/>
  <c r="AC83" i="2" s="1"/>
  <c r="AB84" i="2"/>
  <c r="AC84" i="2" s="1"/>
  <c r="AB85" i="2"/>
  <c r="AC85" i="2" s="1"/>
  <c r="AB86" i="2"/>
  <c r="AC86" i="2" s="1"/>
  <c r="AB87" i="2"/>
  <c r="AC87" i="2" s="1"/>
  <c r="AB88" i="2"/>
  <c r="AC88" i="2" s="1"/>
  <c r="AB89" i="2"/>
  <c r="AC89" i="2" s="1"/>
  <c r="AB90" i="2"/>
  <c r="AC90" i="2" s="1"/>
  <c r="AB91" i="2"/>
  <c r="AC91" i="2" s="1"/>
  <c r="AB92" i="2"/>
  <c r="AC92" i="2" s="1"/>
  <c r="AB93" i="2"/>
  <c r="AC93" i="2" s="1"/>
  <c r="AB94" i="2"/>
  <c r="AC94" i="2" s="1"/>
  <c r="AB95" i="2"/>
  <c r="AC95" i="2" s="1"/>
  <c r="AB96" i="2"/>
  <c r="AC96" i="2" s="1"/>
  <c r="AB97" i="2"/>
  <c r="AC97" i="2" s="1"/>
  <c r="AB98" i="2"/>
  <c r="AC98" i="2" s="1"/>
  <c r="AB99" i="2"/>
  <c r="AC99" i="2" s="1"/>
  <c r="AB100" i="2"/>
  <c r="AC100" i="2" s="1"/>
  <c r="AB101" i="2"/>
  <c r="AC101" i="2" s="1"/>
  <c r="AB102" i="2"/>
  <c r="AC102" i="2" s="1"/>
  <c r="AB103" i="2"/>
  <c r="AC103" i="2" s="1"/>
  <c r="AB104" i="2"/>
  <c r="AC104" i="2" s="1"/>
  <c r="AB105" i="2"/>
  <c r="AC105" i="2" s="1"/>
  <c r="AB106" i="2"/>
  <c r="AC106" i="2" s="1"/>
  <c r="AB107" i="2"/>
  <c r="AC107" i="2" s="1"/>
  <c r="AB108" i="2"/>
  <c r="AC108" i="2" s="1"/>
  <c r="AB109" i="2"/>
  <c r="AC109" i="2" s="1"/>
  <c r="AB110" i="2"/>
  <c r="AC110" i="2" s="1"/>
  <c r="AB111" i="2"/>
  <c r="AC111" i="2" s="1"/>
  <c r="AB112" i="2"/>
  <c r="AC112" i="2" s="1"/>
  <c r="AB113" i="2"/>
  <c r="AC113" i="2" s="1"/>
  <c r="AB114" i="2"/>
  <c r="AC114" i="2" s="1"/>
  <c r="AB115" i="2"/>
  <c r="AC115" i="2" s="1"/>
  <c r="AB116" i="2"/>
  <c r="AC116" i="2" s="1"/>
  <c r="AB117" i="2"/>
  <c r="AC117" i="2" s="1"/>
  <c r="AB118" i="2"/>
  <c r="AC118" i="2" s="1"/>
  <c r="AB119" i="2"/>
  <c r="AC119" i="2" s="1"/>
  <c r="AB120" i="2"/>
  <c r="AC120" i="2" s="1"/>
  <c r="AB121" i="2"/>
  <c r="AC121" i="2" s="1"/>
  <c r="AB122" i="2"/>
  <c r="AC122" i="2" s="1"/>
  <c r="AB123" i="2"/>
  <c r="AC123" i="2" s="1"/>
  <c r="AB124" i="2"/>
  <c r="AC124" i="2" s="1"/>
  <c r="AB125" i="2"/>
  <c r="AC125" i="2" s="1"/>
  <c r="AB126" i="2"/>
  <c r="AC126" i="2" s="1"/>
  <c r="AB127" i="2"/>
  <c r="AC127" i="2" s="1"/>
  <c r="AB128" i="2"/>
  <c r="AC128" i="2" s="1"/>
  <c r="AB129" i="2"/>
  <c r="AC129" i="2" s="1"/>
  <c r="AB130" i="2"/>
  <c r="AC130" i="2" s="1"/>
  <c r="AB131" i="2"/>
  <c r="AC131" i="2" s="1"/>
  <c r="AB132" i="2"/>
  <c r="AC132" i="2" s="1"/>
  <c r="AB133" i="2"/>
  <c r="AC133" i="2" s="1"/>
  <c r="AB134" i="2"/>
  <c r="AC134" i="2" s="1"/>
  <c r="AB135" i="2"/>
  <c r="AC135" i="2" s="1"/>
  <c r="AB136" i="2"/>
  <c r="AC136" i="2" s="1"/>
  <c r="AB137" i="2"/>
  <c r="AC137" i="2" s="1"/>
  <c r="AB138" i="2"/>
  <c r="AC138" i="2" s="1"/>
  <c r="AB139" i="2"/>
  <c r="AC139" i="2" s="1"/>
  <c r="AB140" i="2"/>
  <c r="AC140" i="2" s="1"/>
  <c r="AB141" i="2"/>
  <c r="AC141" i="2" s="1"/>
  <c r="AB142" i="2"/>
  <c r="AC142" i="2" s="1"/>
  <c r="AB143" i="2"/>
  <c r="AC143" i="2" s="1"/>
  <c r="AB144" i="2"/>
  <c r="AC144" i="2" s="1"/>
  <c r="AB145" i="2"/>
  <c r="AC145" i="2" s="1"/>
  <c r="AB146" i="2"/>
  <c r="AC146" i="2" s="1"/>
  <c r="AB147" i="2"/>
  <c r="AC147" i="2" s="1"/>
  <c r="AB148" i="2"/>
  <c r="AC148" i="2" s="1"/>
  <c r="AB149" i="2"/>
  <c r="AC149" i="2" s="1"/>
  <c r="AB150" i="2"/>
  <c r="AC150" i="2" s="1"/>
  <c r="AB151" i="2"/>
  <c r="AC151" i="2" s="1"/>
  <c r="AB152" i="2"/>
  <c r="AC152" i="2" s="1"/>
  <c r="AB153" i="2"/>
  <c r="AC153" i="2" s="1"/>
  <c r="AB154" i="2"/>
  <c r="AC154" i="2" s="1"/>
  <c r="AB155" i="2"/>
  <c r="AC155" i="2" s="1"/>
  <c r="AB156" i="2"/>
  <c r="AC156" i="2" s="1"/>
  <c r="AB157" i="2"/>
  <c r="AC157" i="2" s="1"/>
  <c r="AB158" i="2"/>
  <c r="AC158" i="2" s="1"/>
  <c r="AB159" i="2"/>
  <c r="AC159" i="2" s="1"/>
  <c r="AB160" i="2"/>
  <c r="AC160" i="2" s="1"/>
  <c r="B115" i="10" l="1"/>
  <c r="B56" i="12"/>
  <c r="B40" i="11"/>
  <c r="BP161" i="2"/>
  <c r="G13" i="9"/>
  <c r="H13" i="9" s="1"/>
  <c r="C8" i="3"/>
  <c r="AU163" i="2"/>
  <c r="I6" i="11"/>
  <c r="G12" i="9"/>
  <c r="H12" i="9" s="1"/>
  <c r="G11" i="9"/>
  <c r="H11" i="9" s="1"/>
  <c r="M57" i="9"/>
  <c r="O7" i="9"/>
  <c r="T7" i="9" s="1"/>
  <c r="BG26" i="2"/>
  <c r="CB26" i="2" s="1"/>
  <c r="DY11" i="2"/>
  <c r="DY161" i="2" s="1"/>
  <c r="BC161" i="2"/>
  <c r="AV161" i="2"/>
  <c r="DS11" i="2"/>
  <c r="B77" i="2"/>
  <c r="A50" i="3"/>
  <c r="CA11" i="2"/>
  <c r="BV11" i="2"/>
  <c r="BX11" i="2"/>
  <c r="BX161" i="2" s="1"/>
  <c r="DE11" i="2"/>
  <c r="DB11" i="2"/>
  <c r="CZ11" i="2"/>
  <c r="DT11" i="2"/>
  <c r="CR11" i="2"/>
  <c r="AX20" i="2"/>
  <c r="AX26" i="2"/>
  <c r="AX23" i="2"/>
  <c r="B118" i="10" l="1"/>
  <c r="B57" i="12"/>
  <c r="B41" i="11"/>
  <c r="H6" i="11"/>
  <c r="L22" i="12" s="1"/>
  <c r="T58" i="9"/>
  <c r="M22" i="12"/>
  <c r="N22" i="12" s="1"/>
  <c r="O57" i="9"/>
  <c r="T57" i="9" s="1"/>
  <c r="DJ11" i="2"/>
  <c r="B80" i="2"/>
  <c r="A51" i="3"/>
  <c r="AX14" i="2"/>
  <c r="AX161" i="2" s="1"/>
  <c r="BH14" i="2"/>
  <c r="D6" i="3"/>
  <c r="AQ163" i="2"/>
  <c r="D7" i="3"/>
  <c r="BH11" i="2"/>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5" i="3"/>
  <c r="F34" i="3"/>
  <c r="F33" i="3"/>
  <c r="F32" i="3"/>
  <c r="F31" i="3"/>
  <c r="F30" i="3"/>
  <c r="F29"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D30" i="3"/>
  <c r="H29" i="3"/>
  <c r="B121" i="10" l="1"/>
  <c r="B58" i="12"/>
  <c r="B42" i="11"/>
  <c r="H56" i="11"/>
  <c r="J6" i="11"/>
  <c r="K72" i="12"/>
  <c r="L72" i="12"/>
  <c r="BH161" i="2"/>
  <c r="B83" i="2"/>
  <c r="A52" i="3"/>
  <c r="CC11" i="2"/>
  <c r="DG11" i="2"/>
  <c r="B30" i="3"/>
  <c r="B124" i="10" l="1"/>
  <c r="B59" i="12"/>
  <c r="B43" i="11"/>
  <c r="B86" i="2"/>
  <c r="A53" i="3"/>
  <c r="BN14" i="2"/>
  <c r="BN17" i="2"/>
  <c r="BN20" i="2"/>
  <c r="BL23" i="2"/>
  <c r="BN23" i="2"/>
  <c r="BQ23" i="2"/>
  <c r="BS23" i="2"/>
  <c r="BN26" i="2"/>
  <c r="BQ26" i="2"/>
  <c r="BS26" i="2"/>
  <c r="BM29" i="2"/>
  <c r="BQ29" i="2"/>
  <c r="BR29" i="2"/>
  <c r="BS29" i="2"/>
  <c r="BN35" i="2"/>
  <c r="BQ35" i="2"/>
  <c r="BS35" i="2"/>
  <c r="BM41" i="2"/>
  <c r="BN41" i="2"/>
  <c r="BQ41" i="2"/>
  <c r="BR41" i="2"/>
  <c r="BS41" i="2"/>
  <c r="BT41" i="2"/>
  <c r="BM44" i="2"/>
  <c r="BN44" i="2"/>
  <c r="BQ44" i="2"/>
  <c r="BR44" i="2"/>
  <c r="BS44" i="2"/>
  <c r="BT44" i="2"/>
  <c r="BM47" i="2"/>
  <c r="BN47" i="2"/>
  <c r="BQ47" i="2"/>
  <c r="BR47" i="2"/>
  <c r="BS47" i="2"/>
  <c r="BT47" i="2"/>
  <c r="BM50" i="2"/>
  <c r="BN50" i="2"/>
  <c r="BQ50" i="2"/>
  <c r="BR50" i="2"/>
  <c r="BS50" i="2"/>
  <c r="BT50" i="2"/>
  <c r="BM53" i="2"/>
  <c r="BN53" i="2"/>
  <c r="BQ53" i="2"/>
  <c r="BR53" i="2"/>
  <c r="BS53" i="2"/>
  <c r="BT53" i="2"/>
  <c r="BM56" i="2"/>
  <c r="BN56" i="2"/>
  <c r="BQ56" i="2"/>
  <c r="BR56" i="2"/>
  <c r="BS56" i="2"/>
  <c r="BT56" i="2"/>
  <c r="BM59" i="2"/>
  <c r="BN59" i="2"/>
  <c r="BQ59" i="2"/>
  <c r="BR59" i="2"/>
  <c r="BS59" i="2"/>
  <c r="BT59" i="2"/>
  <c r="BM62" i="2"/>
  <c r="BN62" i="2"/>
  <c r="BQ62" i="2"/>
  <c r="BR62" i="2"/>
  <c r="BS62" i="2"/>
  <c r="BT62" i="2"/>
  <c r="BM65" i="2"/>
  <c r="BN65" i="2"/>
  <c r="BQ65" i="2"/>
  <c r="BR65" i="2"/>
  <c r="BS65" i="2"/>
  <c r="BT65" i="2"/>
  <c r="BM68" i="2"/>
  <c r="BN68" i="2"/>
  <c r="BQ68" i="2"/>
  <c r="BR68" i="2"/>
  <c r="BS68" i="2"/>
  <c r="BT68" i="2"/>
  <c r="BM71" i="2"/>
  <c r="BN71" i="2"/>
  <c r="BQ71" i="2"/>
  <c r="BR71" i="2"/>
  <c r="BS71" i="2"/>
  <c r="BT71" i="2"/>
  <c r="BM74" i="2"/>
  <c r="BN74" i="2"/>
  <c r="BQ74" i="2"/>
  <c r="BR74" i="2"/>
  <c r="BS74" i="2"/>
  <c r="BT74" i="2"/>
  <c r="BM77" i="2"/>
  <c r="BN77" i="2"/>
  <c r="BQ77" i="2"/>
  <c r="BR77" i="2"/>
  <c r="BS77" i="2"/>
  <c r="BT77" i="2"/>
  <c r="BT80" i="2"/>
  <c r="BM80" i="2"/>
  <c r="BN80" i="2"/>
  <c r="BQ80" i="2"/>
  <c r="BR80" i="2"/>
  <c r="BS80" i="2"/>
  <c r="BM83" i="2"/>
  <c r="BN83" i="2"/>
  <c r="BQ83" i="2"/>
  <c r="BR83" i="2"/>
  <c r="BS83" i="2"/>
  <c r="BT83" i="2"/>
  <c r="BM86" i="2"/>
  <c r="BN86" i="2"/>
  <c r="BQ86" i="2"/>
  <c r="BR86" i="2"/>
  <c r="BS86" i="2"/>
  <c r="BT86" i="2"/>
  <c r="BM89" i="2"/>
  <c r="BN89" i="2"/>
  <c r="BQ89" i="2"/>
  <c r="BR89" i="2"/>
  <c r="BS89" i="2"/>
  <c r="BT89" i="2"/>
  <c r="BM92" i="2"/>
  <c r="BN92" i="2"/>
  <c r="BQ92" i="2"/>
  <c r="BR92" i="2"/>
  <c r="BS92" i="2"/>
  <c r="BT92" i="2"/>
  <c r="BM95" i="2"/>
  <c r="BN95" i="2"/>
  <c r="BQ95" i="2"/>
  <c r="BR95" i="2"/>
  <c r="BS95" i="2"/>
  <c r="BT95" i="2"/>
  <c r="BM98" i="2"/>
  <c r="BN98" i="2"/>
  <c r="BQ98" i="2"/>
  <c r="BR98" i="2"/>
  <c r="BS98" i="2"/>
  <c r="BT98" i="2"/>
  <c r="BM101" i="2"/>
  <c r="BN101" i="2"/>
  <c r="BQ101" i="2"/>
  <c r="BR101" i="2"/>
  <c r="BS101" i="2"/>
  <c r="BT101" i="2"/>
  <c r="BM104" i="2"/>
  <c r="BN104" i="2"/>
  <c r="BQ104" i="2"/>
  <c r="BR104" i="2"/>
  <c r="BS104" i="2"/>
  <c r="BT104" i="2"/>
  <c r="BM107" i="2"/>
  <c r="BN107" i="2"/>
  <c r="BQ107" i="2"/>
  <c r="BR107" i="2"/>
  <c r="BS107" i="2"/>
  <c r="BT107" i="2"/>
  <c r="BM110" i="2"/>
  <c r="BN110" i="2"/>
  <c r="BQ110" i="2"/>
  <c r="BR110" i="2"/>
  <c r="BS110" i="2"/>
  <c r="BT110" i="2"/>
  <c r="BM113" i="2"/>
  <c r="BN113" i="2"/>
  <c r="BQ113" i="2"/>
  <c r="BR113" i="2"/>
  <c r="BS113" i="2"/>
  <c r="BT113" i="2"/>
  <c r="BM116" i="2"/>
  <c r="BN116" i="2"/>
  <c r="BQ116" i="2"/>
  <c r="BR116" i="2"/>
  <c r="BS116" i="2"/>
  <c r="BT116" i="2"/>
  <c r="BM119" i="2"/>
  <c r="BN119" i="2"/>
  <c r="BQ119" i="2"/>
  <c r="BR119" i="2"/>
  <c r="BS119" i="2"/>
  <c r="BT119" i="2"/>
  <c r="BM122" i="2"/>
  <c r="BN122" i="2"/>
  <c r="BQ122" i="2"/>
  <c r="BR122" i="2"/>
  <c r="BS122" i="2"/>
  <c r="BT122" i="2"/>
  <c r="BM125" i="2"/>
  <c r="BN125" i="2"/>
  <c r="BQ125" i="2"/>
  <c r="BR125" i="2"/>
  <c r="BS125" i="2"/>
  <c r="BT125" i="2"/>
  <c r="BM128" i="2"/>
  <c r="BN128" i="2"/>
  <c r="BQ128" i="2"/>
  <c r="BR128" i="2"/>
  <c r="BS128" i="2"/>
  <c r="BT128" i="2"/>
  <c r="BM131" i="2"/>
  <c r="BN131" i="2"/>
  <c r="BQ131" i="2"/>
  <c r="BR131" i="2"/>
  <c r="BS131" i="2"/>
  <c r="BT131" i="2"/>
  <c r="BM134" i="2"/>
  <c r="BN134" i="2"/>
  <c r="BQ134" i="2"/>
  <c r="BR134" i="2"/>
  <c r="BS134" i="2"/>
  <c r="BT134" i="2"/>
  <c r="BM137" i="2"/>
  <c r="BN137" i="2"/>
  <c r="BQ137" i="2"/>
  <c r="BR137" i="2"/>
  <c r="BS137" i="2"/>
  <c r="BT137" i="2"/>
  <c r="BM140" i="2"/>
  <c r="BN140" i="2"/>
  <c r="BQ140" i="2"/>
  <c r="BR140" i="2"/>
  <c r="BS140" i="2"/>
  <c r="BT140" i="2"/>
  <c r="BM143" i="2"/>
  <c r="BN143" i="2"/>
  <c r="BQ143" i="2"/>
  <c r="BR143" i="2"/>
  <c r="BS143" i="2"/>
  <c r="BT143" i="2"/>
  <c r="BM146" i="2"/>
  <c r="BN146" i="2"/>
  <c r="BQ146" i="2"/>
  <c r="BR146" i="2"/>
  <c r="BS146" i="2"/>
  <c r="BT146" i="2"/>
  <c r="BM149" i="2"/>
  <c r="BN149" i="2"/>
  <c r="BQ149" i="2"/>
  <c r="BR149" i="2"/>
  <c r="BS149" i="2"/>
  <c r="BT149" i="2"/>
  <c r="BM152" i="2"/>
  <c r="BN152" i="2"/>
  <c r="BQ152" i="2"/>
  <c r="BR152" i="2"/>
  <c r="BS152" i="2"/>
  <c r="BT152" i="2"/>
  <c r="BM155" i="2"/>
  <c r="BN155" i="2"/>
  <c r="BQ155" i="2"/>
  <c r="BR155" i="2"/>
  <c r="BS155" i="2"/>
  <c r="BT155" i="2"/>
  <c r="BM158" i="2"/>
  <c r="BQ158" i="2"/>
  <c r="BS158" i="2"/>
  <c r="BK155" i="2"/>
  <c r="BK152" i="2"/>
  <c r="BK149" i="2"/>
  <c r="BK146" i="2"/>
  <c r="BK143" i="2"/>
  <c r="BK140" i="2"/>
  <c r="BK137" i="2"/>
  <c r="BK134" i="2"/>
  <c r="BK131" i="2"/>
  <c r="BK128" i="2"/>
  <c r="BK125" i="2"/>
  <c r="BK122" i="2"/>
  <c r="BK119" i="2"/>
  <c r="BK116" i="2"/>
  <c r="BK113" i="2"/>
  <c r="BK110" i="2"/>
  <c r="BK107" i="2"/>
  <c r="BK104" i="2"/>
  <c r="BK101" i="2"/>
  <c r="BK98" i="2"/>
  <c r="BK95" i="2"/>
  <c r="BK92" i="2"/>
  <c r="BK89" i="2"/>
  <c r="BK86" i="2"/>
  <c r="BK83" i="2"/>
  <c r="BK80" i="2"/>
  <c r="BK77" i="2"/>
  <c r="BK74" i="2"/>
  <c r="BK71" i="2"/>
  <c r="BK68" i="2"/>
  <c r="BK65" i="2"/>
  <c r="BK62" i="2"/>
  <c r="BK59" i="2"/>
  <c r="BK56" i="2"/>
  <c r="BK53" i="2"/>
  <c r="BK50" i="2"/>
  <c r="BK47" i="2"/>
  <c r="BK44" i="2"/>
  <c r="BK41" i="2"/>
  <c r="B127" i="10" l="1"/>
  <c r="B60" i="12"/>
  <c r="B44" i="11"/>
  <c r="B89" i="2"/>
  <c r="A54" i="3"/>
  <c r="BN29" i="2"/>
  <c r="DR158" i="2"/>
  <c r="BL158" i="2"/>
  <c r="DR134" i="2"/>
  <c r="BL134" i="2"/>
  <c r="DR110" i="2"/>
  <c r="BL110" i="2"/>
  <c r="DR86" i="2"/>
  <c r="BL86" i="2"/>
  <c r="DR62" i="2"/>
  <c r="BL62" i="2"/>
  <c r="DR26" i="2"/>
  <c r="BL26" i="2"/>
  <c r="DR137" i="2"/>
  <c r="BL137" i="2"/>
  <c r="DR113" i="2"/>
  <c r="BL113" i="2"/>
  <c r="DR89" i="2"/>
  <c r="BL89" i="2"/>
  <c r="DR65" i="2"/>
  <c r="BL65" i="2"/>
  <c r="DR41" i="2"/>
  <c r="BL41" i="2"/>
  <c r="BN11" i="2"/>
  <c r="DR140" i="2"/>
  <c r="BL140" i="2"/>
  <c r="DR116" i="2"/>
  <c r="BL116" i="2"/>
  <c r="DR92" i="2"/>
  <c r="BL92" i="2"/>
  <c r="DR68" i="2"/>
  <c r="BL68" i="2"/>
  <c r="DR44" i="2"/>
  <c r="BL44" i="2"/>
  <c r="DR143" i="2"/>
  <c r="BL143" i="2"/>
  <c r="DR119" i="2"/>
  <c r="BL119" i="2"/>
  <c r="DR95" i="2"/>
  <c r="BL95" i="2"/>
  <c r="DR71" i="2"/>
  <c r="BL71" i="2"/>
  <c r="DR47" i="2"/>
  <c r="BL47" i="2"/>
  <c r="DR146" i="2"/>
  <c r="BL146" i="2"/>
  <c r="DR122" i="2"/>
  <c r="BL122" i="2"/>
  <c r="DR98" i="2"/>
  <c r="BL98" i="2"/>
  <c r="DR74" i="2"/>
  <c r="BL74" i="2"/>
  <c r="DR50" i="2"/>
  <c r="BL50" i="2"/>
  <c r="DR29" i="2"/>
  <c r="BL29" i="2"/>
  <c r="DR149" i="2"/>
  <c r="BL149" i="2"/>
  <c r="DR125" i="2"/>
  <c r="BL125" i="2"/>
  <c r="DR101" i="2"/>
  <c r="BL101" i="2"/>
  <c r="DR80" i="2"/>
  <c r="BL80" i="2"/>
  <c r="DR77" i="2"/>
  <c r="BL77" i="2"/>
  <c r="DR53" i="2"/>
  <c r="BL53" i="2"/>
  <c r="DR35" i="2"/>
  <c r="BL35" i="2"/>
  <c r="DR152" i="2"/>
  <c r="BL152" i="2"/>
  <c r="DR128" i="2"/>
  <c r="BL128" i="2"/>
  <c r="DR104" i="2"/>
  <c r="BL104" i="2"/>
  <c r="DR56" i="2"/>
  <c r="BL56" i="2"/>
  <c r="DR155" i="2"/>
  <c r="BL155" i="2"/>
  <c r="DR131" i="2"/>
  <c r="BL131" i="2"/>
  <c r="DR107" i="2"/>
  <c r="BL107" i="2"/>
  <c r="DR83" i="2"/>
  <c r="BL83" i="2"/>
  <c r="DR59" i="2"/>
  <c r="BL59" i="2"/>
  <c r="DR23" i="2"/>
  <c r="DS17" i="2"/>
  <c r="DS14" i="2"/>
  <c r="BO11" i="2"/>
  <c r="DS20" i="2"/>
  <c r="DS29" i="2"/>
  <c r="DS26" i="2"/>
  <c r="DS23" i="2"/>
  <c r="DS35" i="2"/>
  <c r="BO23" i="2"/>
  <c r="BO26" i="2"/>
  <c r="M41" i="2"/>
  <c r="M44" i="2"/>
  <c r="B130" i="10" l="1"/>
  <c r="B61" i="12"/>
  <c r="B45" i="11"/>
  <c r="AI44" i="2"/>
  <c r="D18" i="9" s="1"/>
  <c r="E18" i="9" s="1"/>
  <c r="AM44" i="2"/>
  <c r="G18" i="9" s="1"/>
  <c r="H18" i="9" s="1"/>
  <c r="AI41" i="2"/>
  <c r="D17" i="9" s="1"/>
  <c r="E17" i="9" s="1"/>
  <c r="AM41" i="2"/>
  <c r="G17" i="9" s="1"/>
  <c r="H17" i="9" s="1"/>
  <c r="B92" i="2"/>
  <c r="A55" i="3"/>
  <c r="AJ44" i="2"/>
  <c r="AJ41" i="2"/>
  <c r="AW11" i="2"/>
  <c r="CI11" i="2"/>
  <c r="CH44" i="2"/>
  <c r="DT44" i="2" s="1"/>
  <c r="CH41" i="2"/>
  <c r="CQ11" i="2"/>
  <c r="BG11" i="2"/>
  <c r="BB11" i="2"/>
  <c r="BB161" i="2" s="1"/>
  <c r="BU11" i="2"/>
  <c r="AF29" i="2"/>
  <c r="AF23" i="2"/>
  <c r="AW23" i="2"/>
  <c r="AF44" i="2"/>
  <c r="AF26" i="2"/>
  <c r="AZ26" i="2" s="1"/>
  <c r="BU26" i="2" s="1"/>
  <c r="AW26" i="2"/>
  <c r="AF41" i="2"/>
  <c r="M53" i="2"/>
  <c r="M50" i="2"/>
  <c r="M47" i="2"/>
  <c r="BO20" i="2"/>
  <c r="BO14" i="2"/>
  <c r="B133" i="10" l="1"/>
  <c r="B62" i="12"/>
  <c r="B46" i="11"/>
  <c r="DL29" i="2"/>
  <c r="AP29" i="2"/>
  <c r="BK29" i="2" s="1"/>
  <c r="EA11" i="2"/>
  <c r="DL44" i="2"/>
  <c r="AI47" i="2"/>
  <c r="D19" i="9" s="1"/>
  <c r="E19" i="9" s="1"/>
  <c r="AM47" i="2"/>
  <c r="G19" i="9" s="1"/>
  <c r="H19" i="9" s="1"/>
  <c r="B95" i="2"/>
  <c r="A56" i="3"/>
  <c r="AI50" i="2"/>
  <c r="D20" i="9" s="1"/>
  <c r="E20" i="9" s="1"/>
  <c r="AM50" i="2"/>
  <c r="G20" i="9" s="1"/>
  <c r="H20" i="9" s="1"/>
  <c r="AI53" i="2"/>
  <c r="D21" i="9" s="1"/>
  <c r="E21" i="9" s="1"/>
  <c r="AM53" i="2"/>
  <c r="G21" i="9" s="1"/>
  <c r="H21" i="9" s="1"/>
  <c r="DL41" i="2"/>
  <c r="AJ47" i="2"/>
  <c r="AJ53" i="2"/>
  <c r="AJ50" i="2"/>
  <c r="DL26" i="2"/>
  <c r="AP26" i="2"/>
  <c r="CB11" i="2"/>
  <c r="BW11" i="2"/>
  <c r="DL23" i="2"/>
  <c r="AP23" i="2"/>
  <c r="BK23" i="2" s="1"/>
  <c r="CQ17" i="2"/>
  <c r="BO17" i="2"/>
  <c r="CO11" i="2"/>
  <c r="BM11" i="2"/>
  <c r="DA11" i="2"/>
  <c r="CI29" i="2"/>
  <c r="DU29" i="2" s="1"/>
  <c r="CG41" i="2"/>
  <c r="DF11" i="2"/>
  <c r="CG44" i="2"/>
  <c r="DS44" i="2" s="1"/>
  <c r="CH50" i="2"/>
  <c r="DT50" i="2" s="1"/>
  <c r="CH53" i="2"/>
  <c r="DT53" i="2" s="1"/>
  <c r="DT41" i="2"/>
  <c r="CH47" i="2"/>
  <c r="DT47" i="2" s="1"/>
  <c r="CI44" i="2"/>
  <c r="DU44" i="2" s="1"/>
  <c r="CI41" i="2"/>
  <c r="DU41" i="2" s="1"/>
  <c r="AF35" i="2"/>
  <c r="BU35" i="2"/>
  <c r="BR23" i="2"/>
  <c r="CI23" i="2"/>
  <c r="BR26" i="2"/>
  <c r="CI26" i="2"/>
  <c r="BM26" i="2"/>
  <c r="I29" i="3"/>
  <c r="BM35" i="2"/>
  <c r="AW35" i="2"/>
  <c r="AF50" i="2"/>
  <c r="AF20" i="2"/>
  <c r="AW20" i="2"/>
  <c r="AF47" i="2"/>
  <c r="AF53" i="2"/>
  <c r="AF14" i="2"/>
  <c r="AZ14" i="2" s="1"/>
  <c r="AF17" i="2"/>
  <c r="AZ17" i="2" s="1"/>
  <c r="BU17" i="2" s="1"/>
  <c r="AW17" i="2"/>
  <c r="C29" i="3"/>
  <c r="C30" i="3"/>
  <c r="C31" i="3"/>
  <c r="C32" i="3"/>
  <c r="C33" i="3"/>
  <c r="C34" i="3"/>
  <c r="C35"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B136" i="10" l="1"/>
  <c r="B63" i="12"/>
  <c r="B47" i="11"/>
  <c r="DS41" i="2"/>
  <c r="AZ161" i="2"/>
  <c r="B98" i="2"/>
  <c r="A57" i="3"/>
  <c r="BG14" i="2"/>
  <c r="BG161" i="2" s="1"/>
  <c r="DL50" i="2"/>
  <c r="DL47" i="2"/>
  <c r="DL53" i="2"/>
  <c r="DL20" i="2"/>
  <c r="AP20" i="2"/>
  <c r="DL14" i="2"/>
  <c r="AP14" i="2"/>
  <c r="DL17" i="2"/>
  <c r="AP17" i="2"/>
  <c r="DL35" i="2"/>
  <c r="AP35" i="2"/>
  <c r="BK26" i="2"/>
  <c r="CI50" i="2"/>
  <c r="DU50" i="2" s="1"/>
  <c r="CI17" i="2"/>
  <c r="CI20" i="2"/>
  <c r="CI14" i="2"/>
  <c r="CG50" i="2"/>
  <c r="DS50" i="2" s="1"/>
  <c r="CG53" i="2"/>
  <c r="DS53" i="2" s="1"/>
  <c r="BR35" i="2"/>
  <c r="CG47" i="2"/>
  <c r="DS47" i="2" s="1"/>
  <c r="DU26" i="2"/>
  <c r="CI53" i="2"/>
  <c r="DU53" i="2" s="1"/>
  <c r="CI47" i="2"/>
  <c r="DU47" i="2" s="1"/>
  <c r="BY35" i="2"/>
  <c r="BY161" i="2" s="1"/>
  <c r="DU23" i="2"/>
  <c r="CI35" i="2"/>
  <c r="CB35" i="2"/>
  <c r="BW35" i="2"/>
  <c r="B139" i="10" l="1"/>
  <c r="B64" i="12"/>
  <c r="B48" i="11"/>
  <c r="BK14" i="2"/>
  <c r="B101" i="2"/>
  <c r="A58" i="3"/>
  <c r="D9" i="3"/>
  <c r="BK35" i="2"/>
  <c r="BO35" i="2"/>
  <c r="DE29" i="2"/>
  <c r="DC29" i="2"/>
  <c r="DF29" i="2"/>
  <c r="CY29" i="2"/>
  <c r="DG29" i="2"/>
  <c r="CZ29" i="2"/>
  <c r="DH29" i="2"/>
  <c r="DA29" i="2"/>
  <c r="DB29" i="2"/>
  <c r="DD29" i="2"/>
  <c r="CQ29" i="2"/>
  <c r="CP29" i="2"/>
  <c r="CR29" i="2"/>
  <c r="CS29" i="2"/>
  <c r="CO29" i="2"/>
  <c r="CT29" i="2"/>
  <c r="CM29" i="2"/>
  <c r="CU29" i="2"/>
  <c r="CN29" i="2"/>
  <c r="CV29" i="2"/>
  <c r="DU35" i="2"/>
  <c r="I30" i="3"/>
  <c r="I35" i="3"/>
  <c r="AO29" i="2"/>
  <c r="B142" i="10" l="1"/>
  <c r="B65" i="12"/>
  <c r="B49" i="11"/>
  <c r="AY29" i="2"/>
  <c r="BT29" i="2" s="1"/>
  <c r="I13" i="9"/>
  <c r="J13" i="9" s="1"/>
  <c r="I12" i="11" s="1"/>
  <c r="J12" i="11" s="1"/>
  <c r="CX29" i="2"/>
  <c r="B104" i="2"/>
  <c r="A59" i="3"/>
  <c r="DJ29" i="2"/>
  <c r="DM29" i="2"/>
  <c r="J35" i="3" s="1"/>
  <c r="CJ29" i="2"/>
  <c r="CK29" i="2" s="1"/>
  <c r="DC116" i="2"/>
  <c r="DD116" i="2"/>
  <c r="DE116" i="2"/>
  <c r="DF116" i="2"/>
  <c r="DA116" i="2"/>
  <c r="CY116" i="2"/>
  <c r="DG116" i="2"/>
  <c r="CZ116" i="2"/>
  <c r="DH116" i="2"/>
  <c r="DB116" i="2"/>
  <c r="DC92" i="2"/>
  <c r="DD92" i="2"/>
  <c r="DA92" i="2"/>
  <c r="DE92" i="2"/>
  <c r="DF92" i="2"/>
  <c r="CY92" i="2"/>
  <c r="DG92" i="2"/>
  <c r="CZ92" i="2"/>
  <c r="DH92" i="2"/>
  <c r="DB92" i="2"/>
  <c r="DC68" i="2"/>
  <c r="DD68" i="2"/>
  <c r="DE68" i="2"/>
  <c r="DF68" i="2"/>
  <c r="DA68" i="2"/>
  <c r="CY68" i="2"/>
  <c r="DG68" i="2"/>
  <c r="CZ68" i="2"/>
  <c r="DH68" i="2"/>
  <c r="DB68" i="2"/>
  <c r="DC44" i="2"/>
  <c r="DD44" i="2"/>
  <c r="DE44" i="2"/>
  <c r="DF44" i="2"/>
  <c r="CY44" i="2"/>
  <c r="DG44" i="2"/>
  <c r="DA44" i="2"/>
  <c r="CZ44" i="2"/>
  <c r="DH44" i="2"/>
  <c r="DB44" i="2"/>
  <c r="DE113" i="2"/>
  <c r="DC113" i="2"/>
  <c r="DF113" i="2"/>
  <c r="CY113" i="2"/>
  <c r="DG113" i="2"/>
  <c r="CZ113" i="2"/>
  <c r="DH113" i="2"/>
  <c r="DA113" i="2"/>
  <c r="DB113" i="2"/>
  <c r="DD113" i="2"/>
  <c r="CY134" i="2"/>
  <c r="DG134" i="2"/>
  <c r="CZ134" i="2"/>
  <c r="DH134" i="2"/>
  <c r="DA134" i="2"/>
  <c r="DB134" i="2"/>
  <c r="DC134" i="2"/>
  <c r="DE134" i="2"/>
  <c r="DD134" i="2"/>
  <c r="DF134" i="2"/>
  <c r="CY110" i="2"/>
  <c r="DG110" i="2"/>
  <c r="CZ110" i="2"/>
  <c r="DH110" i="2"/>
  <c r="DA110" i="2"/>
  <c r="DB110" i="2"/>
  <c r="DC110" i="2"/>
  <c r="DD110" i="2"/>
  <c r="DF110" i="2"/>
  <c r="DE110" i="2"/>
  <c r="CY86" i="2"/>
  <c r="DG86" i="2"/>
  <c r="CZ86" i="2"/>
  <c r="DH86" i="2"/>
  <c r="DA86" i="2"/>
  <c r="DB86" i="2"/>
  <c r="DE86" i="2"/>
  <c r="DC86" i="2"/>
  <c r="DD86" i="2"/>
  <c r="DF86" i="2"/>
  <c r="CY62" i="2"/>
  <c r="DG62" i="2"/>
  <c r="CZ62" i="2"/>
  <c r="DH62" i="2"/>
  <c r="DA62" i="2"/>
  <c r="DE62" i="2"/>
  <c r="DB62" i="2"/>
  <c r="DC62" i="2"/>
  <c r="DD62" i="2"/>
  <c r="DF62" i="2"/>
  <c r="DC140" i="2"/>
  <c r="DA140" i="2"/>
  <c r="DD140" i="2"/>
  <c r="DE140" i="2"/>
  <c r="DF140" i="2"/>
  <c r="CY140" i="2"/>
  <c r="DG140" i="2"/>
  <c r="CZ140" i="2"/>
  <c r="DH140" i="2"/>
  <c r="DB140" i="2"/>
  <c r="DE65" i="2"/>
  <c r="DF65" i="2"/>
  <c r="CY65" i="2"/>
  <c r="DG65" i="2"/>
  <c r="CZ65" i="2"/>
  <c r="DH65" i="2"/>
  <c r="DA65" i="2"/>
  <c r="DC65" i="2"/>
  <c r="DB65" i="2"/>
  <c r="DD65" i="2"/>
  <c r="DA131" i="2"/>
  <c r="CY131" i="2"/>
  <c r="DB131" i="2"/>
  <c r="DC131" i="2"/>
  <c r="DD131" i="2"/>
  <c r="DE131" i="2"/>
  <c r="DF131" i="2"/>
  <c r="CZ131" i="2"/>
  <c r="DH131" i="2"/>
  <c r="DG131" i="2"/>
  <c r="DA107" i="2"/>
  <c r="CY107" i="2"/>
  <c r="DB107" i="2"/>
  <c r="DC107" i="2"/>
  <c r="DD107" i="2"/>
  <c r="DG107" i="2"/>
  <c r="DE107" i="2"/>
  <c r="DF107" i="2"/>
  <c r="CZ107" i="2"/>
  <c r="DH107" i="2"/>
  <c r="DA83" i="2"/>
  <c r="CY83" i="2"/>
  <c r="DB83" i="2"/>
  <c r="DC83" i="2"/>
  <c r="DD83" i="2"/>
  <c r="DE83" i="2"/>
  <c r="DF83" i="2"/>
  <c r="CZ83" i="2"/>
  <c r="DH83" i="2"/>
  <c r="DG83" i="2"/>
  <c r="DA59" i="2"/>
  <c r="CY59" i="2"/>
  <c r="DB59" i="2"/>
  <c r="DC59" i="2"/>
  <c r="DD59" i="2"/>
  <c r="DE59" i="2"/>
  <c r="DF59" i="2"/>
  <c r="DG59" i="2"/>
  <c r="CZ59" i="2"/>
  <c r="DH59" i="2"/>
  <c r="DA35" i="2"/>
  <c r="DB35" i="2"/>
  <c r="DC35" i="2"/>
  <c r="DD35" i="2"/>
  <c r="CY35" i="2"/>
  <c r="DE35" i="2"/>
  <c r="DG35" i="2"/>
  <c r="DF35" i="2"/>
  <c r="CZ35" i="2"/>
  <c r="DE137" i="2"/>
  <c r="DF137" i="2"/>
  <c r="CY137" i="2"/>
  <c r="DG137" i="2"/>
  <c r="DC137" i="2"/>
  <c r="CZ137" i="2"/>
  <c r="DH137" i="2"/>
  <c r="DA137" i="2"/>
  <c r="DB137" i="2"/>
  <c r="DD137" i="2"/>
  <c r="DE89" i="2"/>
  <c r="DC89" i="2"/>
  <c r="DF89" i="2"/>
  <c r="CY89" i="2"/>
  <c r="DG89" i="2"/>
  <c r="CZ89" i="2"/>
  <c r="DH89" i="2"/>
  <c r="DA89" i="2"/>
  <c r="DB89" i="2"/>
  <c r="DD89" i="2"/>
  <c r="CY158" i="2"/>
  <c r="DG158" i="2"/>
  <c r="DE158" i="2"/>
  <c r="CZ158" i="2"/>
  <c r="DH158" i="2"/>
  <c r="DA158" i="2"/>
  <c r="DB158" i="2"/>
  <c r="DC158" i="2"/>
  <c r="DD158" i="2"/>
  <c r="DF158" i="2"/>
  <c r="DC128" i="2"/>
  <c r="DD128" i="2"/>
  <c r="DE128" i="2"/>
  <c r="DA128" i="2"/>
  <c r="DF128" i="2"/>
  <c r="CY128" i="2"/>
  <c r="DG128" i="2"/>
  <c r="CZ128" i="2"/>
  <c r="DH128" i="2"/>
  <c r="DB128" i="2"/>
  <c r="DC104" i="2"/>
  <c r="DD104" i="2"/>
  <c r="DE104" i="2"/>
  <c r="DF104" i="2"/>
  <c r="CY104" i="2"/>
  <c r="DG104" i="2"/>
  <c r="DA104" i="2"/>
  <c r="CZ104" i="2"/>
  <c r="DH104" i="2"/>
  <c r="DB104" i="2"/>
  <c r="DC80" i="2"/>
  <c r="DD80" i="2"/>
  <c r="DE80" i="2"/>
  <c r="DF80" i="2"/>
  <c r="DA80" i="2"/>
  <c r="CY80" i="2"/>
  <c r="DG80" i="2"/>
  <c r="CZ80" i="2"/>
  <c r="DJ80" i="2" s="1"/>
  <c r="DH80" i="2"/>
  <c r="DB80" i="2"/>
  <c r="DC56" i="2"/>
  <c r="DD56" i="2"/>
  <c r="DE56" i="2"/>
  <c r="DF56" i="2"/>
  <c r="CY56" i="2"/>
  <c r="DG56" i="2"/>
  <c r="CZ56" i="2"/>
  <c r="DH56" i="2"/>
  <c r="DB56" i="2"/>
  <c r="DA56" i="2"/>
  <c r="CY26" i="2"/>
  <c r="DG26" i="2"/>
  <c r="CZ26" i="2"/>
  <c r="DA26" i="2"/>
  <c r="DB26" i="2"/>
  <c r="DC26" i="2"/>
  <c r="DE26" i="2"/>
  <c r="DD26" i="2"/>
  <c r="DF26" i="2"/>
  <c r="DC152" i="2"/>
  <c r="DD152" i="2"/>
  <c r="DE152" i="2"/>
  <c r="DF152" i="2"/>
  <c r="CY152" i="2"/>
  <c r="DG152" i="2"/>
  <c r="DA152" i="2"/>
  <c r="CZ152" i="2"/>
  <c r="DH152" i="2"/>
  <c r="DB152" i="2"/>
  <c r="DE149" i="2"/>
  <c r="DF149" i="2"/>
  <c r="CY149" i="2"/>
  <c r="DG149" i="2"/>
  <c r="DC149" i="2"/>
  <c r="CZ149" i="2"/>
  <c r="DH149" i="2"/>
  <c r="DA149" i="2"/>
  <c r="DB149" i="2"/>
  <c r="DD149" i="2"/>
  <c r="DE125" i="2"/>
  <c r="DF125" i="2"/>
  <c r="CY125" i="2"/>
  <c r="DG125" i="2"/>
  <c r="CZ125" i="2"/>
  <c r="DH125" i="2"/>
  <c r="DC125" i="2"/>
  <c r="DA125" i="2"/>
  <c r="DB125" i="2"/>
  <c r="DD125" i="2"/>
  <c r="DE101" i="2"/>
  <c r="DF101" i="2"/>
  <c r="CY101" i="2"/>
  <c r="DG101" i="2"/>
  <c r="DC101" i="2"/>
  <c r="CZ101" i="2"/>
  <c r="DH101" i="2"/>
  <c r="DA101" i="2"/>
  <c r="DB101" i="2"/>
  <c r="DD101" i="2"/>
  <c r="DE77" i="2"/>
  <c r="DF77" i="2"/>
  <c r="CY77" i="2"/>
  <c r="DG77" i="2"/>
  <c r="CZ77" i="2"/>
  <c r="DH77" i="2"/>
  <c r="DA77" i="2"/>
  <c r="DB77" i="2"/>
  <c r="DD77" i="2"/>
  <c r="DC77" i="2"/>
  <c r="DE53" i="2"/>
  <c r="DF53" i="2"/>
  <c r="CY53" i="2"/>
  <c r="DG53" i="2"/>
  <c r="CZ53" i="2"/>
  <c r="DH53" i="2"/>
  <c r="DC53" i="2"/>
  <c r="DA53" i="2"/>
  <c r="DB53" i="2"/>
  <c r="DD53" i="2"/>
  <c r="DA23" i="2"/>
  <c r="DB23" i="2"/>
  <c r="DC23" i="2"/>
  <c r="CY23" i="2"/>
  <c r="DD23" i="2"/>
  <c r="DE23" i="2"/>
  <c r="DF23" i="2"/>
  <c r="CZ23" i="2"/>
  <c r="DH23" i="2"/>
  <c r="DG23" i="2"/>
  <c r="DC20" i="2"/>
  <c r="DD20" i="2"/>
  <c r="DE20" i="2"/>
  <c r="DF20" i="2"/>
  <c r="DA20" i="2"/>
  <c r="CY20" i="2"/>
  <c r="DG20" i="2"/>
  <c r="CZ20" i="2"/>
  <c r="DH20" i="2"/>
  <c r="DB20" i="2"/>
  <c r="DE41" i="2"/>
  <c r="DF41" i="2"/>
  <c r="CY41" i="2"/>
  <c r="DG41" i="2"/>
  <c r="CZ41" i="2"/>
  <c r="DH41" i="2"/>
  <c r="DC41" i="2"/>
  <c r="DA41" i="2"/>
  <c r="DB41" i="2"/>
  <c r="DD41" i="2"/>
  <c r="CY146" i="2"/>
  <c r="DG146" i="2"/>
  <c r="CZ146" i="2"/>
  <c r="DH146" i="2"/>
  <c r="DA146" i="2"/>
  <c r="DB146" i="2"/>
  <c r="DC146" i="2"/>
  <c r="DD146" i="2"/>
  <c r="DE146" i="2"/>
  <c r="DF146" i="2"/>
  <c r="CY122" i="2"/>
  <c r="DG122" i="2"/>
  <c r="CZ122" i="2"/>
  <c r="DH122" i="2"/>
  <c r="DA122" i="2"/>
  <c r="DB122" i="2"/>
  <c r="DC122" i="2"/>
  <c r="DD122" i="2"/>
  <c r="DF122" i="2"/>
  <c r="DE122" i="2"/>
  <c r="CY98" i="2"/>
  <c r="DG98" i="2"/>
  <c r="CZ98" i="2"/>
  <c r="DH98" i="2"/>
  <c r="DA98" i="2"/>
  <c r="DB98" i="2"/>
  <c r="DC98" i="2"/>
  <c r="DD98" i="2"/>
  <c r="DF98" i="2"/>
  <c r="DE98" i="2"/>
  <c r="CY74" i="2"/>
  <c r="DG74" i="2"/>
  <c r="CZ74" i="2"/>
  <c r="DH74" i="2"/>
  <c r="DA74" i="2"/>
  <c r="DE74" i="2"/>
  <c r="DB74" i="2"/>
  <c r="DC74" i="2"/>
  <c r="DD74" i="2"/>
  <c r="DF74" i="2"/>
  <c r="CY50" i="2"/>
  <c r="DG50" i="2"/>
  <c r="DE50" i="2"/>
  <c r="CZ50" i="2"/>
  <c r="DH50" i="2"/>
  <c r="DA50" i="2"/>
  <c r="DB50" i="2"/>
  <c r="DC50" i="2"/>
  <c r="DD50" i="2"/>
  <c r="DF50" i="2"/>
  <c r="DA155" i="2"/>
  <c r="DB155" i="2"/>
  <c r="CY155" i="2"/>
  <c r="DC155" i="2"/>
  <c r="DD155" i="2"/>
  <c r="DE155" i="2"/>
  <c r="DF155" i="2"/>
  <c r="CZ155" i="2"/>
  <c r="DH155" i="2"/>
  <c r="DG155" i="2"/>
  <c r="DA14" i="2"/>
  <c r="DB14" i="2"/>
  <c r="DC14" i="2"/>
  <c r="DD14" i="2"/>
  <c r="DA143" i="2"/>
  <c r="DB143" i="2"/>
  <c r="DC143" i="2"/>
  <c r="DD143" i="2"/>
  <c r="DG143" i="2"/>
  <c r="DE143" i="2"/>
  <c r="DF143" i="2"/>
  <c r="CZ143" i="2"/>
  <c r="DH143" i="2"/>
  <c r="CY143" i="2"/>
  <c r="DA119" i="2"/>
  <c r="DB119" i="2"/>
  <c r="DC119" i="2"/>
  <c r="CY119" i="2"/>
  <c r="DD119" i="2"/>
  <c r="DE119" i="2"/>
  <c r="DG119" i="2"/>
  <c r="DF119" i="2"/>
  <c r="CZ119" i="2"/>
  <c r="DH119" i="2"/>
  <c r="DA95" i="2"/>
  <c r="DG95" i="2"/>
  <c r="DB95" i="2"/>
  <c r="DC95" i="2"/>
  <c r="DD95" i="2"/>
  <c r="DE95" i="2"/>
  <c r="DF95" i="2"/>
  <c r="CZ95" i="2"/>
  <c r="DH95" i="2"/>
  <c r="CY95" i="2"/>
  <c r="DA71" i="2"/>
  <c r="DG71" i="2"/>
  <c r="DB71" i="2"/>
  <c r="DC71" i="2"/>
  <c r="DD71" i="2"/>
  <c r="DE71" i="2"/>
  <c r="CY71" i="2"/>
  <c r="DF71" i="2"/>
  <c r="CZ71" i="2"/>
  <c r="DH71" i="2"/>
  <c r="DA47" i="2"/>
  <c r="DB47" i="2"/>
  <c r="DC47" i="2"/>
  <c r="DG47" i="2"/>
  <c r="DD47" i="2"/>
  <c r="DE47" i="2"/>
  <c r="DF47" i="2"/>
  <c r="CZ47" i="2"/>
  <c r="DH47" i="2"/>
  <c r="CY47" i="2"/>
  <c r="CS158" i="2"/>
  <c r="CT158" i="2"/>
  <c r="CM158" i="2"/>
  <c r="CU158" i="2"/>
  <c r="CN158" i="2"/>
  <c r="CV158" i="2"/>
  <c r="CQ158" i="2"/>
  <c r="CO158" i="2"/>
  <c r="CP158" i="2"/>
  <c r="CR158" i="2"/>
  <c r="CM107" i="2"/>
  <c r="CU107" i="2"/>
  <c r="CN107" i="2"/>
  <c r="CV107" i="2"/>
  <c r="CO107" i="2"/>
  <c r="CP107" i="2"/>
  <c r="CQ107" i="2"/>
  <c r="CS107" i="2"/>
  <c r="CT107" i="2"/>
  <c r="CR107" i="2"/>
  <c r="CS122" i="2"/>
  <c r="CT122" i="2"/>
  <c r="CQ122" i="2"/>
  <c r="CM122" i="2"/>
  <c r="CU122" i="2"/>
  <c r="CN122" i="2"/>
  <c r="CV122" i="2"/>
  <c r="CO122" i="2"/>
  <c r="CP122" i="2"/>
  <c r="CR122" i="2"/>
  <c r="CS74" i="2"/>
  <c r="CQ74" i="2"/>
  <c r="CR74" i="2"/>
  <c r="CT74" i="2"/>
  <c r="CM74" i="2"/>
  <c r="CU74" i="2"/>
  <c r="CN74" i="2"/>
  <c r="CV74" i="2"/>
  <c r="CO74" i="2"/>
  <c r="CP74" i="2"/>
  <c r="CQ137" i="2"/>
  <c r="CR137" i="2"/>
  <c r="CO137" i="2"/>
  <c r="CS137" i="2"/>
  <c r="CT137" i="2"/>
  <c r="CM137" i="2"/>
  <c r="CU137" i="2"/>
  <c r="CN137" i="2"/>
  <c r="CV137" i="2"/>
  <c r="CP137" i="2"/>
  <c r="CQ113" i="2"/>
  <c r="CR113" i="2"/>
  <c r="CS113" i="2"/>
  <c r="CO113" i="2"/>
  <c r="CT113" i="2"/>
  <c r="CM113" i="2"/>
  <c r="CU113" i="2"/>
  <c r="CN113" i="2"/>
  <c r="CV113" i="2"/>
  <c r="CP113" i="2"/>
  <c r="CQ89" i="2"/>
  <c r="CO89" i="2"/>
  <c r="CR89" i="2"/>
  <c r="CS89" i="2"/>
  <c r="CT89" i="2"/>
  <c r="CM89" i="2"/>
  <c r="CU89" i="2"/>
  <c r="CN89" i="2"/>
  <c r="CV89" i="2"/>
  <c r="CP89" i="2"/>
  <c r="CQ65" i="2"/>
  <c r="CO65" i="2"/>
  <c r="CR65" i="2"/>
  <c r="CS65" i="2"/>
  <c r="CT65" i="2"/>
  <c r="CM65" i="2"/>
  <c r="CU65" i="2"/>
  <c r="CN65" i="2"/>
  <c r="CV65" i="2"/>
  <c r="CP65" i="2"/>
  <c r="CQ41" i="2"/>
  <c r="CP41" i="2"/>
  <c r="CR41" i="2"/>
  <c r="CO41" i="2"/>
  <c r="CS41" i="2"/>
  <c r="CT41" i="2"/>
  <c r="CM41" i="2"/>
  <c r="CU41" i="2"/>
  <c r="CN41" i="2"/>
  <c r="CV41" i="2"/>
  <c r="CS110" i="2"/>
  <c r="CT110" i="2"/>
  <c r="CR110" i="2"/>
  <c r="CM110" i="2"/>
  <c r="CU110" i="2"/>
  <c r="CN110" i="2"/>
  <c r="CV110" i="2"/>
  <c r="CO110" i="2"/>
  <c r="CP110" i="2"/>
  <c r="CQ110" i="2"/>
  <c r="CM155" i="2"/>
  <c r="CU155" i="2"/>
  <c r="CN155" i="2"/>
  <c r="CV155" i="2"/>
  <c r="CO155" i="2"/>
  <c r="CP155" i="2"/>
  <c r="CQ155" i="2"/>
  <c r="CR155" i="2"/>
  <c r="CS155" i="2"/>
  <c r="CT155" i="2"/>
  <c r="CM83" i="2"/>
  <c r="CU83" i="2"/>
  <c r="CN83" i="2"/>
  <c r="CV83" i="2"/>
  <c r="CO83" i="2"/>
  <c r="CP83" i="2"/>
  <c r="CQ83" i="2"/>
  <c r="CT83" i="2"/>
  <c r="CR83" i="2"/>
  <c r="CS83" i="2"/>
  <c r="CO128" i="2"/>
  <c r="CP128" i="2"/>
  <c r="CQ128" i="2"/>
  <c r="CM128" i="2"/>
  <c r="CR128" i="2"/>
  <c r="CU128" i="2"/>
  <c r="CS128" i="2"/>
  <c r="CT128" i="2"/>
  <c r="CV128" i="2"/>
  <c r="CN128" i="2"/>
  <c r="CO104" i="2"/>
  <c r="CM104" i="2"/>
  <c r="CN104" i="2"/>
  <c r="CP104" i="2"/>
  <c r="CU104" i="2"/>
  <c r="CQ104" i="2"/>
  <c r="CV104" i="2"/>
  <c r="CR104" i="2"/>
  <c r="CS104" i="2"/>
  <c r="CT104" i="2"/>
  <c r="CO80" i="2"/>
  <c r="CV80" i="2"/>
  <c r="CP80" i="2"/>
  <c r="CQ80" i="2"/>
  <c r="CU80" i="2"/>
  <c r="CN80" i="2"/>
  <c r="CR80" i="2"/>
  <c r="CS80" i="2"/>
  <c r="CM80" i="2"/>
  <c r="CT80" i="2"/>
  <c r="CO56" i="2"/>
  <c r="CP56" i="2"/>
  <c r="CU56" i="2"/>
  <c r="CN56" i="2"/>
  <c r="CQ56" i="2"/>
  <c r="CM56" i="2"/>
  <c r="CV56" i="2"/>
  <c r="CR56" i="2"/>
  <c r="CS56" i="2"/>
  <c r="CT56" i="2"/>
  <c r="CS26" i="2"/>
  <c r="CT26" i="2"/>
  <c r="CQ26" i="2"/>
  <c r="CR26" i="2"/>
  <c r="CM26" i="2"/>
  <c r="CU26" i="2"/>
  <c r="CN26" i="2"/>
  <c r="CO26" i="2"/>
  <c r="CP26" i="2"/>
  <c r="CS134" i="2"/>
  <c r="CQ134" i="2"/>
  <c r="CT134" i="2"/>
  <c r="CM134" i="2"/>
  <c r="CU134" i="2"/>
  <c r="CN134" i="2"/>
  <c r="CV134" i="2"/>
  <c r="CO134" i="2"/>
  <c r="CP134" i="2"/>
  <c r="CR134" i="2"/>
  <c r="CS62" i="2"/>
  <c r="CR62" i="2"/>
  <c r="CT62" i="2"/>
  <c r="CM62" i="2"/>
  <c r="CU62" i="2"/>
  <c r="CN62" i="2"/>
  <c r="CV62" i="2"/>
  <c r="CQ62" i="2"/>
  <c r="CO62" i="2"/>
  <c r="CP62" i="2"/>
  <c r="CM131" i="2"/>
  <c r="CU131" i="2"/>
  <c r="CN131" i="2"/>
  <c r="CV131" i="2"/>
  <c r="CO131" i="2"/>
  <c r="CP131" i="2"/>
  <c r="CQ131" i="2"/>
  <c r="CS131" i="2"/>
  <c r="CR131" i="2"/>
  <c r="CT131" i="2"/>
  <c r="CM59" i="2"/>
  <c r="CU59" i="2"/>
  <c r="CN59" i="2"/>
  <c r="CV59" i="2"/>
  <c r="CO59" i="2"/>
  <c r="CP59" i="2"/>
  <c r="CQ59" i="2"/>
  <c r="CS59" i="2"/>
  <c r="CT59" i="2"/>
  <c r="CR59" i="2"/>
  <c r="CM35" i="2"/>
  <c r="CU35" i="2"/>
  <c r="CS35" i="2"/>
  <c r="CN35" i="2"/>
  <c r="CO35" i="2"/>
  <c r="CT35" i="2"/>
  <c r="CP35" i="2"/>
  <c r="CQ35" i="2"/>
  <c r="CR35" i="2"/>
  <c r="CO152" i="2"/>
  <c r="CP152" i="2"/>
  <c r="CM152" i="2"/>
  <c r="CQ152" i="2"/>
  <c r="CR152" i="2"/>
  <c r="CS152" i="2"/>
  <c r="CU152" i="2"/>
  <c r="CT152" i="2"/>
  <c r="CV152" i="2"/>
  <c r="CN152" i="2"/>
  <c r="CQ149" i="2"/>
  <c r="CR149" i="2"/>
  <c r="CS149" i="2"/>
  <c r="CO149" i="2"/>
  <c r="CT149" i="2"/>
  <c r="CM149" i="2"/>
  <c r="CU149" i="2"/>
  <c r="CN149" i="2"/>
  <c r="CV149" i="2"/>
  <c r="CP149" i="2"/>
  <c r="CQ125" i="2"/>
  <c r="CR125" i="2"/>
  <c r="CS125" i="2"/>
  <c r="CT125" i="2"/>
  <c r="CM125" i="2"/>
  <c r="CU125" i="2"/>
  <c r="CN125" i="2"/>
  <c r="CV125" i="2"/>
  <c r="CO125" i="2"/>
  <c r="CP125" i="2"/>
  <c r="CQ101" i="2"/>
  <c r="CR101" i="2"/>
  <c r="CS101" i="2"/>
  <c r="CT101" i="2"/>
  <c r="CO101" i="2"/>
  <c r="CM101" i="2"/>
  <c r="CU101" i="2"/>
  <c r="CN101" i="2"/>
  <c r="CV101" i="2"/>
  <c r="CP101" i="2"/>
  <c r="CQ77" i="2"/>
  <c r="CR77" i="2"/>
  <c r="CO77" i="2"/>
  <c r="CS77" i="2"/>
  <c r="CT77" i="2"/>
  <c r="CM77" i="2"/>
  <c r="CU77" i="2"/>
  <c r="CN77" i="2"/>
  <c r="CV77" i="2"/>
  <c r="CP77" i="2"/>
  <c r="CQ53" i="2"/>
  <c r="CP53" i="2"/>
  <c r="CR53" i="2"/>
  <c r="CS53" i="2"/>
  <c r="CT53" i="2"/>
  <c r="CO53" i="2"/>
  <c r="CM53" i="2"/>
  <c r="CU53" i="2"/>
  <c r="CN53" i="2"/>
  <c r="CV53" i="2"/>
  <c r="CM23" i="2"/>
  <c r="CU23" i="2"/>
  <c r="CS23" i="2"/>
  <c r="CN23" i="2"/>
  <c r="CO23" i="2"/>
  <c r="CP23" i="2"/>
  <c r="CQ23" i="2"/>
  <c r="CT23" i="2"/>
  <c r="CR23" i="2"/>
  <c r="CR14" i="2"/>
  <c r="CO14" i="2"/>
  <c r="CP14" i="2"/>
  <c r="CQ14" i="2"/>
  <c r="CM143" i="2"/>
  <c r="CU143" i="2"/>
  <c r="CN143" i="2"/>
  <c r="CV143" i="2"/>
  <c r="CO143" i="2"/>
  <c r="CP143" i="2"/>
  <c r="CS143" i="2"/>
  <c r="CQ143" i="2"/>
  <c r="CR143" i="2"/>
  <c r="CT143" i="2"/>
  <c r="CM119" i="2"/>
  <c r="CU119" i="2"/>
  <c r="CN119" i="2"/>
  <c r="CV119" i="2"/>
  <c r="CO119" i="2"/>
  <c r="CP119" i="2"/>
  <c r="CQ119" i="2"/>
  <c r="CS119" i="2"/>
  <c r="CR119" i="2"/>
  <c r="CT119" i="2"/>
  <c r="CM95" i="2"/>
  <c r="CU95" i="2"/>
  <c r="CN95" i="2"/>
  <c r="CV95" i="2"/>
  <c r="CO95" i="2"/>
  <c r="CS95" i="2"/>
  <c r="CP95" i="2"/>
  <c r="CQ95" i="2"/>
  <c r="CT95" i="2"/>
  <c r="CR95" i="2"/>
  <c r="CM71" i="2"/>
  <c r="CU71" i="2"/>
  <c r="CN71" i="2"/>
  <c r="CV71" i="2"/>
  <c r="CO71" i="2"/>
  <c r="CP71" i="2"/>
  <c r="CS71" i="2"/>
  <c r="CQ71" i="2"/>
  <c r="CT71" i="2"/>
  <c r="CR71" i="2"/>
  <c r="CM47" i="2"/>
  <c r="CU47" i="2"/>
  <c r="CS47" i="2"/>
  <c r="CN47" i="2"/>
  <c r="CV47" i="2"/>
  <c r="CO47" i="2"/>
  <c r="CP47" i="2"/>
  <c r="CQ47" i="2"/>
  <c r="CT47" i="2"/>
  <c r="CR47" i="2"/>
  <c r="CS86" i="2"/>
  <c r="CT86" i="2"/>
  <c r="CR86" i="2"/>
  <c r="CM86" i="2"/>
  <c r="CU86" i="2"/>
  <c r="CN86" i="2"/>
  <c r="CV86" i="2"/>
  <c r="CQ86" i="2"/>
  <c r="CO86" i="2"/>
  <c r="CP86" i="2"/>
  <c r="CS146" i="2"/>
  <c r="CQ146" i="2"/>
  <c r="CT146" i="2"/>
  <c r="CM146" i="2"/>
  <c r="CU146" i="2"/>
  <c r="CN146" i="2"/>
  <c r="CV146" i="2"/>
  <c r="CO146" i="2"/>
  <c r="CP146" i="2"/>
  <c r="CR146" i="2"/>
  <c r="CS98" i="2"/>
  <c r="CT98" i="2"/>
  <c r="CR98" i="2"/>
  <c r="CM98" i="2"/>
  <c r="CU98" i="2"/>
  <c r="CN98" i="2"/>
  <c r="CV98" i="2"/>
  <c r="CO98" i="2"/>
  <c r="CP98" i="2"/>
  <c r="CQ98" i="2"/>
  <c r="CS50" i="2"/>
  <c r="CT50" i="2"/>
  <c r="CM50" i="2"/>
  <c r="CU50" i="2"/>
  <c r="CN50" i="2"/>
  <c r="CV50" i="2"/>
  <c r="CO50" i="2"/>
  <c r="CP50" i="2"/>
  <c r="CQ50" i="2"/>
  <c r="CR50" i="2"/>
  <c r="CO20" i="2"/>
  <c r="CP20" i="2"/>
  <c r="CQ20" i="2"/>
  <c r="CR20" i="2"/>
  <c r="CO140" i="2"/>
  <c r="CP140" i="2"/>
  <c r="CQ140" i="2"/>
  <c r="CR140" i="2"/>
  <c r="CS140" i="2"/>
  <c r="CU140" i="2"/>
  <c r="CT140" i="2"/>
  <c r="CM140" i="2"/>
  <c r="CN140" i="2"/>
  <c r="CV140" i="2"/>
  <c r="CO116" i="2"/>
  <c r="CU116" i="2"/>
  <c r="CN116" i="2"/>
  <c r="CP116" i="2"/>
  <c r="CQ116" i="2"/>
  <c r="CR116" i="2"/>
  <c r="CM116" i="2"/>
  <c r="CS116" i="2"/>
  <c r="CT116" i="2"/>
  <c r="CV116" i="2"/>
  <c r="CO92" i="2"/>
  <c r="CV92" i="2"/>
  <c r="CP92" i="2"/>
  <c r="CM92" i="2"/>
  <c r="CQ92" i="2"/>
  <c r="CN92" i="2"/>
  <c r="CR92" i="2"/>
  <c r="CS92" i="2"/>
  <c r="CU92" i="2"/>
  <c r="CT92" i="2"/>
  <c r="CO68" i="2"/>
  <c r="CP68" i="2"/>
  <c r="CN68" i="2"/>
  <c r="CQ68" i="2"/>
  <c r="CU68" i="2"/>
  <c r="CV68" i="2"/>
  <c r="CR68" i="2"/>
  <c r="CS68" i="2"/>
  <c r="CT68" i="2"/>
  <c r="CM68" i="2"/>
  <c r="CO44" i="2"/>
  <c r="CP44" i="2"/>
  <c r="CN44" i="2"/>
  <c r="CQ44" i="2"/>
  <c r="CM44" i="2"/>
  <c r="CV44" i="2"/>
  <c r="CR44" i="2"/>
  <c r="CS44" i="2"/>
  <c r="CU44" i="2"/>
  <c r="CT44" i="2"/>
  <c r="CM11" i="2"/>
  <c r="EB29" i="2"/>
  <c r="M86" i="2"/>
  <c r="M89" i="2"/>
  <c r="M92" i="2"/>
  <c r="M95" i="2"/>
  <c r="M98" i="2"/>
  <c r="M101" i="2"/>
  <c r="M104" i="2"/>
  <c r="M107" i="2"/>
  <c r="M110" i="2"/>
  <c r="M113" i="2"/>
  <c r="M116" i="2"/>
  <c r="M119" i="2"/>
  <c r="M122" i="2"/>
  <c r="M125" i="2"/>
  <c r="M128" i="2"/>
  <c r="M131" i="2"/>
  <c r="M134" i="2"/>
  <c r="M137" i="2"/>
  <c r="M140" i="2"/>
  <c r="M143" i="2"/>
  <c r="M146" i="2"/>
  <c r="M149" i="2"/>
  <c r="M152" i="2"/>
  <c r="M155" i="2"/>
  <c r="M158" i="2"/>
  <c r="M56" i="2"/>
  <c r="M59" i="2"/>
  <c r="M62" i="2"/>
  <c r="M65" i="2"/>
  <c r="M68" i="2"/>
  <c r="M71" i="2"/>
  <c r="M74" i="2"/>
  <c r="M77" i="2"/>
  <c r="M80" i="2"/>
  <c r="M83" i="2"/>
  <c r="BM20" i="2"/>
  <c r="DJ47" i="2" l="1"/>
  <c r="B145" i="10"/>
  <c r="B66" i="12"/>
  <c r="B50" i="11"/>
  <c r="DJ56" i="2"/>
  <c r="CX158" i="2"/>
  <c r="DJ140" i="2"/>
  <c r="DJ107" i="2"/>
  <c r="M28" i="12"/>
  <c r="N28" i="12" s="1"/>
  <c r="DJ65" i="2"/>
  <c r="DJ86" i="2"/>
  <c r="DJ143" i="2"/>
  <c r="DC161" i="2"/>
  <c r="DD161" i="2"/>
  <c r="CR161" i="2"/>
  <c r="CQ161" i="2"/>
  <c r="DA161" i="2"/>
  <c r="DB161" i="2"/>
  <c r="CP161" i="2"/>
  <c r="CO161" i="2"/>
  <c r="AI74" i="2"/>
  <c r="D28" i="9" s="1"/>
  <c r="E28" i="9" s="1"/>
  <c r="AM74" i="2"/>
  <c r="G28" i="9" s="1"/>
  <c r="H28" i="9" s="1"/>
  <c r="AI128" i="2"/>
  <c r="D46" i="9" s="1"/>
  <c r="E46" i="9" s="1"/>
  <c r="AM128" i="2"/>
  <c r="G46" i="9" s="1"/>
  <c r="H46" i="9" s="1"/>
  <c r="AI101" i="2"/>
  <c r="D37" i="9" s="1"/>
  <c r="E37" i="9" s="1"/>
  <c r="AM101" i="2"/>
  <c r="G37" i="9" s="1"/>
  <c r="H37" i="9" s="1"/>
  <c r="AI107" i="2"/>
  <c r="D39" i="9" s="1"/>
  <c r="E39" i="9" s="1"/>
  <c r="AM107" i="2"/>
  <c r="G39" i="9" s="1"/>
  <c r="H39" i="9" s="1"/>
  <c r="AI152" i="2"/>
  <c r="D54" i="9" s="1"/>
  <c r="E54" i="9" s="1"/>
  <c r="AM152" i="2"/>
  <c r="G54" i="9" s="1"/>
  <c r="H54" i="9" s="1"/>
  <c r="AI68" i="2"/>
  <c r="D26" i="9" s="1"/>
  <c r="E26" i="9" s="1"/>
  <c r="AM68" i="2"/>
  <c r="G26" i="9" s="1"/>
  <c r="H26" i="9" s="1"/>
  <c r="AI125" i="2"/>
  <c r="D45" i="9" s="1"/>
  <c r="E45" i="9" s="1"/>
  <c r="AM125" i="2"/>
  <c r="G45" i="9" s="1"/>
  <c r="H45" i="9" s="1"/>
  <c r="AI65" i="2"/>
  <c r="D25" i="9" s="1"/>
  <c r="E25" i="9" s="1"/>
  <c r="AM65" i="2"/>
  <c r="G25" i="9" s="1"/>
  <c r="H25" i="9" s="1"/>
  <c r="AI146" i="2"/>
  <c r="D52" i="9" s="1"/>
  <c r="E52" i="9" s="1"/>
  <c r="AM146" i="2"/>
  <c r="G52" i="9" s="1"/>
  <c r="H52" i="9" s="1"/>
  <c r="AI122" i="2"/>
  <c r="D44" i="9" s="1"/>
  <c r="E44" i="9" s="1"/>
  <c r="AM122" i="2"/>
  <c r="G44" i="9" s="1"/>
  <c r="H44" i="9" s="1"/>
  <c r="AI98" i="2"/>
  <c r="D36" i="9" s="1"/>
  <c r="E36" i="9" s="1"/>
  <c r="AM98" i="2"/>
  <c r="G36" i="9" s="1"/>
  <c r="H36" i="9" s="1"/>
  <c r="AI71" i="2"/>
  <c r="D27" i="9" s="1"/>
  <c r="E27" i="9" s="1"/>
  <c r="AM71" i="2"/>
  <c r="G27" i="9" s="1"/>
  <c r="H27" i="9" s="1"/>
  <c r="AI104" i="2"/>
  <c r="D38" i="9" s="1"/>
  <c r="E38" i="9" s="1"/>
  <c r="AM104" i="2"/>
  <c r="G38" i="9" s="1"/>
  <c r="H38" i="9" s="1"/>
  <c r="AI149" i="2"/>
  <c r="D53" i="9" s="1"/>
  <c r="E53" i="9" s="1"/>
  <c r="AM149" i="2"/>
  <c r="G53" i="9" s="1"/>
  <c r="H53" i="9" s="1"/>
  <c r="AI62" i="2"/>
  <c r="D24" i="9" s="1"/>
  <c r="E24" i="9" s="1"/>
  <c r="AM62" i="2"/>
  <c r="G24" i="9" s="1"/>
  <c r="H24" i="9" s="1"/>
  <c r="AI143" i="2"/>
  <c r="D51" i="9" s="1"/>
  <c r="E51" i="9" s="1"/>
  <c r="AM143" i="2"/>
  <c r="G51" i="9" s="1"/>
  <c r="H51" i="9" s="1"/>
  <c r="AI119" i="2"/>
  <c r="D43" i="9" s="1"/>
  <c r="E43" i="9" s="1"/>
  <c r="AM119" i="2"/>
  <c r="G43" i="9" s="1"/>
  <c r="H43" i="9" s="1"/>
  <c r="AI95" i="2"/>
  <c r="D35" i="9" s="1"/>
  <c r="E35" i="9" s="1"/>
  <c r="AM95" i="2"/>
  <c r="G35" i="9" s="1"/>
  <c r="H35" i="9" s="1"/>
  <c r="DJ95" i="2"/>
  <c r="DJ20" i="2"/>
  <c r="AI131" i="2"/>
  <c r="D47" i="9" s="1"/>
  <c r="E47" i="9" s="1"/>
  <c r="AM131" i="2"/>
  <c r="G47" i="9" s="1"/>
  <c r="H47" i="9" s="1"/>
  <c r="AI83" i="2"/>
  <c r="D31" i="9" s="1"/>
  <c r="E31" i="9" s="1"/>
  <c r="AM83" i="2"/>
  <c r="G31" i="9" s="1"/>
  <c r="H31" i="9" s="1"/>
  <c r="AI59" i="2"/>
  <c r="D23" i="9" s="1"/>
  <c r="E23" i="9" s="1"/>
  <c r="AM59" i="2"/>
  <c r="G23" i="9" s="1"/>
  <c r="H23" i="9" s="1"/>
  <c r="AI140" i="2"/>
  <c r="D50" i="9" s="1"/>
  <c r="E50" i="9" s="1"/>
  <c r="AM140" i="2"/>
  <c r="G50" i="9" s="1"/>
  <c r="H50" i="9" s="1"/>
  <c r="AI116" i="2"/>
  <c r="D42" i="9" s="1"/>
  <c r="E42" i="9" s="1"/>
  <c r="AM116" i="2"/>
  <c r="G42" i="9" s="1"/>
  <c r="H42" i="9" s="1"/>
  <c r="AI92" i="2"/>
  <c r="D34" i="9" s="1"/>
  <c r="E34" i="9" s="1"/>
  <c r="AM92" i="2"/>
  <c r="G34" i="9" s="1"/>
  <c r="H34" i="9" s="1"/>
  <c r="DJ68" i="2"/>
  <c r="AI155" i="2"/>
  <c r="D55" i="9" s="1"/>
  <c r="E55" i="9" s="1"/>
  <c r="AM155" i="2"/>
  <c r="G55" i="9" s="1"/>
  <c r="H55" i="9" s="1"/>
  <c r="AI80" i="2"/>
  <c r="D30" i="9" s="1"/>
  <c r="E30" i="9" s="1"/>
  <c r="AM80" i="2"/>
  <c r="G30" i="9" s="1"/>
  <c r="H30" i="9" s="1"/>
  <c r="AI137" i="2"/>
  <c r="D49" i="9" s="1"/>
  <c r="E49" i="9" s="1"/>
  <c r="AM137" i="2"/>
  <c r="G49" i="9" s="1"/>
  <c r="H49" i="9" s="1"/>
  <c r="AI113" i="2"/>
  <c r="D41" i="9" s="1"/>
  <c r="E41" i="9" s="1"/>
  <c r="AM113" i="2"/>
  <c r="G41" i="9" s="1"/>
  <c r="H41" i="9" s="1"/>
  <c r="AI89" i="2"/>
  <c r="D33" i="9" s="1"/>
  <c r="E33" i="9" s="1"/>
  <c r="AM89" i="2"/>
  <c r="G33" i="9" s="1"/>
  <c r="H33" i="9" s="1"/>
  <c r="DJ23" i="2"/>
  <c r="B107" i="2"/>
  <c r="A60" i="3"/>
  <c r="AI56" i="2"/>
  <c r="D22" i="9" s="1"/>
  <c r="E22" i="9" s="1"/>
  <c r="AM56" i="2"/>
  <c r="G22" i="9" s="1"/>
  <c r="H22" i="9" s="1"/>
  <c r="AI77" i="2"/>
  <c r="D29" i="9" s="1"/>
  <c r="E29" i="9" s="1"/>
  <c r="AM77" i="2"/>
  <c r="G29" i="9" s="1"/>
  <c r="H29" i="9" s="1"/>
  <c r="AI158" i="2"/>
  <c r="AM158" i="2"/>
  <c r="AI134" i="2"/>
  <c r="D48" i="9" s="1"/>
  <c r="E48" i="9" s="1"/>
  <c r="AM134" i="2"/>
  <c r="G48" i="9" s="1"/>
  <c r="H48" i="9" s="1"/>
  <c r="AI110" i="2"/>
  <c r="D40" i="9" s="1"/>
  <c r="E40" i="9" s="1"/>
  <c r="AM110" i="2"/>
  <c r="G40" i="9" s="1"/>
  <c r="H40" i="9" s="1"/>
  <c r="AI86" i="2"/>
  <c r="D32" i="9" s="1"/>
  <c r="E32" i="9" s="1"/>
  <c r="AM86" i="2"/>
  <c r="G32" i="9" s="1"/>
  <c r="H32" i="9" s="1"/>
  <c r="DJ83" i="2"/>
  <c r="DJ62" i="2"/>
  <c r="CX104" i="2"/>
  <c r="DJ71" i="2"/>
  <c r="DJ128" i="2"/>
  <c r="DJ101" i="2"/>
  <c r="CX77" i="2"/>
  <c r="DJ146" i="2"/>
  <c r="CX98" i="2"/>
  <c r="CX116" i="2"/>
  <c r="DJ98" i="2"/>
  <c r="CX140" i="2"/>
  <c r="CX50" i="2"/>
  <c r="DJ119" i="2"/>
  <c r="DJ41" i="2"/>
  <c r="DJ77" i="2"/>
  <c r="CX137" i="2"/>
  <c r="DJ155" i="2"/>
  <c r="DJ74" i="2"/>
  <c r="DJ92" i="2"/>
  <c r="DJ125" i="2"/>
  <c r="DJ26" i="2"/>
  <c r="DJ116" i="2"/>
  <c r="DJ149" i="2"/>
  <c r="DJ152" i="2"/>
  <c r="DJ104" i="2"/>
  <c r="DJ158" i="2"/>
  <c r="DJ89" i="2"/>
  <c r="DJ35" i="2"/>
  <c r="DJ110" i="2"/>
  <c r="CX59" i="2"/>
  <c r="DJ122" i="2"/>
  <c r="DJ53" i="2"/>
  <c r="DJ131" i="2"/>
  <c r="DJ113" i="2"/>
  <c r="DJ44" i="2"/>
  <c r="DJ50" i="2"/>
  <c r="DI158" i="2"/>
  <c r="DO158" i="2" s="1"/>
  <c r="DJ137" i="2"/>
  <c r="DJ59" i="2"/>
  <c r="DJ134" i="2"/>
  <c r="CX119" i="2"/>
  <c r="CX131" i="2"/>
  <c r="CX83" i="2"/>
  <c r="CX41" i="2"/>
  <c r="CX149" i="2"/>
  <c r="CX92" i="2"/>
  <c r="CX89" i="2"/>
  <c r="CX101" i="2"/>
  <c r="CX110" i="2"/>
  <c r="CX53" i="2"/>
  <c r="CX62" i="2"/>
  <c r="CX47" i="2"/>
  <c r="CX134" i="2"/>
  <c r="CX143" i="2"/>
  <c r="CX26" i="2"/>
  <c r="CX155" i="2"/>
  <c r="CX146" i="2"/>
  <c r="CX125" i="2"/>
  <c r="CX35" i="2"/>
  <c r="CX65" i="2"/>
  <c r="CX44" i="2"/>
  <c r="CX71" i="2"/>
  <c r="CX152" i="2"/>
  <c r="CX74" i="2"/>
  <c r="CX107" i="2"/>
  <c r="CX86" i="2"/>
  <c r="CX68" i="2"/>
  <c r="CX95" i="2"/>
  <c r="CX23" i="2"/>
  <c r="CX56" i="2"/>
  <c r="CX80" i="2"/>
  <c r="CX128" i="2"/>
  <c r="CX113" i="2"/>
  <c r="CX122" i="2"/>
  <c r="AJ92" i="2"/>
  <c r="AJ83" i="2"/>
  <c r="AJ80" i="2"/>
  <c r="AJ56" i="2"/>
  <c r="AJ137" i="2"/>
  <c r="AJ113" i="2"/>
  <c r="AJ89" i="2"/>
  <c r="AJ116" i="2"/>
  <c r="AJ77" i="2"/>
  <c r="AJ158" i="2"/>
  <c r="AT158" i="2" s="1"/>
  <c r="AJ134" i="2"/>
  <c r="AJ110" i="2"/>
  <c r="AJ86" i="2"/>
  <c r="AJ155" i="2"/>
  <c r="AJ71" i="2"/>
  <c r="AJ152" i="2"/>
  <c r="AJ128" i="2"/>
  <c r="AJ104" i="2"/>
  <c r="AJ140" i="2"/>
  <c r="AJ131" i="2"/>
  <c r="AJ68" i="2"/>
  <c r="AJ149" i="2"/>
  <c r="AJ125" i="2"/>
  <c r="AJ101" i="2"/>
  <c r="AJ59" i="2"/>
  <c r="AJ74" i="2"/>
  <c r="AJ65" i="2"/>
  <c r="AJ146" i="2"/>
  <c r="AJ122" i="2"/>
  <c r="AJ98" i="2"/>
  <c r="AJ107" i="2"/>
  <c r="AJ62" i="2"/>
  <c r="AJ143" i="2"/>
  <c r="AJ119" i="2"/>
  <c r="AJ95" i="2"/>
  <c r="CH125" i="2"/>
  <c r="DT125" i="2" s="1"/>
  <c r="CH152" i="2"/>
  <c r="DT152" i="2" s="1"/>
  <c r="CH68" i="2"/>
  <c r="DT68" i="2" s="1"/>
  <c r="CH146" i="2"/>
  <c r="DT146" i="2" s="1"/>
  <c r="CH71" i="2"/>
  <c r="DT71" i="2" s="1"/>
  <c r="CH104" i="2"/>
  <c r="DT104" i="2" s="1"/>
  <c r="CH122" i="2"/>
  <c r="DT122" i="2" s="1"/>
  <c r="CH62" i="2"/>
  <c r="DT62" i="2" s="1"/>
  <c r="CH95" i="2"/>
  <c r="DT95" i="2" s="1"/>
  <c r="CH83" i="2"/>
  <c r="DT83" i="2" s="1"/>
  <c r="CH59" i="2"/>
  <c r="DT59" i="2" s="1"/>
  <c r="CH140" i="2"/>
  <c r="DT140" i="2" s="1"/>
  <c r="CH116" i="2"/>
  <c r="DT116" i="2" s="1"/>
  <c r="CH92" i="2"/>
  <c r="DT92" i="2" s="1"/>
  <c r="CH128" i="2"/>
  <c r="DT128" i="2" s="1"/>
  <c r="CH101" i="2"/>
  <c r="DT101" i="2" s="1"/>
  <c r="CH65" i="2"/>
  <c r="DT65" i="2" s="1"/>
  <c r="CH98" i="2"/>
  <c r="DT98" i="2" s="1"/>
  <c r="CH143" i="2"/>
  <c r="DT143" i="2" s="1"/>
  <c r="CH119" i="2"/>
  <c r="DT119" i="2" s="1"/>
  <c r="CH80" i="2"/>
  <c r="DT80" i="2" s="1"/>
  <c r="CH56" i="2"/>
  <c r="CH137" i="2"/>
  <c r="DT137" i="2" s="1"/>
  <c r="CH113" i="2"/>
  <c r="DT113" i="2" s="1"/>
  <c r="CH89" i="2"/>
  <c r="DT89" i="2" s="1"/>
  <c r="CH86" i="2"/>
  <c r="DT86" i="2" s="1"/>
  <c r="CH149" i="2"/>
  <c r="DT149" i="2" s="1"/>
  <c r="CH77" i="2"/>
  <c r="DT77" i="2" s="1"/>
  <c r="CH158" i="2"/>
  <c r="DT158" i="2" s="1"/>
  <c r="CH134" i="2"/>
  <c r="DT134" i="2" s="1"/>
  <c r="CH110" i="2"/>
  <c r="DT110" i="2" s="1"/>
  <c r="CH74" i="2"/>
  <c r="DT74" i="2" s="1"/>
  <c r="CH155" i="2"/>
  <c r="DT155" i="2" s="1"/>
  <c r="CH131" i="2"/>
  <c r="DT131" i="2" s="1"/>
  <c r="CH107" i="2"/>
  <c r="DT107" i="2" s="1"/>
  <c r="DV29" i="2"/>
  <c r="DW29" i="2" s="1"/>
  <c r="DI137" i="2"/>
  <c r="DO137" i="2" s="1"/>
  <c r="DI41" i="2"/>
  <c r="DO41" i="2" s="1"/>
  <c r="DI53" i="2"/>
  <c r="DO53" i="2" s="1"/>
  <c r="DI65" i="2"/>
  <c r="DO65" i="2" s="1"/>
  <c r="DI50" i="2"/>
  <c r="DO50" i="2" s="1"/>
  <c r="DI62" i="2"/>
  <c r="DO62" i="2" s="1"/>
  <c r="DI74" i="2"/>
  <c r="DO74" i="2" s="1"/>
  <c r="DI86" i="2"/>
  <c r="DO86" i="2" s="1"/>
  <c r="DI98" i="2"/>
  <c r="DO98" i="2" s="1"/>
  <c r="DI110" i="2"/>
  <c r="DO110" i="2" s="1"/>
  <c r="DI44" i="2"/>
  <c r="DO44" i="2" s="1"/>
  <c r="DI56" i="2"/>
  <c r="DO56" i="2" s="1"/>
  <c r="DI68" i="2"/>
  <c r="DO68" i="2" s="1"/>
  <c r="DI80" i="2"/>
  <c r="DO80" i="2" s="1"/>
  <c r="DI92" i="2"/>
  <c r="DO92" i="2" s="1"/>
  <c r="DI104" i="2"/>
  <c r="DO104" i="2" s="1"/>
  <c r="DI116" i="2"/>
  <c r="DO116" i="2" s="1"/>
  <c r="DI128" i="2"/>
  <c r="DO128" i="2" s="1"/>
  <c r="DI140" i="2"/>
  <c r="DO140" i="2" s="1"/>
  <c r="DI152" i="2"/>
  <c r="DO152" i="2" s="1"/>
  <c r="CW50" i="2"/>
  <c r="DN50" i="2" s="1"/>
  <c r="CW62" i="2"/>
  <c r="DN62" i="2" s="1"/>
  <c r="CW74" i="2"/>
  <c r="DN74" i="2" s="1"/>
  <c r="CW86" i="2"/>
  <c r="DN86" i="2" s="1"/>
  <c r="CW98" i="2"/>
  <c r="DN98" i="2" s="1"/>
  <c r="CW110" i="2"/>
  <c r="DN110" i="2" s="1"/>
  <c r="CW122" i="2"/>
  <c r="DN122" i="2" s="1"/>
  <c r="CW134" i="2"/>
  <c r="DN134" i="2" s="1"/>
  <c r="CW146" i="2"/>
  <c r="DN146" i="2" s="1"/>
  <c r="CW158" i="2"/>
  <c r="CW44" i="2"/>
  <c r="DN44" i="2" s="1"/>
  <c r="CW56" i="2"/>
  <c r="DN56" i="2" s="1"/>
  <c r="CW68" i="2"/>
  <c r="DN68" i="2" s="1"/>
  <c r="DI122" i="2"/>
  <c r="DO122" i="2" s="1"/>
  <c r="DI134" i="2"/>
  <c r="DO134" i="2" s="1"/>
  <c r="DI146" i="2"/>
  <c r="DO146" i="2" s="1"/>
  <c r="CW80" i="2"/>
  <c r="DN80" i="2" s="1"/>
  <c r="CW92" i="2"/>
  <c r="DN92" i="2" s="1"/>
  <c r="CW104" i="2"/>
  <c r="DN104" i="2" s="1"/>
  <c r="CW116" i="2"/>
  <c r="DN116" i="2" s="1"/>
  <c r="CW128" i="2"/>
  <c r="DN128" i="2" s="1"/>
  <c r="CW140" i="2"/>
  <c r="DN140" i="2" s="1"/>
  <c r="CW152" i="2"/>
  <c r="DN152" i="2" s="1"/>
  <c r="CW137" i="2"/>
  <c r="DN137" i="2" s="1"/>
  <c r="CW59" i="2"/>
  <c r="DN59" i="2" s="1"/>
  <c r="CW83" i="2"/>
  <c r="DN83" i="2" s="1"/>
  <c r="CW107" i="2"/>
  <c r="DN107" i="2" s="1"/>
  <c r="CW131" i="2"/>
  <c r="DN131" i="2" s="1"/>
  <c r="CW41" i="2"/>
  <c r="DN41" i="2" s="1"/>
  <c r="CW53" i="2"/>
  <c r="DN53" i="2" s="1"/>
  <c r="CW65" i="2"/>
  <c r="DN65" i="2" s="1"/>
  <c r="CW77" i="2"/>
  <c r="DN77" i="2" s="1"/>
  <c r="CW89" i="2"/>
  <c r="DN89" i="2" s="1"/>
  <c r="CW101" i="2"/>
  <c r="DN101" i="2" s="1"/>
  <c r="CW113" i="2"/>
  <c r="DN113" i="2" s="1"/>
  <c r="CW125" i="2"/>
  <c r="DN125" i="2" s="1"/>
  <c r="CW149" i="2"/>
  <c r="DN149" i="2" s="1"/>
  <c r="CW47" i="2"/>
  <c r="DN47" i="2" s="1"/>
  <c r="CW71" i="2"/>
  <c r="DN71" i="2" s="1"/>
  <c r="CW95" i="2"/>
  <c r="DN95" i="2" s="1"/>
  <c r="CW119" i="2"/>
  <c r="DN119" i="2" s="1"/>
  <c r="CW155" i="2"/>
  <c r="DN155" i="2" s="1"/>
  <c r="CW143" i="2"/>
  <c r="DN143" i="2" s="1"/>
  <c r="DI59" i="2"/>
  <c r="DO59" i="2" s="1"/>
  <c r="DI83" i="2"/>
  <c r="DO83" i="2" s="1"/>
  <c r="DI107" i="2"/>
  <c r="DO107" i="2" s="1"/>
  <c r="DI131" i="2"/>
  <c r="DO131" i="2" s="1"/>
  <c r="DI77" i="2"/>
  <c r="DO77" i="2" s="1"/>
  <c r="DI89" i="2"/>
  <c r="DO89" i="2" s="1"/>
  <c r="DI101" i="2"/>
  <c r="DO101" i="2" s="1"/>
  <c r="DI113" i="2"/>
  <c r="DO113" i="2" s="1"/>
  <c r="DI125" i="2"/>
  <c r="DO125" i="2" s="1"/>
  <c r="DI149" i="2"/>
  <c r="DO149" i="2" s="1"/>
  <c r="DI47" i="2"/>
  <c r="DO47" i="2" s="1"/>
  <c r="DI71" i="2"/>
  <c r="DO71" i="2" s="1"/>
  <c r="DI95" i="2"/>
  <c r="DO95" i="2" s="1"/>
  <c r="DI119" i="2"/>
  <c r="DO119" i="2" s="1"/>
  <c r="DI155" i="2"/>
  <c r="DO155" i="2" s="1"/>
  <c r="DI143" i="2"/>
  <c r="DO143" i="2" s="1"/>
  <c r="AF140" i="2"/>
  <c r="DL140" i="2" s="1"/>
  <c r="AF92" i="2"/>
  <c r="AF62" i="2"/>
  <c r="AF143" i="2"/>
  <c r="AF119" i="2"/>
  <c r="AF95" i="2"/>
  <c r="AF80" i="2"/>
  <c r="AF137" i="2"/>
  <c r="AF77" i="2"/>
  <c r="AF134" i="2"/>
  <c r="AF110" i="2"/>
  <c r="AF86" i="2"/>
  <c r="AF158" i="2"/>
  <c r="AP158" i="2" s="1"/>
  <c r="AF74" i="2"/>
  <c r="AF155" i="2"/>
  <c r="DL155" i="2" s="1"/>
  <c r="AF131" i="2"/>
  <c r="AF107" i="2"/>
  <c r="DL107" i="2" s="1"/>
  <c r="AF83" i="2"/>
  <c r="AF89" i="2"/>
  <c r="AF71" i="2"/>
  <c r="DL71" i="2" s="1"/>
  <c r="AF152" i="2"/>
  <c r="DL152" i="2" s="1"/>
  <c r="AF128" i="2"/>
  <c r="AF104" i="2"/>
  <c r="AF56" i="2"/>
  <c r="AF68" i="2"/>
  <c r="AF149" i="2"/>
  <c r="AF125" i="2"/>
  <c r="AF101" i="2"/>
  <c r="AF59" i="2"/>
  <c r="AF116" i="2"/>
  <c r="AF113" i="2"/>
  <c r="DL113" i="2" s="1"/>
  <c r="AF65" i="2"/>
  <c r="DL65" i="2" s="1"/>
  <c r="I47" i="3" s="1"/>
  <c r="AF146" i="2"/>
  <c r="AF122" i="2"/>
  <c r="AF98" i="2"/>
  <c r="BM14" i="2"/>
  <c r="EA29" i="2"/>
  <c r="EC29" i="2" s="1"/>
  <c r="BK17" i="2"/>
  <c r="K77" i="3"/>
  <c r="G77" i="3"/>
  <c r="D77" i="3"/>
  <c r="B77" i="3"/>
  <c r="K76" i="3"/>
  <c r="G76" i="3"/>
  <c r="D76" i="3"/>
  <c r="B76" i="3"/>
  <c r="K75" i="3"/>
  <c r="G75" i="3"/>
  <c r="D75" i="3"/>
  <c r="B75" i="3"/>
  <c r="K74" i="3"/>
  <c r="G74" i="3"/>
  <c r="D74" i="3"/>
  <c r="B74" i="3"/>
  <c r="K73" i="3"/>
  <c r="G73" i="3"/>
  <c r="D73" i="3"/>
  <c r="B73" i="3"/>
  <c r="K72" i="3"/>
  <c r="G72" i="3"/>
  <c r="D72" i="3"/>
  <c r="B72" i="3"/>
  <c r="K71" i="3"/>
  <c r="G71" i="3"/>
  <c r="D71" i="3"/>
  <c r="B71" i="3"/>
  <c r="K70" i="3"/>
  <c r="G70" i="3"/>
  <c r="D70" i="3"/>
  <c r="B70" i="3"/>
  <c r="K69" i="3"/>
  <c r="G69" i="3"/>
  <c r="D69" i="3"/>
  <c r="B69" i="3"/>
  <c r="K68" i="3"/>
  <c r="G68" i="3"/>
  <c r="D68" i="3"/>
  <c r="B68" i="3"/>
  <c r="K67" i="3"/>
  <c r="G67" i="3"/>
  <c r="D67" i="3"/>
  <c r="B67" i="3"/>
  <c r="K66" i="3"/>
  <c r="G66" i="3"/>
  <c r="D66" i="3"/>
  <c r="B66" i="3"/>
  <c r="K65" i="3"/>
  <c r="G65" i="3"/>
  <c r="D65" i="3"/>
  <c r="B65" i="3"/>
  <c r="K64" i="3"/>
  <c r="G64" i="3"/>
  <c r="D64" i="3"/>
  <c r="B64" i="3"/>
  <c r="K63" i="3"/>
  <c r="G63" i="3"/>
  <c r="D63" i="3"/>
  <c r="B63" i="3"/>
  <c r="K62" i="3"/>
  <c r="G62" i="3"/>
  <c r="D62" i="3"/>
  <c r="B62" i="3"/>
  <c r="K61" i="3"/>
  <c r="G61" i="3"/>
  <c r="D61" i="3"/>
  <c r="B61" i="3"/>
  <c r="K60" i="3"/>
  <c r="G60" i="3"/>
  <c r="D60" i="3"/>
  <c r="B60" i="3"/>
  <c r="K59" i="3"/>
  <c r="G59" i="3"/>
  <c r="D59" i="3"/>
  <c r="B59" i="3"/>
  <c r="K58" i="3"/>
  <c r="G58" i="3"/>
  <c r="D58" i="3"/>
  <c r="B58" i="3"/>
  <c r="K57" i="3"/>
  <c r="G57" i="3"/>
  <c r="D57" i="3"/>
  <c r="B57" i="3"/>
  <c r="K56" i="3"/>
  <c r="G56" i="3"/>
  <c r="D56" i="3"/>
  <c r="B56" i="3"/>
  <c r="K55" i="3"/>
  <c r="G55" i="3"/>
  <c r="D55" i="3"/>
  <c r="B55" i="3"/>
  <c r="K54" i="3"/>
  <c r="G54" i="3"/>
  <c r="D54" i="3"/>
  <c r="B54" i="3"/>
  <c r="K53" i="3"/>
  <c r="G53" i="3"/>
  <c r="D53" i="3"/>
  <c r="B53" i="3"/>
  <c r="K52" i="3"/>
  <c r="G52" i="3"/>
  <c r="D52" i="3"/>
  <c r="B52" i="3"/>
  <c r="K51" i="3"/>
  <c r="G51" i="3"/>
  <c r="D51" i="3"/>
  <c r="B51" i="3"/>
  <c r="K50" i="3"/>
  <c r="G50" i="3"/>
  <c r="D50" i="3"/>
  <c r="B50" i="3"/>
  <c r="K49" i="3"/>
  <c r="G49" i="3"/>
  <c r="D49" i="3"/>
  <c r="B49" i="3"/>
  <c r="K48" i="3"/>
  <c r="G48" i="3"/>
  <c r="D48" i="3"/>
  <c r="B48" i="3"/>
  <c r="K47" i="3"/>
  <c r="G47" i="3"/>
  <c r="D47" i="3"/>
  <c r="B47" i="3"/>
  <c r="K46" i="3"/>
  <c r="G46" i="3"/>
  <c r="D46" i="3"/>
  <c r="B46" i="3"/>
  <c r="K45" i="3"/>
  <c r="G45" i="3"/>
  <c r="D45" i="3"/>
  <c r="B45" i="3"/>
  <c r="K44" i="3"/>
  <c r="G44" i="3"/>
  <c r="D44" i="3"/>
  <c r="B44" i="3"/>
  <c r="K43" i="3"/>
  <c r="G43" i="3"/>
  <c r="D43" i="3"/>
  <c r="B43" i="3"/>
  <c r="K42" i="3"/>
  <c r="G42" i="3"/>
  <c r="D42" i="3"/>
  <c r="B42" i="3"/>
  <c r="K41" i="3"/>
  <c r="G41" i="3"/>
  <c r="D41" i="3"/>
  <c r="B41" i="3"/>
  <c r="K40" i="3"/>
  <c r="G40" i="3"/>
  <c r="D40" i="3"/>
  <c r="B40" i="3"/>
  <c r="K39" i="3"/>
  <c r="G39" i="3"/>
  <c r="D39" i="3"/>
  <c r="B39" i="3"/>
  <c r="K38" i="3"/>
  <c r="G38" i="3"/>
  <c r="D38" i="3"/>
  <c r="B38" i="3"/>
  <c r="K37" i="3"/>
  <c r="G37" i="3"/>
  <c r="D37" i="3"/>
  <c r="B37" i="3"/>
  <c r="K35" i="3"/>
  <c r="H35" i="3"/>
  <c r="G35" i="3"/>
  <c r="D35" i="3"/>
  <c r="B35" i="3"/>
  <c r="K34" i="3"/>
  <c r="H34" i="3"/>
  <c r="G34" i="3"/>
  <c r="D34" i="3"/>
  <c r="B34" i="3"/>
  <c r="K33" i="3"/>
  <c r="G33" i="3"/>
  <c r="D33" i="3"/>
  <c r="B33" i="3"/>
  <c r="K32" i="3"/>
  <c r="H32" i="3"/>
  <c r="G32" i="3"/>
  <c r="D32" i="3"/>
  <c r="B32" i="3"/>
  <c r="K31" i="3"/>
  <c r="H31" i="3"/>
  <c r="G31" i="3"/>
  <c r="D31" i="3"/>
  <c r="B31" i="3"/>
  <c r="K30" i="3"/>
  <c r="H30" i="3"/>
  <c r="G30" i="3"/>
  <c r="K29" i="3"/>
  <c r="G29" i="3"/>
  <c r="D29" i="3"/>
  <c r="B29" i="3"/>
  <c r="BL20" i="2"/>
  <c r="BL17" i="2"/>
  <c r="DL104" i="2" l="1"/>
  <c r="B148" i="10"/>
  <c r="B67" i="12"/>
  <c r="B51" i="11"/>
  <c r="G56" i="9"/>
  <c r="H56" i="9" s="1"/>
  <c r="H57" i="9" s="1"/>
  <c r="AW158" i="2"/>
  <c r="BK158" i="2"/>
  <c r="AP161" i="2"/>
  <c r="AT161" i="2"/>
  <c r="BO158" i="2"/>
  <c r="BO161" i="2" s="1"/>
  <c r="D56" i="9"/>
  <c r="E56" i="9" s="1"/>
  <c r="AS158" i="2"/>
  <c r="DL74" i="2"/>
  <c r="DL158" i="2"/>
  <c r="I78" i="3" s="1"/>
  <c r="DL119" i="2"/>
  <c r="AM161" i="2"/>
  <c r="DL98" i="2"/>
  <c r="CH161" i="2"/>
  <c r="DL86" i="2"/>
  <c r="DL122" i="2"/>
  <c r="DL149" i="2"/>
  <c r="DL83" i="2"/>
  <c r="AI161" i="2"/>
  <c r="DL146" i="2"/>
  <c r="DL68" i="2"/>
  <c r="DL137" i="2"/>
  <c r="DL128" i="2"/>
  <c r="B110" i="2"/>
  <c r="A61" i="3"/>
  <c r="DL59" i="2"/>
  <c r="DL143" i="2"/>
  <c r="DL92" i="2"/>
  <c r="DL77" i="2"/>
  <c r="DL125" i="2"/>
  <c r="DL89" i="2"/>
  <c r="DL80" i="2"/>
  <c r="DL134" i="2"/>
  <c r="DL95" i="2"/>
  <c r="DL101" i="2"/>
  <c r="DL56" i="2"/>
  <c r="DL131" i="2"/>
  <c r="DL110" i="2"/>
  <c r="DL62" i="2"/>
  <c r="DL116" i="2"/>
  <c r="BW14" i="2"/>
  <c r="BW161" i="2" s="1"/>
  <c r="DR17" i="2"/>
  <c r="CN17" i="2"/>
  <c r="CX17" i="2" s="1"/>
  <c r="DR20" i="2"/>
  <c r="CN20" i="2"/>
  <c r="CX20" i="2" s="1"/>
  <c r="CM17" i="2"/>
  <c r="CG74" i="2"/>
  <c r="DS74" i="2" s="1"/>
  <c r="CG146" i="2"/>
  <c r="DS146" i="2" s="1"/>
  <c r="CG149" i="2"/>
  <c r="DS149" i="2" s="1"/>
  <c r="CG143" i="2"/>
  <c r="DS143" i="2" s="1"/>
  <c r="CG113" i="2"/>
  <c r="DS113" i="2" s="1"/>
  <c r="CG62" i="2"/>
  <c r="DS62" i="2" s="1"/>
  <c r="CG107" i="2"/>
  <c r="DS107" i="2" s="1"/>
  <c r="CG110" i="2"/>
  <c r="DS110" i="2" s="1"/>
  <c r="CG137" i="2"/>
  <c r="DS137" i="2" s="1"/>
  <c r="CG128" i="2"/>
  <c r="DS128" i="2" s="1"/>
  <c r="CG59" i="2"/>
  <c r="DS59" i="2" s="1"/>
  <c r="CG122" i="2"/>
  <c r="DS122" i="2" s="1"/>
  <c r="CG68" i="2"/>
  <c r="DS68" i="2" s="1"/>
  <c r="CG119" i="2"/>
  <c r="DS119" i="2" s="1"/>
  <c r="CG140" i="2"/>
  <c r="DS140" i="2" s="1"/>
  <c r="DP104" i="2"/>
  <c r="L60" i="3" s="1"/>
  <c r="CG131" i="2"/>
  <c r="DS131" i="2" s="1"/>
  <c r="CG134" i="2"/>
  <c r="DS134" i="2" s="1"/>
  <c r="CG86" i="2"/>
  <c r="DS86" i="2" s="1"/>
  <c r="CG56" i="2"/>
  <c r="CG98" i="2"/>
  <c r="DS98" i="2" s="1"/>
  <c r="CG92" i="2"/>
  <c r="DS92" i="2" s="1"/>
  <c r="CG83" i="2"/>
  <c r="DS83" i="2" s="1"/>
  <c r="CG104" i="2"/>
  <c r="DS104" i="2" s="1"/>
  <c r="CG152" i="2"/>
  <c r="DS152" i="2" s="1"/>
  <c r="CG77" i="2"/>
  <c r="DS77" i="2" s="1"/>
  <c r="CG101" i="2"/>
  <c r="DS101" i="2" s="1"/>
  <c r="DP92" i="2"/>
  <c r="L56" i="3" s="1"/>
  <c r="DP74" i="2"/>
  <c r="L50" i="3" s="1"/>
  <c r="CG89" i="2"/>
  <c r="DS89" i="2" s="1"/>
  <c r="DP80" i="2"/>
  <c r="L52" i="3" s="1"/>
  <c r="CG155" i="2"/>
  <c r="DS155" i="2" s="1"/>
  <c r="CG158" i="2"/>
  <c r="DS158" i="2" s="1"/>
  <c r="CG80" i="2"/>
  <c r="DS80" i="2" s="1"/>
  <c r="CG65" i="2"/>
  <c r="DS65" i="2" s="1"/>
  <c r="CG116" i="2"/>
  <c r="DS116" i="2" s="1"/>
  <c r="CG95" i="2"/>
  <c r="DS95" i="2" s="1"/>
  <c r="CG71" i="2"/>
  <c r="DS71" i="2" s="1"/>
  <c r="CG125" i="2"/>
  <c r="DS125" i="2" s="1"/>
  <c r="DT56" i="2"/>
  <c r="DT161" i="2" s="1"/>
  <c r="DP140" i="2"/>
  <c r="L72" i="3" s="1"/>
  <c r="CI59" i="2"/>
  <c r="DU59" i="2" s="1"/>
  <c r="CI107" i="2"/>
  <c r="DU107" i="2" s="1"/>
  <c r="CI119" i="2"/>
  <c r="DU119" i="2" s="1"/>
  <c r="CI140" i="2"/>
  <c r="DU140" i="2" s="1"/>
  <c r="CI146" i="2"/>
  <c r="DU146" i="2" s="1"/>
  <c r="CI158" i="2"/>
  <c r="DU158" i="2" s="1"/>
  <c r="CI65" i="2"/>
  <c r="DU65" i="2" s="1"/>
  <c r="CI101" i="2"/>
  <c r="DU101" i="2" s="1"/>
  <c r="CI56" i="2"/>
  <c r="CI71" i="2"/>
  <c r="DU71" i="2" s="1"/>
  <c r="CI131" i="2"/>
  <c r="DU131" i="2" s="1"/>
  <c r="CI86" i="2"/>
  <c r="DU86" i="2" s="1"/>
  <c r="CI137" i="2"/>
  <c r="DU137" i="2" s="1"/>
  <c r="CI143" i="2"/>
  <c r="DU143" i="2" s="1"/>
  <c r="CI68" i="2"/>
  <c r="DU68" i="2" s="1"/>
  <c r="CI98" i="2"/>
  <c r="DU98" i="2" s="1"/>
  <c r="CI125" i="2"/>
  <c r="DU125" i="2" s="1"/>
  <c r="CI89" i="2"/>
  <c r="DU89" i="2" s="1"/>
  <c r="CI155" i="2"/>
  <c r="DU155" i="2" s="1"/>
  <c r="CI110" i="2"/>
  <c r="DU110" i="2" s="1"/>
  <c r="CI62" i="2"/>
  <c r="DU62" i="2" s="1"/>
  <c r="CI152" i="2"/>
  <c r="DU152" i="2" s="1"/>
  <c r="CI113" i="2"/>
  <c r="DU113" i="2" s="1"/>
  <c r="CI104" i="2"/>
  <c r="DU104" i="2" s="1"/>
  <c r="CI80" i="2"/>
  <c r="DU80" i="2" s="1"/>
  <c r="CI77" i="2"/>
  <c r="DU77" i="2" s="1"/>
  <c r="CI122" i="2"/>
  <c r="DU122" i="2" s="1"/>
  <c r="CI116" i="2"/>
  <c r="DU116" i="2" s="1"/>
  <c r="CI149" i="2"/>
  <c r="DU149" i="2" s="1"/>
  <c r="CI128" i="2"/>
  <c r="DU128" i="2" s="1"/>
  <c r="CI83" i="2"/>
  <c r="DU83" i="2" s="1"/>
  <c r="CI74" i="2"/>
  <c r="DU74" i="2" s="1"/>
  <c r="CI134" i="2"/>
  <c r="DU134" i="2" s="1"/>
  <c r="CI95" i="2"/>
  <c r="DU95" i="2" s="1"/>
  <c r="CI92" i="2"/>
  <c r="DU92" i="2" s="1"/>
  <c r="DP128" i="2"/>
  <c r="L68" i="3" s="1"/>
  <c r="DP98" i="2"/>
  <c r="L58" i="3" s="1"/>
  <c r="DP86" i="2"/>
  <c r="L54" i="3" s="1"/>
  <c r="DP137" i="2"/>
  <c r="L71" i="3" s="1"/>
  <c r="DP116" i="2"/>
  <c r="L64" i="3" s="1"/>
  <c r="DP146" i="2"/>
  <c r="L74" i="3" s="1"/>
  <c r="DP62" i="2"/>
  <c r="L46" i="3" s="1"/>
  <c r="DP53" i="2"/>
  <c r="L43" i="3" s="1"/>
  <c r="DP41" i="2"/>
  <c r="L39" i="3" s="1"/>
  <c r="DP110" i="2"/>
  <c r="L62" i="3" s="1"/>
  <c r="DP134" i="2"/>
  <c r="L70" i="3" s="1"/>
  <c r="DP44" i="2"/>
  <c r="L40" i="3" s="1"/>
  <c r="DP71" i="2"/>
  <c r="L49" i="3" s="1"/>
  <c r="DP65" i="2"/>
  <c r="L47" i="3" s="1"/>
  <c r="DP152" i="2"/>
  <c r="L76" i="3" s="1"/>
  <c r="DP125" i="2"/>
  <c r="L67" i="3" s="1"/>
  <c r="DP131" i="2"/>
  <c r="L69" i="3" s="1"/>
  <c r="DP122" i="2"/>
  <c r="L66" i="3" s="1"/>
  <c r="DP149" i="2"/>
  <c r="L75" i="3" s="1"/>
  <c r="DP143" i="2"/>
  <c r="L73" i="3" s="1"/>
  <c r="DP113" i="2"/>
  <c r="L63" i="3" s="1"/>
  <c r="DP107" i="2"/>
  <c r="L61" i="3" s="1"/>
  <c r="DP155" i="2"/>
  <c r="L77" i="3" s="1"/>
  <c r="DP101" i="2"/>
  <c r="L59" i="3" s="1"/>
  <c r="DP83" i="2"/>
  <c r="L53" i="3" s="1"/>
  <c r="DP68" i="2"/>
  <c r="L48" i="3" s="1"/>
  <c r="DP119" i="2"/>
  <c r="L65" i="3" s="1"/>
  <c r="DP89" i="2"/>
  <c r="L55" i="3" s="1"/>
  <c r="DP59" i="2"/>
  <c r="L45" i="3" s="1"/>
  <c r="DP56" i="2"/>
  <c r="L44" i="3" s="1"/>
  <c r="DP47" i="2"/>
  <c r="L41" i="3" s="1"/>
  <c r="DP50" i="2"/>
  <c r="L42" i="3" s="1"/>
  <c r="DP95" i="2"/>
  <c r="L57" i="3" s="1"/>
  <c r="DP77" i="2"/>
  <c r="L51" i="3" s="1"/>
  <c r="ED29" i="2"/>
  <c r="CW29" i="2"/>
  <c r="DN29" i="2" s="1"/>
  <c r="DI29" i="2"/>
  <c r="DO29" i="2" s="1"/>
  <c r="BU14" i="2"/>
  <c r="BU161" i="2" s="1"/>
  <c r="BL14" i="2"/>
  <c r="BL161" i="2" s="1"/>
  <c r="BV14" i="2"/>
  <c r="BV161" i="2" s="1"/>
  <c r="DI17" i="2"/>
  <c r="BK20" i="2"/>
  <c r="BM17" i="2"/>
  <c r="BM161" i="2" s="1"/>
  <c r="L10" i="8"/>
  <c r="B151" i="10" l="1"/>
  <c r="B68" i="12"/>
  <c r="B52" i="11"/>
  <c r="BK161" i="2"/>
  <c r="BR158" i="2"/>
  <c r="AW161" i="2"/>
  <c r="AS161" i="2"/>
  <c r="BN158" i="2"/>
  <c r="BN161" i="2" s="1"/>
  <c r="DU56" i="2"/>
  <c r="CI161" i="2"/>
  <c r="DL161" i="2"/>
  <c r="M35" i="3"/>
  <c r="L13" i="9"/>
  <c r="DS56" i="2"/>
  <c r="DS161" i="2" s="1"/>
  <c r="CG161" i="2"/>
  <c r="B113" i="2"/>
  <c r="A62" i="3"/>
  <c r="CZ14" i="2"/>
  <c r="CY14" i="2"/>
  <c r="DR14" i="2"/>
  <c r="DR161" i="2" s="1"/>
  <c r="CN14" i="2"/>
  <c r="CX14" i="2" s="1"/>
  <c r="CM14" i="2"/>
  <c r="CM20" i="2"/>
  <c r="CN11" i="2"/>
  <c r="DP29" i="2"/>
  <c r="L35" i="3" s="1"/>
  <c r="CY11" i="2"/>
  <c r="F4" i="8"/>
  <c r="B154" i="10" l="1"/>
  <c r="B69" i="12"/>
  <c r="B53" i="11"/>
  <c r="C9" i="3"/>
  <c r="AW163" i="2"/>
  <c r="C7" i="3"/>
  <c r="AS163" i="2"/>
  <c r="E57" i="9"/>
  <c r="DJ14" i="2"/>
  <c r="DJ161" i="2" s="1"/>
  <c r="CZ161" i="2"/>
  <c r="CX11" i="2"/>
  <c r="CX161" i="2" s="1"/>
  <c r="CN161" i="2"/>
  <c r="CM161" i="2"/>
  <c r="CY161" i="2"/>
  <c r="B116" i="2"/>
  <c r="A63" i="3"/>
  <c r="B157" i="10" l="1"/>
  <c r="B70" i="12"/>
  <c r="B54" i="11"/>
  <c r="B119" i="2"/>
  <c r="A64" i="3"/>
  <c r="CU11" i="2"/>
  <c r="BS11" i="2"/>
  <c r="I57" i="3"/>
  <c r="I48" i="3"/>
  <c r="I40" i="3"/>
  <c r="I72" i="3"/>
  <c r="I71" i="3"/>
  <c r="I63" i="3"/>
  <c r="I55" i="3"/>
  <c r="I39" i="3"/>
  <c r="I64" i="3"/>
  <c r="I70" i="3"/>
  <c r="I62" i="3"/>
  <c r="I54" i="3"/>
  <c r="I46" i="3"/>
  <c r="I38" i="3"/>
  <c r="I73" i="3"/>
  <c r="I77" i="3"/>
  <c r="I69" i="3"/>
  <c r="I61" i="3"/>
  <c r="I53" i="3"/>
  <c r="I45" i="3"/>
  <c r="I37" i="3"/>
  <c r="I41" i="3"/>
  <c r="I56" i="3"/>
  <c r="I76" i="3"/>
  <c r="I68" i="3"/>
  <c r="I60" i="3"/>
  <c r="I52" i="3"/>
  <c r="I44" i="3"/>
  <c r="I34" i="3"/>
  <c r="I49" i="3"/>
  <c r="I75" i="3"/>
  <c r="I67" i="3"/>
  <c r="I59" i="3"/>
  <c r="I51" i="3"/>
  <c r="I43" i="3"/>
  <c r="I33" i="3"/>
  <c r="I65" i="3"/>
  <c r="I74" i="3"/>
  <c r="I66" i="3"/>
  <c r="I58" i="3"/>
  <c r="I50" i="3"/>
  <c r="I42" i="3"/>
  <c r="CC14" i="2"/>
  <c r="CC161" i="2" s="1"/>
  <c r="B71" i="12" l="1"/>
  <c r="B55" i="11"/>
  <c r="B122" i="2"/>
  <c r="A65" i="3"/>
  <c r="CU17" i="2"/>
  <c r="BS17" i="2"/>
  <c r="CU20" i="2"/>
  <c r="BS20" i="2"/>
  <c r="CS11" i="2"/>
  <c r="BQ11" i="2"/>
  <c r="CU14" i="2"/>
  <c r="BS14" i="2"/>
  <c r="DG14" i="2"/>
  <c r="DG161" i="2" s="1"/>
  <c r="I31" i="3"/>
  <c r="I32" i="3"/>
  <c r="O59" i="8"/>
  <c r="O58" i="8"/>
  <c r="O57" i="8"/>
  <c r="O56" i="8"/>
  <c r="O55" i="8"/>
  <c r="O54" i="8"/>
  <c r="O53" i="8"/>
  <c r="O52" i="8"/>
  <c r="O51" i="8"/>
  <c r="O50" i="8"/>
  <c r="O49" i="8"/>
  <c r="O48" i="8"/>
  <c r="O47" i="8"/>
  <c r="O46" i="8"/>
  <c r="O45" i="8"/>
  <c r="O44" i="8"/>
  <c r="O43" i="8"/>
  <c r="O42" i="8"/>
  <c r="O41" i="8"/>
  <c r="O40" i="8"/>
  <c r="O39" i="8"/>
  <c r="O38" i="8"/>
  <c r="O37" i="8"/>
  <c r="O36" i="8"/>
  <c r="O35" i="8"/>
  <c r="O34" i="8"/>
  <c r="O33" i="8"/>
  <c r="O32" i="8"/>
  <c r="O31" i="8"/>
  <c r="O30" i="8"/>
  <c r="O29" i="8"/>
  <c r="O28" i="8"/>
  <c r="O27" i="8"/>
  <c r="O26" i="8"/>
  <c r="O25" i="8"/>
  <c r="O24" i="8"/>
  <c r="O23" i="8"/>
  <c r="O22" i="8"/>
  <c r="O21" i="8"/>
  <c r="O20" i="8"/>
  <c r="O19" i="8"/>
  <c r="O18" i="8"/>
  <c r="BS161" i="2" l="1"/>
  <c r="CU161" i="2"/>
  <c r="B125" i="2"/>
  <c r="A66" i="3"/>
  <c r="DU11" i="2"/>
  <c r="BR11" i="2"/>
  <c r="CT11" i="2"/>
  <c r="O17" i="8"/>
  <c r="O16" i="8"/>
  <c r="O15" i="8"/>
  <c r="O14" i="8"/>
  <c r="O13" i="8"/>
  <c r="O12" i="8"/>
  <c r="O11" i="8"/>
  <c r="O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G10" i="8"/>
  <c r="H10" i="8"/>
  <c r="I10" i="8"/>
  <c r="J10" i="8"/>
  <c r="K10" i="8"/>
  <c r="G11" i="8"/>
  <c r="H11" i="8"/>
  <c r="I11" i="8"/>
  <c r="J11" i="8"/>
  <c r="K11" i="8"/>
  <c r="G12" i="8"/>
  <c r="H12" i="8"/>
  <c r="I12" i="8"/>
  <c r="J12" i="8"/>
  <c r="K12" i="8"/>
  <c r="G13" i="8"/>
  <c r="H13" i="8"/>
  <c r="I13" i="8"/>
  <c r="J13" i="8"/>
  <c r="K13" i="8"/>
  <c r="G14" i="8"/>
  <c r="H14" i="8"/>
  <c r="I14" i="8"/>
  <c r="J14" i="8"/>
  <c r="K14" i="8"/>
  <c r="G15" i="8"/>
  <c r="H15" i="8"/>
  <c r="I15" i="8"/>
  <c r="J15" i="8"/>
  <c r="K15" i="8"/>
  <c r="G16" i="8"/>
  <c r="H16" i="8"/>
  <c r="I16" i="8"/>
  <c r="J16" i="8"/>
  <c r="K16" i="8"/>
  <c r="G17" i="8"/>
  <c r="H17" i="8"/>
  <c r="I17" i="8"/>
  <c r="J17" i="8"/>
  <c r="K17" i="8"/>
  <c r="G18" i="8"/>
  <c r="H18" i="8"/>
  <c r="I18" i="8"/>
  <c r="J18" i="8"/>
  <c r="K18" i="8"/>
  <c r="G19" i="8"/>
  <c r="H19" i="8"/>
  <c r="I19" i="8"/>
  <c r="J19" i="8"/>
  <c r="K19" i="8"/>
  <c r="G20" i="8"/>
  <c r="H20" i="8"/>
  <c r="I20" i="8"/>
  <c r="J20" i="8"/>
  <c r="K20" i="8"/>
  <c r="G21" i="8"/>
  <c r="H21" i="8"/>
  <c r="I21" i="8"/>
  <c r="J21" i="8"/>
  <c r="K21" i="8"/>
  <c r="G22" i="8"/>
  <c r="H22" i="8"/>
  <c r="I22" i="8"/>
  <c r="J22" i="8"/>
  <c r="K22" i="8"/>
  <c r="G23" i="8"/>
  <c r="H23" i="8"/>
  <c r="I23" i="8"/>
  <c r="J23" i="8"/>
  <c r="K23" i="8"/>
  <c r="G24" i="8"/>
  <c r="H24" i="8"/>
  <c r="I24" i="8"/>
  <c r="J24" i="8"/>
  <c r="K24" i="8"/>
  <c r="G25" i="8"/>
  <c r="H25" i="8"/>
  <c r="I25" i="8"/>
  <c r="J25" i="8"/>
  <c r="K25" i="8"/>
  <c r="G26" i="8"/>
  <c r="H26" i="8"/>
  <c r="I26" i="8"/>
  <c r="J26" i="8"/>
  <c r="K26" i="8"/>
  <c r="G27" i="8"/>
  <c r="H27" i="8"/>
  <c r="I27" i="8"/>
  <c r="J27" i="8"/>
  <c r="K27" i="8"/>
  <c r="G28" i="8"/>
  <c r="H28" i="8"/>
  <c r="I28" i="8"/>
  <c r="J28" i="8"/>
  <c r="K28" i="8"/>
  <c r="G29" i="8"/>
  <c r="H29" i="8"/>
  <c r="I29" i="8"/>
  <c r="J29" i="8"/>
  <c r="K29" i="8"/>
  <c r="G30" i="8"/>
  <c r="H30" i="8"/>
  <c r="I30" i="8"/>
  <c r="J30" i="8"/>
  <c r="K30" i="8"/>
  <c r="G31" i="8"/>
  <c r="H31" i="8"/>
  <c r="I31" i="8"/>
  <c r="J31" i="8"/>
  <c r="K31" i="8"/>
  <c r="G32" i="8"/>
  <c r="H32" i="8"/>
  <c r="I32" i="8"/>
  <c r="J32" i="8"/>
  <c r="K32" i="8"/>
  <c r="G33" i="8"/>
  <c r="H33" i="8"/>
  <c r="I33" i="8"/>
  <c r="J33" i="8"/>
  <c r="K33" i="8"/>
  <c r="G34" i="8"/>
  <c r="H34" i="8"/>
  <c r="I34" i="8"/>
  <c r="J34" i="8"/>
  <c r="K34" i="8"/>
  <c r="G35" i="8"/>
  <c r="H35" i="8"/>
  <c r="I35" i="8"/>
  <c r="J35" i="8"/>
  <c r="K35" i="8"/>
  <c r="G36" i="8"/>
  <c r="H36" i="8"/>
  <c r="I36" i="8"/>
  <c r="J36" i="8"/>
  <c r="K36" i="8"/>
  <c r="G37" i="8"/>
  <c r="H37" i="8"/>
  <c r="I37" i="8"/>
  <c r="J37" i="8"/>
  <c r="K37" i="8"/>
  <c r="G38" i="8"/>
  <c r="H38" i="8"/>
  <c r="I38" i="8"/>
  <c r="J38" i="8"/>
  <c r="K38" i="8"/>
  <c r="G39" i="8"/>
  <c r="H39" i="8"/>
  <c r="I39" i="8"/>
  <c r="J39" i="8"/>
  <c r="K39" i="8"/>
  <c r="G40" i="8"/>
  <c r="H40" i="8"/>
  <c r="I40" i="8"/>
  <c r="J40" i="8"/>
  <c r="K40" i="8"/>
  <c r="G41" i="8"/>
  <c r="H41" i="8"/>
  <c r="I41" i="8"/>
  <c r="J41" i="8"/>
  <c r="K41" i="8"/>
  <c r="G42" i="8"/>
  <c r="H42" i="8"/>
  <c r="I42" i="8"/>
  <c r="J42" i="8"/>
  <c r="K42" i="8"/>
  <c r="G43" i="8"/>
  <c r="H43" i="8"/>
  <c r="I43" i="8"/>
  <c r="J43" i="8"/>
  <c r="K43" i="8"/>
  <c r="G44" i="8"/>
  <c r="H44" i="8"/>
  <c r="I44" i="8"/>
  <c r="J44" i="8"/>
  <c r="K44" i="8"/>
  <c r="G45" i="8"/>
  <c r="H45" i="8"/>
  <c r="I45" i="8"/>
  <c r="J45" i="8"/>
  <c r="K45" i="8"/>
  <c r="G46" i="8"/>
  <c r="H46" i="8"/>
  <c r="I46" i="8"/>
  <c r="J46" i="8"/>
  <c r="K46" i="8"/>
  <c r="G47" i="8"/>
  <c r="H47" i="8"/>
  <c r="I47" i="8"/>
  <c r="J47" i="8"/>
  <c r="K47" i="8"/>
  <c r="G48" i="8"/>
  <c r="H48" i="8"/>
  <c r="I48" i="8"/>
  <c r="J48" i="8"/>
  <c r="K48" i="8"/>
  <c r="G49" i="8"/>
  <c r="H49" i="8"/>
  <c r="I49" i="8"/>
  <c r="J49" i="8"/>
  <c r="K49" i="8"/>
  <c r="G50" i="8"/>
  <c r="H50" i="8"/>
  <c r="I50" i="8"/>
  <c r="J50" i="8"/>
  <c r="K50" i="8"/>
  <c r="G51" i="8"/>
  <c r="H51" i="8"/>
  <c r="I51" i="8"/>
  <c r="J51" i="8"/>
  <c r="K51" i="8"/>
  <c r="G52" i="8"/>
  <c r="H52" i="8"/>
  <c r="I52" i="8"/>
  <c r="J52" i="8"/>
  <c r="K52" i="8"/>
  <c r="G53" i="8"/>
  <c r="H53" i="8"/>
  <c r="I53" i="8"/>
  <c r="J53" i="8"/>
  <c r="K53" i="8"/>
  <c r="G54" i="8"/>
  <c r="H54" i="8"/>
  <c r="I54" i="8"/>
  <c r="J54" i="8"/>
  <c r="K54" i="8"/>
  <c r="G55" i="8"/>
  <c r="H55" i="8"/>
  <c r="I55" i="8"/>
  <c r="J55" i="8"/>
  <c r="K55" i="8"/>
  <c r="G56" i="8"/>
  <c r="H56" i="8"/>
  <c r="I56" i="8"/>
  <c r="J56" i="8"/>
  <c r="K56" i="8"/>
  <c r="G57" i="8"/>
  <c r="H57" i="8"/>
  <c r="I57" i="8"/>
  <c r="J57" i="8"/>
  <c r="K57" i="8"/>
  <c r="G58" i="8"/>
  <c r="H58" i="8"/>
  <c r="I58" i="8"/>
  <c r="J58" i="8"/>
  <c r="K58" i="8"/>
  <c r="G59" i="8"/>
  <c r="H59" i="8"/>
  <c r="I59" i="8"/>
  <c r="J59" i="8"/>
  <c r="K5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E59"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B128" i="2" l="1"/>
  <c r="A67" i="3"/>
  <c r="AO23" i="2"/>
  <c r="AO17" i="2"/>
  <c r="I9" i="9" s="1"/>
  <c r="J9" i="9" s="1"/>
  <c r="I8" i="11" s="1"/>
  <c r="J8" i="11" s="1"/>
  <c r="AO62" i="2"/>
  <c r="I24" i="9" s="1"/>
  <c r="J24" i="9" s="1"/>
  <c r="I23" i="11" s="1"/>
  <c r="J23" i="11" s="1"/>
  <c r="AO110" i="2"/>
  <c r="I40" i="9" s="1"/>
  <c r="J40" i="9" s="1"/>
  <c r="I39" i="11" s="1"/>
  <c r="J39" i="11" s="1"/>
  <c r="AO122" i="2"/>
  <c r="I44" i="9" s="1"/>
  <c r="J44" i="9" s="1"/>
  <c r="I43" i="11" s="1"/>
  <c r="J43" i="11" s="1"/>
  <c r="AO158" i="2"/>
  <c r="AO26" i="2"/>
  <c r="I12" i="9" s="1"/>
  <c r="J12" i="9" s="1"/>
  <c r="I11" i="11" s="1"/>
  <c r="J11" i="11" s="1"/>
  <c r="AO41" i="2"/>
  <c r="I17" i="9" s="1"/>
  <c r="J17" i="9" s="1"/>
  <c r="I16" i="11" s="1"/>
  <c r="J16" i="11" s="1"/>
  <c r="AO53" i="2"/>
  <c r="I21" i="9" s="1"/>
  <c r="J21" i="9" s="1"/>
  <c r="I20" i="11" s="1"/>
  <c r="J20" i="11" s="1"/>
  <c r="AO65" i="2"/>
  <c r="I25" i="9" s="1"/>
  <c r="J25" i="9" s="1"/>
  <c r="I24" i="11" s="1"/>
  <c r="J24" i="11" s="1"/>
  <c r="AO77" i="2"/>
  <c r="I29" i="9" s="1"/>
  <c r="J29" i="9" s="1"/>
  <c r="I28" i="11" s="1"/>
  <c r="J28" i="11" s="1"/>
  <c r="AO89" i="2"/>
  <c r="I33" i="9" s="1"/>
  <c r="J33" i="9" s="1"/>
  <c r="I32" i="11" s="1"/>
  <c r="J32" i="11" s="1"/>
  <c r="AO101" i="2"/>
  <c r="I37" i="9" s="1"/>
  <c r="J37" i="9" s="1"/>
  <c r="I36" i="11" s="1"/>
  <c r="J36" i="11" s="1"/>
  <c r="AO113" i="2"/>
  <c r="I41" i="9" s="1"/>
  <c r="J41" i="9" s="1"/>
  <c r="I40" i="11" s="1"/>
  <c r="J40" i="11" s="1"/>
  <c r="AO125" i="2"/>
  <c r="I45" i="9" s="1"/>
  <c r="J45" i="9" s="1"/>
  <c r="I44" i="11" s="1"/>
  <c r="J44" i="11" s="1"/>
  <c r="AO137" i="2"/>
  <c r="I49" i="9" s="1"/>
  <c r="J49" i="9" s="1"/>
  <c r="I48" i="11" s="1"/>
  <c r="J48" i="11" s="1"/>
  <c r="AO149" i="2"/>
  <c r="I53" i="9" s="1"/>
  <c r="J53" i="9" s="1"/>
  <c r="I52" i="11" s="1"/>
  <c r="J52" i="11" s="1"/>
  <c r="AO50" i="2"/>
  <c r="I20" i="9" s="1"/>
  <c r="J20" i="9" s="1"/>
  <c r="I19" i="11" s="1"/>
  <c r="J19" i="11" s="1"/>
  <c r="AO74" i="2"/>
  <c r="I28" i="9" s="1"/>
  <c r="J28" i="9" s="1"/>
  <c r="I27" i="11" s="1"/>
  <c r="J27" i="11" s="1"/>
  <c r="AO98" i="2"/>
  <c r="I36" i="9" s="1"/>
  <c r="J36" i="9" s="1"/>
  <c r="I35" i="11" s="1"/>
  <c r="J35" i="11" s="1"/>
  <c r="AO134" i="2"/>
  <c r="I48" i="9" s="1"/>
  <c r="J48" i="9" s="1"/>
  <c r="I47" i="11" s="1"/>
  <c r="J47" i="11" s="1"/>
  <c r="AO146" i="2"/>
  <c r="I52" i="9" s="1"/>
  <c r="J52" i="9" s="1"/>
  <c r="I51" i="11" s="1"/>
  <c r="J51" i="11" s="1"/>
  <c r="AO44" i="2"/>
  <c r="I18" i="9" s="1"/>
  <c r="J18" i="9" s="1"/>
  <c r="I17" i="11" s="1"/>
  <c r="J17" i="11" s="1"/>
  <c r="AO56" i="2"/>
  <c r="I22" i="9" s="1"/>
  <c r="J22" i="9" s="1"/>
  <c r="I21" i="11" s="1"/>
  <c r="J21" i="11" s="1"/>
  <c r="AO68" i="2"/>
  <c r="I26" i="9" s="1"/>
  <c r="J26" i="9" s="1"/>
  <c r="I25" i="11" s="1"/>
  <c r="J25" i="11" s="1"/>
  <c r="AO80" i="2"/>
  <c r="I30" i="9" s="1"/>
  <c r="J30" i="9" s="1"/>
  <c r="I29" i="11" s="1"/>
  <c r="J29" i="11" s="1"/>
  <c r="AO92" i="2"/>
  <c r="I34" i="9" s="1"/>
  <c r="J34" i="9" s="1"/>
  <c r="I33" i="11" s="1"/>
  <c r="J33" i="11" s="1"/>
  <c r="AO104" i="2"/>
  <c r="I38" i="9" s="1"/>
  <c r="J38" i="9" s="1"/>
  <c r="I37" i="11" s="1"/>
  <c r="J37" i="11" s="1"/>
  <c r="AO116" i="2"/>
  <c r="I42" i="9" s="1"/>
  <c r="J42" i="9" s="1"/>
  <c r="I41" i="11" s="1"/>
  <c r="J41" i="11" s="1"/>
  <c r="AO128" i="2"/>
  <c r="I46" i="9" s="1"/>
  <c r="J46" i="9" s="1"/>
  <c r="I45" i="11" s="1"/>
  <c r="J45" i="11" s="1"/>
  <c r="AO140" i="2"/>
  <c r="I50" i="9" s="1"/>
  <c r="J50" i="9" s="1"/>
  <c r="I49" i="11" s="1"/>
  <c r="J49" i="11" s="1"/>
  <c r="AO152" i="2"/>
  <c r="I54" i="9" s="1"/>
  <c r="J54" i="9" s="1"/>
  <c r="I53" i="11" s="1"/>
  <c r="J53" i="11" s="1"/>
  <c r="AO86" i="2"/>
  <c r="I32" i="9" s="1"/>
  <c r="J32" i="9" s="1"/>
  <c r="I31" i="11" s="1"/>
  <c r="J31" i="11" s="1"/>
  <c r="AO20" i="2"/>
  <c r="I10" i="9" s="1"/>
  <c r="J10" i="9" s="1"/>
  <c r="I9" i="11" s="1"/>
  <c r="J9" i="11" s="1"/>
  <c r="AO47" i="2"/>
  <c r="I19" i="9" s="1"/>
  <c r="J19" i="9" s="1"/>
  <c r="I18" i="11" s="1"/>
  <c r="J18" i="11" s="1"/>
  <c r="AO59" i="2"/>
  <c r="I23" i="9" s="1"/>
  <c r="J23" i="9" s="1"/>
  <c r="I22" i="11" s="1"/>
  <c r="J22" i="11" s="1"/>
  <c r="AO71" i="2"/>
  <c r="I27" i="9" s="1"/>
  <c r="J27" i="9" s="1"/>
  <c r="I26" i="11" s="1"/>
  <c r="J26" i="11" s="1"/>
  <c r="AO83" i="2"/>
  <c r="I31" i="9" s="1"/>
  <c r="J31" i="9" s="1"/>
  <c r="I30" i="11" s="1"/>
  <c r="J30" i="11" s="1"/>
  <c r="AO95" i="2"/>
  <c r="I35" i="9" s="1"/>
  <c r="J35" i="9" s="1"/>
  <c r="I34" i="11" s="1"/>
  <c r="J34" i="11" s="1"/>
  <c r="AO107" i="2"/>
  <c r="I39" i="9" s="1"/>
  <c r="J39" i="9" s="1"/>
  <c r="I38" i="11" s="1"/>
  <c r="J38" i="11" s="1"/>
  <c r="AO119" i="2"/>
  <c r="I43" i="9" s="1"/>
  <c r="J43" i="9" s="1"/>
  <c r="I42" i="11" s="1"/>
  <c r="J42" i="11" s="1"/>
  <c r="AO131" i="2"/>
  <c r="I47" i="9" s="1"/>
  <c r="J47" i="9" s="1"/>
  <c r="I46" i="11" s="1"/>
  <c r="J46" i="11" s="1"/>
  <c r="AO143" i="2"/>
  <c r="I51" i="9" s="1"/>
  <c r="J51" i="9" s="1"/>
  <c r="I50" i="11" s="1"/>
  <c r="J50" i="11" s="1"/>
  <c r="AO155" i="2"/>
  <c r="I55" i="9" s="1"/>
  <c r="J55" i="9" s="1"/>
  <c r="I54" i="11" s="1"/>
  <c r="J54" i="11" s="1"/>
  <c r="M70" i="12" l="1"/>
  <c r="N70" i="12" s="1"/>
  <c r="M51" i="12"/>
  <c r="N51" i="12" s="1"/>
  <c r="M46" i="12"/>
  <c r="N46" i="12" s="1"/>
  <c r="M61" i="12"/>
  <c r="N61" i="12" s="1"/>
  <c r="M67" i="12"/>
  <c r="N67" i="12" s="1"/>
  <c r="M56" i="12"/>
  <c r="N56" i="12" s="1"/>
  <c r="I56" i="9"/>
  <c r="J56" i="9" s="1"/>
  <c r="I55" i="11" s="1"/>
  <c r="J55" i="11" s="1"/>
  <c r="AY158" i="2"/>
  <c r="M42" i="12"/>
  <c r="N42" i="12" s="1"/>
  <c r="M57" i="12"/>
  <c r="N57" i="12" s="1"/>
  <c r="M63" i="12"/>
  <c r="N63" i="12" s="1"/>
  <c r="M52" i="12"/>
  <c r="N52" i="12" s="1"/>
  <c r="M59" i="12"/>
  <c r="N59" i="12" s="1"/>
  <c r="M53" i="12"/>
  <c r="N53" i="12" s="1"/>
  <c r="M34" i="12"/>
  <c r="N34" i="12" s="1"/>
  <c r="M43" i="12"/>
  <c r="N43" i="12" s="1"/>
  <c r="M44" i="12"/>
  <c r="N44" i="12" s="1"/>
  <c r="M39" i="12"/>
  <c r="N39" i="12" s="1"/>
  <c r="M25" i="12"/>
  <c r="N25" i="12" s="1"/>
  <c r="M45" i="12"/>
  <c r="N45" i="12" s="1"/>
  <c r="M35" i="12"/>
  <c r="N35" i="12" s="1"/>
  <c r="M40" i="12"/>
  <c r="N40" i="12" s="1"/>
  <c r="M24" i="12"/>
  <c r="N24" i="12" s="1"/>
  <c r="M38" i="12"/>
  <c r="N38" i="12" s="1"/>
  <c r="M55" i="12"/>
  <c r="N55" i="12" s="1"/>
  <c r="M49" i="12"/>
  <c r="N49" i="12" s="1"/>
  <c r="M58" i="12"/>
  <c r="N58" i="12" s="1"/>
  <c r="M41" i="12"/>
  <c r="N41" i="12" s="1"/>
  <c r="M36" i="12"/>
  <c r="N36" i="12" s="1"/>
  <c r="M69" i="12"/>
  <c r="N69" i="12" s="1"/>
  <c r="M37" i="12"/>
  <c r="N37" i="12" s="1"/>
  <c r="M64" i="12"/>
  <c r="N64" i="12" s="1"/>
  <c r="M32" i="12"/>
  <c r="N32" i="12" s="1"/>
  <c r="M48" i="12"/>
  <c r="N48" i="12" s="1"/>
  <c r="M66" i="12"/>
  <c r="N66" i="12" s="1"/>
  <c r="M62" i="12"/>
  <c r="N62" i="12" s="1"/>
  <c r="M47" i="12"/>
  <c r="N47" i="12" s="1"/>
  <c r="M68" i="12"/>
  <c r="N68" i="12" s="1"/>
  <c r="AY23" i="2"/>
  <c r="I11" i="9"/>
  <c r="J11" i="9" s="1"/>
  <c r="I10" i="11" s="1"/>
  <c r="J10" i="11" s="1"/>
  <c r="M54" i="12"/>
  <c r="N54" i="12" s="1"/>
  <c r="M50" i="12"/>
  <c r="N50" i="12" s="1"/>
  <c r="M65" i="12"/>
  <c r="N65" i="12" s="1"/>
  <c r="M33" i="12"/>
  <c r="N33" i="12" s="1"/>
  <c r="M60" i="12"/>
  <c r="N60" i="12" s="1"/>
  <c r="M27" i="12"/>
  <c r="N27" i="12" s="1"/>
  <c r="AY26" i="2"/>
  <c r="CV26" i="2" s="1"/>
  <c r="BI26" i="2"/>
  <c r="AY17" i="2"/>
  <c r="BI17" i="2"/>
  <c r="EB17" i="2" s="1"/>
  <c r="B131" i="2"/>
  <c r="A68" i="3"/>
  <c r="E48" i="8"/>
  <c r="AY20" i="2"/>
  <c r="CS20" i="2"/>
  <c r="BQ20" i="2"/>
  <c r="CS17" i="2"/>
  <c r="BQ17" i="2"/>
  <c r="DM95" i="2"/>
  <c r="J57" i="3" s="1"/>
  <c r="DM107" i="2"/>
  <c r="J61" i="3" s="1"/>
  <c r="DM152" i="2"/>
  <c r="J76" i="3" s="1"/>
  <c r="DM56" i="2"/>
  <c r="J44" i="3" s="1"/>
  <c r="DM137" i="2"/>
  <c r="J71" i="3" s="1"/>
  <c r="DM41" i="2"/>
  <c r="J39" i="3" s="1"/>
  <c r="DM125" i="2"/>
  <c r="J67" i="3" s="1"/>
  <c r="DM122" i="2"/>
  <c r="J66" i="3" s="1"/>
  <c r="DM59" i="2"/>
  <c r="J45" i="3" s="1"/>
  <c r="DM98" i="2"/>
  <c r="J58" i="3" s="1"/>
  <c r="DM89" i="2"/>
  <c r="J55" i="3" s="1"/>
  <c r="DM110" i="2"/>
  <c r="J62" i="3" s="1"/>
  <c r="DM140" i="2"/>
  <c r="J72" i="3" s="1"/>
  <c r="DM26" i="2"/>
  <c r="J34" i="3" s="1"/>
  <c r="DM128" i="2"/>
  <c r="J68" i="3" s="1"/>
  <c r="DM113" i="2"/>
  <c r="J63" i="3" s="1"/>
  <c r="DM101" i="2"/>
  <c r="J59" i="3" s="1"/>
  <c r="DM155" i="2"/>
  <c r="J77" i="3" s="1"/>
  <c r="DM143" i="2"/>
  <c r="J73" i="3" s="1"/>
  <c r="DM92" i="2"/>
  <c r="J56" i="3" s="1"/>
  <c r="DM74" i="2"/>
  <c r="J50" i="3" s="1"/>
  <c r="DM77" i="2"/>
  <c r="J51" i="3" s="1"/>
  <c r="DM62" i="2"/>
  <c r="J46" i="3" s="1"/>
  <c r="DM44" i="2"/>
  <c r="J40" i="3" s="1"/>
  <c r="DM83" i="2"/>
  <c r="J53" i="3" s="1"/>
  <c r="DM146" i="2"/>
  <c r="J74" i="3" s="1"/>
  <c r="DM116" i="2"/>
  <c r="J64" i="3" s="1"/>
  <c r="DM80" i="2"/>
  <c r="J52" i="3" s="1"/>
  <c r="DM65" i="2"/>
  <c r="J47" i="3" s="1"/>
  <c r="DM17" i="2"/>
  <c r="J31" i="3" s="1"/>
  <c r="DM158" i="2"/>
  <c r="J78" i="3" s="1"/>
  <c r="DM71" i="2"/>
  <c r="J49" i="3" s="1"/>
  <c r="DM134" i="2"/>
  <c r="J70" i="3" s="1"/>
  <c r="DM104" i="2"/>
  <c r="J60" i="3" s="1"/>
  <c r="DM47" i="2"/>
  <c r="J41" i="3" s="1"/>
  <c r="DM131" i="2"/>
  <c r="J69" i="3" s="1"/>
  <c r="DM20" i="2"/>
  <c r="J32" i="3" s="1"/>
  <c r="DM50" i="2"/>
  <c r="J42" i="3" s="1"/>
  <c r="DM119" i="2"/>
  <c r="J65" i="3" s="1"/>
  <c r="DM86" i="2"/>
  <c r="J54" i="3" s="1"/>
  <c r="DM68" i="2"/>
  <c r="J48" i="3" s="1"/>
  <c r="DM149" i="2"/>
  <c r="J75" i="3" s="1"/>
  <c r="DM53" i="2"/>
  <c r="J43" i="3" s="1"/>
  <c r="DM23" i="2"/>
  <c r="J33" i="3" s="1"/>
  <c r="L38" i="3"/>
  <c r="CJ59" i="2"/>
  <c r="CJ47" i="2"/>
  <c r="CK47" i="2" s="1"/>
  <c r="CJ98" i="2"/>
  <c r="CK98" i="2" s="1"/>
  <c r="CJ101" i="2"/>
  <c r="CJ122" i="2"/>
  <c r="CJ89" i="2"/>
  <c r="CK89" i="2" s="1"/>
  <c r="CJ110" i="2"/>
  <c r="CK110" i="2" s="1"/>
  <c r="CJ158" i="2"/>
  <c r="CK158" i="2" s="1"/>
  <c r="CJ80" i="2"/>
  <c r="CK80" i="2" s="1"/>
  <c r="CJ50" i="2"/>
  <c r="CK50" i="2" s="1"/>
  <c r="CJ77" i="2"/>
  <c r="CK77" i="2" s="1"/>
  <c r="CJ62" i="2"/>
  <c r="CK62" i="2" s="1"/>
  <c r="CJ116" i="2"/>
  <c r="CK116" i="2" s="1"/>
  <c r="CJ143" i="2"/>
  <c r="CK143" i="2" s="1"/>
  <c r="CJ131" i="2"/>
  <c r="CK131" i="2" s="1"/>
  <c r="CJ86" i="2"/>
  <c r="CK86" i="2" s="1"/>
  <c r="CJ107" i="2"/>
  <c r="CK107" i="2" s="1"/>
  <c r="CJ68" i="2"/>
  <c r="CK68" i="2" s="1"/>
  <c r="CJ65" i="2"/>
  <c r="CK65" i="2" s="1"/>
  <c r="CJ155" i="2"/>
  <c r="CK155" i="2" s="1"/>
  <c r="CJ104" i="2"/>
  <c r="CK104" i="2" s="1"/>
  <c r="CJ152" i="2"/>
  <c r="CJ56" i="2"/>
  <c r="CK56" i="2" s="1"/>
  <c r="CJ149" i="2"/>
  <c r="CJ53" i="2"/>
  <c r="CJ134" i="2"/>
  <c r="CK134" i="2" s="1"/>
  <c r="CJ92" i="2"/>
  <c r="CK92" i="2" s="1"/>
  <c r="CJ119" i="2"/>
  <c r="CK119" i="2" s="1"/>
  <c r="CJ83" i="2"/>
  <c r="CK83" i="2" s="1"/>
  <c r="CJ140" i="2"/>
  <c r="CK140" i="2" s="1"/>
  <c r="CJ44" i="2"/>
  <c r="CJ137" i="2"/>
  <c r="CJ113" i="2"/>
  <c r="CK113" i="2" s="1"/>
  <c r="CJ74" i="2"/>
  <c r="CK74" i="2" s="1"/>
  <c r="CJ95" i="2"/>
  <c r="CJ71" i="2"/>
  <c r="CJ128" i="2"/>
  <c r="CJ146" i="2"/>
  <c r="CK146" i="2" s="1"/>
  <c r="CJ125" i="2"/>
  <c r="CK125" i="2" s="1"/>
  <c r="CJ41" i="2"/>
  <c r="J38" i="3"/>
  <c r="CJ20" i="2"/>
  <c r="CK20" i="2" s="1"/>
  <c r="CJ17" i="2"/>
  <c r="CK17" i="2" s="1"/>
  <c r="CJ23" i="2"/>
  <c r="CK23" i="2" s="1"/>
  <c r="CJ26" i="2"/>
  <c r="CK26" i="2" s="1"/>
  <c r="EB53" i="2"/>
  <c r="EB107" i="2"/>
  <c r="EB65" i="2"/>
  <c r="EB95" i="2"/>
  <c r="EB137" i="2"/>
  <c r="EB68" i="2"/>
  <c r="EB152" i="2"/>
  <c r="EB128" i="2"/>
  <c r="EB149" i="2"/>
  <c r="EB83" i="2"/>
  <c r="EB146" i="2"/>
  <c r="EB113" i="2"/>
  <c r="EB56" i="2"/>
  <c r="EB140" i="2"/>
  <c r="EB125" i="2"/>
  <c r="EB116" i="2"/>
  <c r="EB98" i="2"/>
  <c r="EB122" i="2"/>
  <c r="EB59" i="2"/>
  <c r="EB158" i="2"/>
  <c r="EB143" i="2"/>
  <c r="EB104" i="2"/>
  <c r="EB131" i="2"/>
  <c r="EB92" i="2"/>
  <c r="EB74" i="2"/>
  <c r="EB89" i="2"/>
  <c r="EB110" i="2"/>
  <c r="EB44" i="2"/>
  <c r="EB71" i="2"/>
  <c r="EB155" i="2"/>
  <c r="EB134" i="2"/>
  <c r="EB47" i="2"/>
  <c r="EB101" i="2"/>
  <c r="EB119" i="2"/>
  <c r="EB86" i="2"/>
  <c r="EB80" i="2"/>
  <c r="EB50" i="2"/>
  <c r="EB77" i="2"/>
  <c r="EB62" i="2"/>
  <c r="CA14" i="2"/>
  <c r="CA161" i="2" s="1"/>
  <c r="EA125" i="2"/>
  <c r="EA137" i="2"/>
  <c r="EB41" i="2"/>
  <c r="BT26" i="2" l="1"/>
  <c r="BT158" i="2"/>
  <c r="DN158" i="2"/>
  <c r="DP158" i="2" s="1"/>
  <c r="L78" i="3" s="1"/>
  <c r="M26" i="12"/>
  <c r="N26" i="12" s="1"/>
  <c r="M71" i="12"/>
  <c r="N71" i="12" s="1"/>
  <c r="CD26" i="2"/>
  <c r="DH26" i="2"/>
  <c r="CD17" i="2"/>
  <c r="DO17" i="2"/>
  <c r="EC125" i="2"/>
  <c r="B134" i="2"/>
  <c r="A69" i="3"/>
  <c r="E49" i="8"/>
  <c r="EC137" i="2"/>
  <c r="CV17" i="2"/>
  <c r="BT17" i="2"/>
  <c r="CV23" i="2"/>
  <c r="CW23" i="2" s="1"/>
  <c r="DN23" i="2" s="1"/>
  <c r="BT23" i="2"/>
  <c r="CV20" i="2"/>
  <c r="BT20" i="2"/>
  <c r="CS14" i="2"/>
  <c r="CS161" i="2" s="1"/>
  <c r="BQ14" i="2"/>
  <c r="BQ161" i="2" s="1"/>
  <c r="DE14" i="2"/>
  <c r="DE161" i="2" s="1"/>
  <c r="DV20" i="2"/>
  <c r="DV17" i="2"/>
  <c r="DV83" i="2"/>
  <c r="DW83" i="2" s="1"/>
  <c r="DV23" i="2"/>
  <c r="DW23" i="2" s="1"/>
  <c r="DV89" i="2"/>
  <c r="DW89" i="2" s="1"/>
  <c r="DV68" i="2"/>
  <c r="DW68" i="2" s="1"/>
  <c r="DV50" i="2"/>
  <c r="DW50" i="2" s="1"/>
  <c r="DV26" i="2"/>
  <c r="DW26" i="2" s="1"/>
  <c r="DV152" i="2"/>
  <c r="DW152" i="2" s="1"/>
  <c r="CK152" i="2"/>
  <c r="DV95" i="2"/>
  <c r="DW95" i="2" s="1"/>
  <c r="CK95" i="2"/>
  <c r="DV128" i="2"/>
  <c r="DW128" i="2" s="1"/>
  <c r="CK128" i="2"/>
  <c r="DV53" i="2"/>
  <c r="DW53" i="2" s="1"/>
  <c r="CK53" i="2"/>
  <c r="DV101" i="2"/>
  <c r="DW101" i="2" s="1"/>
  <c r="CK101" i="2"/>
  <c r="DV41" i="2"/>
  <c r="DW41" i="2" s="1"/>
  <c r="CK41" i="2"/>
  <c r="DV71" i="2"/>
  <c r="DW71" i="2" s="1"/>
  <c r="CK71" i="2"/>
  <c r="DV137" i="2"/>
  <c r="DW137" i="2" s="1"/>
  <c r="CK137" i="2"/>
  <c r="DV149" i="2"/>
  <c r="DW149" i="2" s="1"/>
  <c r="CK149" i="2"/>
  <c r="DV122" i="2"/>
  <c r="DW122" i="2" s="1"/>
  <c r="CK122" i="2"/>
  <c r="DV59" i="2"/>
  <c r="DW59" i="2" s="1"/>
  <c r="CK59" i="2"/>
  <c r="DV44" i="2"/>
  <c r="DW44" i="2" s="1"/>
  <c r="CK44" i="2"/>
  <c r="DV107" i="2"/>
  <c r="DW107" i="2" s="1"/>
  <c r="DV80" i="2"/>
  <c r="DW80" i="2" s="1"/>
  <c r="DV143" i="2"/>
  <c r="DW143" i="2" s="1"/>
  <c r="DV47" i="2"/>
  <c r="DW47" i="2" s="1"/>
  <c r="DV116" i="2"/>
  <c r="DW116" i="2" s="1"/>
  <c r="DV104" i="2"/>
  <c r="DW104" i="2" s="1"/>
  <c r="DV110" i="2"/>
  <c r="DW110" i="2" s="1"/>
  <c r="DV155" i="2"/>
  <c r="DW155" i="2" s="1"/>
  <c r="DV119" i="2"/>
  <c r="DW119" i="2" s="1"/>
  <c r="DV74" i="2"/>
  <c r="DW74" i="2" s="1"/>
  <c r="DV146" i="2"/>
  <c r="DW146" i="2" s="1"/>
  <c r="DV131" i="2"/>
  <c r="DW131" i="2" s="1"/>
  <c r="DV140" i="2"/>
  <c r="DW140" i="2" s="1"/>
  <c r="DV77" i="2"/>
  <c r="DW77" i="2" s="1"/>
  <c r="DV113" i="2"/>
  <c r="DW113" i="2" s="1"/>
  <c r="DV98" i="2"/>
  <c r="DW98" i="2" s="1"/>
  <c r="DV134" i="2"/>
  <c r="DW134" i="2" s="1"/>
  <c r="DV65" i="2"/>
  <c r="DW65" i="2" s="1"/>
  <c r="DV62" i="2"/>
  <c r="DW62" i="2" s="1"/>
  <c r="DV86" i="2"/>
  <c r="DW86" i="2" s="1"/>
  <c r="DV158" i="2"/>
  <c r="DW158" i="2" s="1"/>
  <c r="DV56" i="2"/>
  <c r="DW56" i="2" s="1"/>
  <c r="DV125" i="2"/>
  <c r="DW125" i="2" s="1"/>
  <c r="DV92" i="2"/>
  <c r="DW92" i="2" s="1"/>
  <c r="BR14" i="2"/>
  <c r="CB14" i="2"/>
  <c r="CB161" i="2" s="1"/>
  <c r="EB20" i="2"/>
  <c r="EB23" i="2"/>
  <c r="EB26" i="2"/>
  <c r="EA158" i="2"/>
  <c r="EC158" i="2" s="1"/>
  <c r="EA80" i="2"/>
  <c r="EC80" i="2" s="1"/>
  <c r="EA62" i="2"/>
  <c r="EC62" i="2" s="1"/>
  <c r="EA110" i="2"/>
  <c r="EC110" i="2" s="1"/>
  <c r="EA152" i="2"/>
  <c r="EC152" i="2" s="1"/>
  <c r="EA92" i="2"/>
  <c r="EC92" i="2" s="1"/>
  <c r="EA68" i="2"/>
  <c r="EC68" i="2" s="1"/>
  <c r="EA134" i="2"/>
  <c r="EC134" i="2" s="1"/>
  <c r="EA131" i="2"/>
  <c r="EC131" i="2" s="1"/>
  <c r="EA116" i="2"/>
  <c r="EC116" i="2" s="1"/>
  <c r="EA47" i="2"/>
  <c r="EC47" i="2" s="1"/>
  <c r="EA56" i="2"/>
  <c r="EC56" i="2" s="1"/>
  <c r="EA143" i="2"/>
  <c r="EC143" i="2" s="1"/>
  <c r="EA74" i="2"/>
  <c r="EC74" i="2" s="1"/>
  <c r="EA65" i="2"/>
  <c r="EC65" i="2" s="1"/>
  <c r="EA77" i="2"/>
  <c r="EC77" i="2" s="1"/>
  <c r="EA95" i="2"/>
  <c r="EC95" i="2" s="1"/>
  <c r="EA119" i="2"/>
  <c r="EC119" i="2" s="1"/>
  <c r="EA50" i="2"/>
  <c r="EC50" i="2" s="1"/>
  <c r="EA140" i="2"/>
  <c r="EC140" i="2" s="1"/>
  <c r="EA98" i="2"/>
  <c r="EC98" i="2" s="1"/>
  <c r="EA104" i="2"/>
  <c r="EC104" i="2" s="1"/>
  <c r="EA86" i="2"/>
  <c r="EC86" i="2" s="1"/>
  <c r="EA44" i="2"/>
  <c r="EC44" i="2" s="1"/>
  <c r="EA71" i="2"/>
  <c r="EC71" i="2" s="1"/>
  <c r="EA53" i="2"/>
  <c r="EC53" i="2" s="1"/>
  <c r="EA107" i="2"/>
  <c r="EC107" i="2" s="1"/>
  <c r="EA149" i="2"/>
  <c r="EC149" i="2" s="1"/>
  <c r="EA122" i="2"/>
  <c r="EC122" i="2" s="1"/>
  <c r="EA146" i="2"/>
  <c r="EC146" i="2" s="1"/>
  <c r="EA83" i="2"/>
  <c r="EC83" i="2" s="1"/>
  <c r="EA128" i="2"/>
  <c r="EC128" i="2" s="1"/>
  <c r="EA155" i="2"/>
  <c r="EC155" i="2" s="1"/>
  <c r="EA89" i="2"/>
  <c r="EC89" i="2" s="1"/>
  <c r="EA113" i="2"/>
  <c r="EC113" i="2" s="1"/>
  <c r="EA101" i="2"/>
  <c r="EC101" i="2" s="1"/>
  <c r="EA59" i="2"/>
  <c r="EC59" i="2" s="1"/>
  <c r="EA17" i="2"/>
  <c r="EC17" i="2" s="1"/>
  <c r="EA41" i="2"/>
  <c r="EC41" i="2" s="1"/>
  <c r="M49" i="8"/>
  <c r="M46" i="8"/>
  <c r="M53" i="8"/>
  <c r="M48" i="8"/>
  <c r="M55" i="8"/>
  <c r="M59" i="8"/>
  <c r="M57" i="8"/>
  <c r="M38" i="8"/>
  <c r="M18" i="8"/>
  <c r="M15" i="8"/>
  <c r="M36" i="8"/>
  <c r="M25" i="8"/>
  <c r="M44" i="8"/>
  <c r="M51" i="8"/>
  <c r="M32" i="8"/>
  <c r="M37" i="8"/>
  <c r="M13" i="8"/>
  <c r="M45" i="8"/>
  <c r="M22" i="8"/>
  <c r="M56" i="8"/>
  <c r="M50" i="8"/>
  <c r="M35" i="8"/>
  <c r="M24" i="8"/>
  <c r="M19" i="8"/>
  <c r="M40" i="8"/>
  <c r="M29" i="8"/>
  <c r="M26" i="8"/>
  <c r="M42" i="8"/>
  <c r="M54" i="8"/>
  <c r="M23" i="8"/>
  <c r="M39" i="8"/>
  <c r="M34" i="8"/>
  <c r="M58" i="8"/>
  <c r="M31" i="8"/>
  <c r="M47" i="8"/>
  <c r="M20" i="8"/>
  <c r="M41" i="8"/>
  <c r="M28" i="8"/>
  <c r="M30" i="8"/>
  <c r="M52" i="8"/>
  <c r="M43" i="8"/>
  <c r="M16" i="8"/>
  <c r="M21" i="8"/>
  <c r="M33" i="8"/>
  <c r="B137" i="2" l="1"/>
  <c r="A70" i="3"/>
  <c r="E50" i="8"/>
  <c r="CT17" i="2"/>
  <c r="CW17" i="2" s="1"/>
  <c r="DN17" i="2" s="1"/>
  <c r="BR17" i="2"/>
  <c r="CT20" i="2"/>
  <c r="CW20" i="2" s="1"/>
  <c r="DN20" i="2" s="1"/>
  <c r="BR20" i="2"/>
  <c r="DF14" i="2"/>
  <c r="DF161" i="2" s="1"/>
  <c r="CT14" i="2"/>
  <c r="DU20" i="2"/>
  <c r="DW20" i="2" s="1"/>
  <c r="DU17" i="2"/>
  <c r="DW17" i="2" s="1"/>
  <c r="DU14" i="2"/>
  <c r="ED137" i="2"/>
  <c r="ED125" i="2"/>
  <c r="ED107" i="2"/>
  <c r="ED53" i="2"/>
  <c r="ED47" i="2"/>
  <c r="ED41" i="2"/>
  <c r="ED155" i="2"/>
  <c r="ED71" i="2"/>
  <c r="ED119" i="2"/>
  <c r="ED116" i="2"/>
  <c r="ED50" i="2"/>
  <c r="ED62" i="2"/>
  <c r="ED128" i="2"/>
  <c r="ED44" i="2"/>
  <c r="ED95" i="2"/>
  <c r="ED131" i="2"/>
  <c r="ED80" i="2"/>
  <c r="ED56" i="2"/>
  <c r="ED83" i="2"/>
  <c r="ED86" i="2"/>
  <c r="ED77" i="2"/>
  <c r="ED134" i="2"/>
  <c r="ED158" i="2"/>
  <c r="ED140" i="2"/>
  <c r="ED59" i="2"/>
  <c r="ED146" i="2"/>
  <c r="ED104" i="2"/>
  <c r="ED65" i="2"/>
  <c r="ED68" i="2"/>
  <c r="ED89" i="2"/>
  <c r="ED101" i="2"/>
  <c r="ED122" i="2"/>
  <c r="ED98" i="2"/>
  <c r="ED74" i="2"/>
  <c r="ED92" i="2"/>
  <c r="ED110" i="2"/>
  <c r="ED113" i="2"/>
  <c r="ED149" i="2"/>
  <c r="M38" i="3"/>
  <c r="ED143" i="2"/>
  <c r="ED152" i="2"/>
  <c r="EA14" i="2"/>
  <c r="EA35" i="2"/>
  <c r="DI23" i="2"/>
  <c r="DO23" i="2" s="1"/>
  <c r="EA23" i="2"/>
  <c r="EC23" i="2" s="1"/>
  <c r="DI20" i="2"/>
  <c r="DO20" i="2" s="1"/>
  <c r="EA20" i="2"/>
  <c r="EC20" i="2" s="1"/>
  <c r="DI26" i="2"/>
  <c r="DO26" i="2" s="1"/>
  <c r="EA26" i="2"/>
  <c r="EC26" i="2" s="1"/>
  <c r="CW26" i="2"/>
  <c r="DN26" i="2" s="1"/>
  <c r="N57" i="8"/>
  <c r="N59" i="8"/>
  <c r="N46" i="8"/>
  <c r="N49" i="8"/>
  <c r="N55" i="8"/>
  <c r="M12" i="8"/>
  <c r="M27" i="8"/>
  <c r="M14" i="8"/>
  <c r="M56" i="3" l="1"/>
  <c r="L34" i="9"/>
  <c r="M60" i="3"/>
  <c r="L38" i="9"/>
  <c r="M53" i="3"/>
  <c r="L31" i="9"/>
  <c r="M42" i="3"/>
  <c r="L20" i="9"/>
  <c r="M61" i="3"/>
  <c r="L39" i="9"/>
  <c r="M50" i="3"/>
  <c r="L28" i="9"/>
  <c r="M74" i="3"/>
  <c r="L52" i="9"/>
  <c r="M44" i="3"/>
  <c r="L22" i="9"/>
  <c r="M64" i="3"/>
  <c r="L42" i="9"/>
  <c r="M67" i="3"/>
  <c r="L45" i="9"/>
  <c r="M76" i="3"/>
  <c r="L54" i="9"/>
  <c r="M58" i="3"/>
  <c r="L36" i="9"/>
  <c r="M52" i="3"/>
  <c r="L30" i="9"/>
  <c r="M65" i="3"/>
  <c r="L43" i="9"/>
  <c r="M73" i="3"/>
  <c r="L51" i="9"/>
  <c r="M66" i="3"/>
  <c r="L44" i="9"/>
  <c r="M72" i="3"/>
  <c r="L50" i="9"/>
  <c r="M69" i="3"/>
  <c r="L47" i="9"/>
  <c r="M49" i="3"/>
  <c r="L27" i="9"/>
  <c r="M45" i="3"/>
  <c r="L23" i="9"/>
  <c r="M71" i="3"/>
  <c r="L49" i="9"/>
  <c r="M59" i="3"/>
  <c r="L37" i="9"/>
  <c r="M57" i="3"/>
  <c r="L35" i="9"/>
  <c r="M77" i="3"/>
  <c r="L55" i="9"/>
  <c r="M75" i="3"/>
  <c r="L53" i="9"/>
  <c r="M55" i="3"/>
  <c r="L33" i="9"/>
  <c r="M70" i="3"/>
  <c r="L48" i="9"/>
  <c r="M40" i="3"/>
  <c r="L18" i="9"/>
  <c r="M39" i="3"/>
  <c r="L17" i="9"/>
  <c r="M63" i="3"/>
  <c r="L41" i="9"/>
  <c r="M48" i="3"/>
  <c r="L26" i="9"/>
  <c r="M51" i="3"/>
  <c r="L29" i="9"/>
  <c r="M68" i="3"/>
  <c r="L46" i="9"/>
  <c r="M41" i="3"/>
  <c r="L19" i="9"/>
  <c r="M62" i="3"/>
  <c r="L40" i="9"/>
  <c r="M47" i="3"/>
  <c r="L25" i="9"/>
  <c r="M54" i="3"/>
  <c r="L32" i="9"/>
  <c r="M46" i="3"/>
  <c r="L24" i="9"/>
  <c r="M43" i="3"/>
  <c r="L21" i="9"/>
  <c r="M78" i="3"/>
  <c r="L56" i="9"/>
  <c r="EA161" i="2"/>
  <c r="DU161" i="2"/>
  <c r="BR161" i="2"/>
  <c r="CT161" i="2"/>
  <c r="B140" i="2"/>
  <c r="A71" i="3"/>
  <c r="E51" i="8"/>
  <c r="DP23" i="2"/>
  <c r="L33" i="3" s="1"/>
  <c r="DP17" i="2"/>
  <c r="L31" i="3" s="1"/>
  <c r="DP20" i="2"/>
  <c r="L32" i="3" s="1"/>
  <c r="DP26" i="2"/>
  <c r="L34" i="3" s="1"/>
  <c r="ED26" i="2"/>
  <c r="ED20" i="2"/>
  <c r="ED23" i="2"/>
  <c r="ED17" i="2"/>
  <c r="C7" i="8"/>
  <c r="B7" i="8"/>
  <c r="C6" i="8"/>
  <c r="B6" i="8"/>
  <c r="N48" i="8"/>
  <c r="N53" i="8"/>
  <c r="B8" i="8"/>
  <c r="M31" i="3" l="1"/>
  <c r="L9" i="9"/>
  <c r="M34" i="3"/>
  <c r="L12" i="9"/>
  <c r="M33" i="3"/>
  <c r="L11" i="9"/>
  <c r="M32" i="3"/>
  <c r="L10" i="9"/>
  <c r="B143" i="2"/>
  <c r="A72" i="3"/>
  <c r="E52" i="8"/>
  <c r="N45" i="8"/>
  <c r="N43" i="8"/>
  <c r="N25" i="8"/>
  <c r="N19" i="8"/>
  <c r="N36" i="8"/>
  <c r="N44" i="8"/>
  <c r="N30" i="8"/>
  <c r="N23" i="8"/>
  <c r="N21" i="8"/>
  <c r="N42" i="8"/>
  <c r="N47" i="8"/>
  <c r="N20" i="8"/>
  <c r="N15" i="8"/>
  <c r="N37" i="8"/>
  <c r="N39" i="8"/>
  <c r="N27" i="8"/>
  <c r="N28" i="8"/>
  <c r="N29" i="8"/>
  <c r="N41" i="8"/>
  <c r="N24" i="8"/>
  <c r="N34" i="8"/>
  <c r="N40" i="8"/>
  <c r="N51" i="8"/>
  <c r="N50" i="8"/>
  <c r="N33" i="8"/>
  <c r="N52" i="8"/>
  <c r="N58" i="8"/>
  <c r="N26" i="8"/>
  <c r="N18" i="8"/>
  <c r="N54" i="8"/>
  <c r="N35" i="8"/>
  <c r="N38" i="8"/>
  <c r="N31" i="8"/>
  <c r="N22" i="8"/>
  <c r="N32" i="8"/>
  <c r="N56" i="8"/>
  <c r="N14" i="8"/>
  <c r="N13" i="8"/>
  <c r="N12" i="8"/>
  <c r="B146" i="2" l="1"/>
  <c r="A73" i="3"/>
  <c r="E53" i="8"/>
  <c r="DM11" i="2"/>
  <c r="E5" i="5"/>
  <c r="E4" i="5"/>
  <c r="F4" i="5" s="1"/>
  <c r="D7" i="5"/>
  <c r="F3" i="5"/>
  <c r="I3" i="5"/>
  <c r="J3" i="5"/>
  <c r="L3" i="5" s="1"/>
  <c r="I4" i="5"/>
  <c r="J4" i="5"/>
  <c r="L4" i="5" s="1"/>
  <c r="I5" i="5"/>
  <c r="J5" i="5"/>
  <c r="L5" i="5" s="1"/>
  <c r="J29" i="3" l="1"/>
  <c r="B149" i="2"/>
  <c r="A74" i="3"/>
  <c r="E54" i="8"/>
  <c r="AY11" i="2"/>
  <c r="CJ11" i="2"/>
  <c r="BI11" i="2"/>
  <c r="E6" i="5"/>
  <c r="E7" i="5" s="1"/>
  <c r="F5" i="5"/>
  <c r="M3" i="5"/>
  <c r="B152" i="2" l="1"/>
  <c r="A75" i="3"/>
  <c r="E55" i="8"/>
  <c r="BT11" i="2"/>
  <c r="CD11" i="2"/>
  <c r="CV11" i="2"/>
  <c r="DH11" i="2"/>
  <c r="CK11" i="2"/>
  <c r="DV11" i="2"/>
  <c r="EB11" i="2"/>
  <c r="F6" i="5"/>
  <c r="G3" i="5" s="1"/>
  <c r="DW11" i="2" l="1"/>
  <c r="DI11" i="2"/>
  <c r="B155" i="2"/>
  <c r="A76" i="3"/>
  <c r="E56" i="8"/>
  <c r="EC11" i="2"/>
  <c r="CW11" i="2"/>
  <c r="F7" i="5"/>
  <c r="DN11" i="2" l="1"/>
  <c r="ED11" i="2"/>
  <c r="L7" i="9" s="1"/>
  <c r="DO11" i="2"/>
  <c r="B158" i="2"/>
  <c r="A77" i="3"/>
  <c r="E57" i="8"/>
  <c r="AO35" i="2"/>
  <c r="AY35" i="2" l="1"/>
  <c r="I15" i="9"/>
  <c r="J15" i="9" s="1"/>
  <c r="I14" i="11" s="1"/>
  <c r="J14" i="11" s="1"/>
  <c r="M29" i="3"/>
  <c r="DP11" i="2"/>
  <c r="A78" i="3"/>
  <c r="E58" i="8"/>
  <c r="DM35" i="2"/>
  <c r="J37" i="3" s="1"/>
  <c r="CJ35" i="2"/>
  <c r="CD35" i="2"/>
  <c r="N16" i="8"/>
  <c r="M17" i="8"/>
  <c r="AO14" i="2"/>
  <c r="I8" i="9" s="1"/>
  <c r="J8" i="9" l="1"/>
  <c r="I57" i="9"/>
  <c r="J57" i="9" s="1"/>
  <c r="M30" i="12"/>
  <c r="N30" i="12" s="1"/>
  <c r="BI14" i="2"/>
  <c r="BI161" i="2" s="1"/>
  <c r="BG162" i="2" s="1"/>
  <c r="AO161" i="2"/>
  <c r="AO163" i="2" s="1"/>
  <c r="L29" i="3"/>
  <c r="AY14" i="2"/>
  <c r="CV35" i="2"/>
  <c r="CW35" i="2" s="1"/>
  <c r="DN35" i="2" s="1"/>
  <c r="BT35" i="2"/>
  <c r="DH35" i="2"/>
  <c r="DI35" i="2" s="1"/>
  <c r="DM14" i="2"/>
  <c r="DM161" i="2" s="1"/>
  <c r="DV35" i="2"/>
  <c r="DW35" i="2" s="1"/>
  <c r="CK35" i="2"/>
  <c r="EB35" i="2"/>
  <c r="EC35" i="2" s="1"/>
  <c r="CJ14" i="2"/>
  <c r="CJ161" i="2" s="1"/>
  <c r="M11" i="8"/>
  <c r="I7" i="11" l="1"/>
  <c r="J7" i="11" s="1"/>
  <c r="J58" i="9"/>
  <c r="CD14" i="2"/>
  <c r="CD161" i="2" s="1"/>
  <c r="CB162" i="2" s="1"/>
  <c r="D10" i="3"/>
  <c r="BT14" i="2"/>
  <c r="BT161" i="2" s="1"/>
  <c r="AY161" i="2"/>
  <c r="C10" i="3" s="1"/>
  <c r="DO35" i="2"/>
  <c r="N17" i="8" s="1"/>
  <c r="DH14" i="2"/>
  <c r="CV14" i="2"/>
  <c r="CK14" i="2"/>
  <c r="CK161" i="2" s="1"/>
  <c r="DV14" i="2"/>
  <c r="ED35" i="2"/>
  <c r="J30" i="3"/>
  <c r="CI162" i="2"/>
  <c r="EB14" i="2"/>
  <c r="C13" i="1"/>
  <c r="C12" i="1"/>
  <c r="I11" i="1"/>
  <c r="C11" i="1"/>
  <c r="M37" i="3" l="1"/>
  <c r="L15" i="9"/>
  <c r="M23" i="12"/>
  <c r="J56" i="11"/>
  <c r="I56" i="11"/>
  <c r="AO165" i="2"/>
  <c r="DI14" i="2"/>
  <c r="DI161" i="2" s="1"/>
  <c r="DH161" i="2"/>
  <c r="DW14" i="2"/>
  <c r="DW161" i="2" s="1"/>
  <c r="C15" i="3" s="1"/>
  <c r="DV161" i="2"/>
  <c r="EC14" i="2"/>
  <c r="EC161" i="2" s="1"/>
  <c r="D15" i="3" s="1"/>
  <c r="EB161" i="2"/>
  <c r="CV161" i="2"/>
  <c r="CQ163" i="2" s="1"/>
  <c r="DP35" i="2"/>
  <c r="L37" i="3" s="1"/>
  <c r="AY163" i="2"/>
  <c r="AO164" i="2"/>
  <c r="C11" i="3"/>
  <c r="BR162" i="2"/>
  <c r="CB166" i="2" s="1"/>
  <c r="CB168" i="2" s="1"/>
  <c r="AW162" i="2"/>
  <c r="CW14" i="2"/>
  <c r="C8" i="8"/>
  <c r="O11" i="1"/>
  <c r="P11" i="1" s="1"/>
  <c r="M11" i="1"/>
  <c r="N11" i="1" s="1"/>
  <c r="E3" i="1" s="1"/>
  <c r="J11" i="1"/>
  <c r="K11" i="1" s="1"/>
  <c r="DO14" i="2" l="1"/>
  <c r="DO161" i="2" s="1"/>
  <c r="N23" i="12"/>
  <c r="N72" i="12" s="1"/>
  <c r="M72" i="12"/>
  <c r="AO166" i="2"/>
  <c r="DN14" i="2"/>
  <c r="DN161" i="2" s="1"/>
  <c r="CW161" i="2"/>
  <c r="C14" i="3" s="1"/>
  <c r="ED14" i="2"/>
  <c r="M30" i="3" s="1"/>
  <c r="D11" i="3"/>
  <c r="BI166" i="10" s="1"/>
  <c r="BI167" i="10" s="1"/>
  <c r="BG166" i="2"/>
  <c r="D14" i="3"/>
  <c r="D5" i="1"/>
  <c r="L11" i="1"/>
  <c r="R11" i="1" s="1"/>
  <c r="Q11" i="1"/>
  <c r="D6" i="1" s="1"/>
  <c r="E4" i="1"/>
  <c r="D4" i="1"/>
  <c r="D3" i="1"/>
  <c r="N11" i="8" l="1"/>
  <c r="D19" i="3"/>
  <c r="DF163" i="10"/>
  <c r="C19" i="3"/>
  <c r="CS165" i="10"/>
  <c r="ED161" i="2"/>
  <c r="L8" i="9"/>
  <c r="L57" i="9" s="1"/>
  <c r="DP14" i="2"/>
  <c r="DP161" i="2" s="1"/>
  <c r="BG167" i="2"/>
  <c r="BG168" i="2" s="1"/>
  <c r="CQ166" i="2"/>
  <c r="E5" i="1"/>
  <c r="E6" i="1"/>
  <c r="L30" i="3" l="1"/>
  <c r="DD164" i="2"/>
  <c r="N10" i="8" l="1"/>
  <c r="M10" i="8"/>
  <c r="B13" i="8" l="1"/>
  <c r="B9" i="8"/>
  <c r="B10" i="8" s="1"/>
  <c r="C12" i="8"/>
  <c r="B12" i="8"/>
  <c r="C9" i="8"/>
  <c r="C13" i="8" l="1"/>
  <c r="C16" i="8" s="1"/>
  <c r="B16" i="8"/>
  <c r="C10"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author>
    <author>localuser</author>
    <author>Gajdosikova Jana</author>
    <author>Asistent</author>
  </authors>
  <commentList>
    <comment ref="O7" authorId="0" shapeId="0" xr:uid="{00000000-0006-0000-0100-000001000000}">
      <text>
        <r>
          <rPr>
            <sz val="9"/>
            <color indexed="81"/>
            <rFont val="Segoe UI"/>
            <family val="2"/>
          </rPr>
          <t>Niektoré zmeny regulácií majú len 1 typ nákladov (napr. zmeny v povinnom vedení evidencie majú len administratívne náklady). Iné môžu mať viac typov nákladov (napr. zmeny v BOZP môžu mať aj administratívne náklady aj nepriame finančné náklady spočívajúce v kúpe povinného vybavenia).</t>
        </r>
      </text>
    </comment>
    <comment ref="C9" authorId="0" shapeId="0" xr:uid="{00000000-0006-0000-0100-000002000000}">
      <text>
        <r>
          <rPr>
            <sz val="9"/>
            <color indexed="81"/>
            <rFont val="Segoe UI"/>
            <family val="2"/>
          </rPr>
          <t xml:space="preserve">Napr.: Zníženie frekvencie povinných kontrol z ročnej na dvojročnú.
</t>
        </r>
      </text>
    </comment>
    <comment ref="D9" authorId="0" shapeId="0" xr:uid="{00000000-0006-0000-0100-000003000000}">
      <text>
        <r>
          <rPr>
            <sz val="9"/>
            <color indexed="81"/>
            <rFont val="Segoe UI"/>
            <family val="2"/>
          </rPr>
          <t>Napr.: Zákon č. 563/2009 Z. z.</t>
        </r>
      </text>
    </comment>
    <comment ref="E9" authorId="0" shapeId="0" xr:uid="{00000000-0006-0000-0100-000004000000}">
      <text>
        <r>
          <rPr>
            <sz val="9"/>
            <color indexed="81"/>
            <rFont val="Segoe UI"/>
            <family val="2"/>
          </rPr>
          <t>Napr.: § 15, ods. 2, písm. b</t>
        </r>
      </text>
    </comment>
    <comment ref="F9" authorId="1" shapeId="0" xr:uid="{00000000-0006-0000-0100-000005000000}">
      <text>
        <r>
          <rPr>
            <sz val="9"/>
            <color indexed="81"/>
            <rFont val="Segoe UI"/>
            <family val="2"/>
            <charset val="238"/>
          </rPr>
          <t xml:space="preserve">SR / EÚ Úplná harmonizácia / EÚ harmonizácia s možnosťou voľby
</t>
        </r>
      </text>
    </comment>
    <comment ref="G9" authorId="1" shapeId="0" xr:uid="{00000000-0006-0000-0100-000006000000}">
      <text>
        <r>
          <rPr>
            <sz val="9"/>
            <color indexed="81"/>
            <rFont val="Segoe UI"/>
            <family val="2"/>
            <charset val="238"/>
          </rPr>
          <t xml:space="preserve">Napr.: 1.7.2022
</t>
        </r>
      </text>
    </comment>
    <comment ref="H9" authorId="2" shapeId="0" xr:uid="{00000000-0006-0000-0100-00000700000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I9" authorId="2" shapeId="0" xr:uid="{00000000-0006-0000-0100-00000800000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K9" authorId="0" shapeId="0" xr:uid="{00000000-0006-0000-0100-000009000000}">
      <text>
        <r>
          <rPr>
            <sz val="9"/>
            <color indexed="81"/>
            <rFont val="Segoe UI"/>
            <family val="2"/>
          </rPr>
          <t>Napr.: Hotely, Predajne, Autodopravcovia a pod.</t>
        </r>
      </text>
    </comment>
    <comment ref="L9" authorId="1" shapeId="0" xr:uid="{00000000-0006-0000-0100-00000A000000}">
      <text>
        <r>
          <rPr>
            <sz val="9"/>
            <color indexed="81"/>
            <rFont val="Segoe UI"/>
            <family val="2"/>
            <charset val="238"/>
          </rPr>
          <t>Uveďte počet, koľkých podnikateľských subjektov spolu sa dotkne zmena regulácie.
V prípade pôvodu regulácie "Predčasná implementácia" uveďte 1</t>
        </r>
      </text>
    </comment>
    <comment ref="N9" authorId="2" shapeId="0" xr:uid="{00000000-0006-0000-0100-00000B000000}">
      <text>
        <r>
          <rPr>
            <sz val="9"/>
            <color indexed="81"/>
            <rFont val="Segoe UI"/>
            <family val="2"/>
            <charset val="238"/>
          </rPr>
          <t>Vyberte jednu z možností, podľa toho, či regulácia zvyšuje alebo znižuje náklady.</t>
        </r>
      </text>
    </comment>
    <comment ref="O10" authorId="1" shapeId="0" xr:uid="{00000000-0006-0000-0100-00000C000000}">
      <text>
        <r>
          <rPr>
            <sz val="9"/>
            <color indexed="81"/>
            <rFont val="Segoe UI"/>
            <family val="2"/>
            <charset val="238"/>
          </rPr>
          <t>Použite najmä čísla z Analýzy vplyvov na rozpočet verejnej správy</t>
        </r>
      </text>
    </comment>
    <comment ref="P10" authorId="1" shapeId="0" xr:uid="{00000000-0006-0000-0100-00000D000000}">
      <text>
        <r>
          <rPr>
            <sz val="9"/>
            <color indexed="81"/>
            <rFont val="Segoe UI"/>
            <family val="2"/>
            <charset val="238"/>
          </rPr>
          <t xml:space="preserve">Použite čísla z Analýzy vplyvov na rozpočet verejnej správy a prípadné očakávané zvýšenie poplatkov inštitúciám, ktoré nie sú súčasťou rozpočtu verejnej správy (napr. komory, asociácie atď.).
</t>
        </r>
      </text>
    </comment>
    <comment ref="AN11" authorId="3" shapeId="0" xr:uid="{00000000-0006-0000-0100-00000E000000}">
      <text>
        <r>
          <rPr>
            <b/>
            <sz val="9"/>
            <color indexed="81"/>
            <rFont val="Segoe UI"/>
            <family val="2"/>
            <charset val="238"/>
          </rPr>
          <t>Asistent:</t>
        </r>
        <r>
          <rPr>
            <sz val="9"/>
            <color indexed="81"/>
            <rFont val="Segoe UI"/>
            <family val="2"/>
            <charset val="238"/>
          </rPr>
          <t xml:space="preserve">
Skontrolovať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author>
    <author>localuser</author>
    <author>Gajdosikova Jana</author>
    <author>Asistent</author>
  </authors>
  <commentList>
    <comment ref="Q6" authorId="0" shapeId="0" xr:uid="{00000000-0006-0000-0200-000001000000}">
      <text>
        <r>
          <rPr>
            <sz val="9"/>
            <color indexed="81"/>
            <rFont val="Segoe UI"/>
            <family val="2"/>
          </rPr>
          <t>Niektoré zmeny regulácií majú len 1 typ nákladov (napr. zmeny v povinnom vedení evidencie majú len administratívne náklady). Iné môžu mať viac typov nákladov (napr. zmeny v BOZP môžu mať aj administratívne náklady aj nepriame finančné náklady spočívajúce v kúpe povinného vybavenia).</t>
        </r>
      </text>
    </comment>
    <comment ref="E8" authorId="0" shapeId="0" xr:uid="{00000000-0006-0000-0200-000002000000}">
      <text>
        <r>
          <rPr>
            <sz val="9"/>
            <color indexed="81"/>
            <rFont val="Segoe UI"/>
            <family val="2"/>
          </rPr>
          <t xml:space="preserve">Napr.: Zníženie frekvencie povinných kontrol z ročnej na dvojročnú.
</t>
        </r>
      </text>
    </comment>
    <comment ref="F8" authorId="0" shapeId="0" xr:uid="{00000000-0006-0000-0200-000003000000}">
      <text>
        <r>
          <rPr>
            <sz val="9"/>
            <color indexed="81"/>
            <rFont val="Segoe UI"/>
            <family val="2"/>
          </rPr>
          <t>Napr.: Zákon č. 563/2009 Z. z.</t>
        </r>
      </text>
    </comment>
    <comment ref="G8" authorId="0" shapeId="0" xr:uid="{00000000-0006-0000-0200-000004000000}">
      <text>
        <r>
          <rPr>
            <sz val="9"/>
            <color indexed="81"/>
            <rFont val="Segoe UI"/>
            <family val="2"/>
          </rPr>
          <t>Napr.: § 15, ods. 2, písm. b</t>
        </r>
      </text>
    </comment>
    <comment ref="H8" authorId="1" shapeId="0" xr:uid="{00000000-0006-0000-0200-000005000000}">
      <text>
        <r>
          <rPr>
            <sz val="9"/>
            <color indexed="81"/>
            <rFont val="Segoe UI"/>
            <family val="2"/>
            <charset val="238"/>
          </rPr>
          <t xml:space="preserve">SR / EÚ Úplná harmonizácia / EÚ harmonizácia s možnosťou voľby
</t>
        </r>
      </text>
    </comment>
    <comment ref="I8" authorId="1" shapeId="0" xr:uid="{00000000-0006-0000-0200-000006000000}">
      <text>
        <r>
          <rPr>
            <sz val="9"/>
            <color indexed="81"/>
            <rFont val="Segoe UI"/>
            <family val="2"/>
            <charset val="238"/>
          </rPr>
          <t xml:space="preserve">Napr.: 1.7.2022
</t>
        </r>
      </text>
    </comment>
    <comment ref="J8" authorId="2" shapeId="0" xr:uid="{00000000-0006-0000-0200-00000700000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K8" authorId="2" shapeId="0" xr:uid="{00000000-0006-0000-0200-00000800000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M8" authorId="0" shapeId="0" xr:uid="{00000000-0006-0000-0200-000009000000}">
      <text>
        <r>
          <rPr>
            <sz val="9"/>
            <color indexed="81"/>
            <rFont val="Segoe UI"/>
            <family val="2"/>
          </rPr>
          <t>Napr.: Hotely, Predajne, Autodopravcovia a pod.</t>
        </r>
      </text>
    </comment>
    <comment ref="N8" authorId="1" shapeId="0" xr:uid="{00000000-0006-0000-0200-00000A000000}">
      <text>
        <r>
          <rPr>
            <sz val="9"/>
            <color indexed="81"/>
            <rFont val="Segoe UI"/>
            <family val="2"/>
            <charset val="238"/>
          </rPr>
          <t>Uveďte počet, koľkých podnikateľských subjektov spolu sa dotkne zmena regulácie.
V prípade pôvodu regulácie "Predčasná implementácia" uveďte 1</t>
        </r>
      </text>
    </comment>
    <comment ref="P8" authorId="2" shapeId="0" xr:uid="{00000000-0006-0000-0200-00000B000000}">
      <text>
        <r>
          <rPr>
            <sz val="9"/>
            <color indexed="81"/>
            <rFont val="Segoe UI"/>
            <family val="2"/>
            <charset val="238"/>
          </rPr>
          <t>Vyberte jednu z možností, podľa toho, či regulácia zvyšuje alebo znižuje náklady.</t>
        </r>
      </text>
    </comment>
    <comment ref="Q9" authorId="1" shapeId="0" xr:uid="{00000000-0006-0000-0200-00000C000000}">
      <text>
        <r>
          <rPr>
            <sz val="9"/>
            <color indexed="81"/>
            <rFont val="Segoe UI"/>
            <family val="2"/>
            <charset val="238"/>
          </rPr>
          <t>Použite najmä čísla z Analýzy vplyvov na rozpočet verejnej správy</t>
        </r>
      </text>
    </comment>
    <comment ref="R9" authorId="1" shapeId="0" xr:uid="{00000000-0006-0000-0200-00000D000000}">
      <text>
        <r>
          <rPr>
            <sz val="9"/>
            <color indexed="81"/>
            <rFont val="Segoe UI"/>
            <family val="2"/>
            <charset val="238"/>
          </rPr>
          <t xml:space="preserve">Použite čísla z Analýzy vplyvov na rozpočet verejnej správy a prípadné očakávané zvýšenie poplatkov inštitúciám, ktoré nie sú súčasťou rozpočtu verejnej správy (napr. komory, asociácie atď.).
</t>
        </r>
      </text>
    </comment>
    <comment ref="AP10" authorId="3" shapeId="0" xr:uid="{00000000-0006-0000-0200-00000E000000}">
      <text>
        <r>
          <rPr>
            <b/>
            <sz val="9"/>
            <color indexed="81"/>
            <rFont val="Segoe UI"/>
            <family val="2"/>
            <charset val="238"/>
          </rPr>
          <t>Asistent:</t>
        </r>
        <r>
          <rPr>
            <sz val="9"/>
            <color indexed="81"/>
            <rFont val="Segoe UI"/>
            <family val="2"/>
            <charset val="238"/>
          </rPr>
          <t xml:space="preserve">
Skontrolovať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author>
  </authors>
  <commentList>
    <comment ref="C5" authorId="0" shapeId="0" xr:uid="{00000000-0006-0000-0700-000001000000}">
      <text>
        <r>
          <rPr>
            <b/>
            <sz val="10"/>
            <color indexed="81"/>
            <rFont val="Arial"/>
            <family val="2"/>
            <charset val="238"/>
          </rPr>
          <t>V prípade, že sa ex ante analýza vplyvov na PP robila v staršej verzii formulára (pred 1.6.2021), tak vyplňte len "Spolu"</t>
        </r>
      </text>
    </comment>
    <comment ref="M5" authorId="0" shapeId="0" xr:uid="{00000000-0006-0000-0700-000002000000}">
      <text>
        <r>
          <rPr>
            <b/>
            <sz val="10"/>
            <color indexed="81"/>
            <rFont val="Arial"/>
            <family val="2"/>
            <charset val="238"/>
          </rPr>
          <t>V prípade, že sa ex ante analýza vplyvov na PP robila v staršej verzii formulára (pred 1.6.2021), tak vyplňte len "Spolu"</t>
        </r>
      </text>
    </comment>
  </commentList>
</comments>
</file>

<file path=xl/sharedStrings.xml><?xml version="1.0" encoding="utf-8"?>
<sst xmlns="http://schemas.openxmlformats.org/spreadsheetml/2006/main" count="2250" uniqueCount="379">
  <si>
    <t>Čas
(v min.)</t>
  </si>
  <si>
    <t>Počet plnení</t>
  </si>
  <si>
    <t>Koeficient</t>
  </si>
  <si>
    <t>1-krát ročne</t>
  </si>
  <si>
    <t>každé 2 roky</t>
  </si>
  <si>
    <t>2-krát ročne (polročne)</t>
  </si>
  <si>
    <t>každé 3 roky</t>
  </si>
  <si>
    <t>3-krát ročne</t>
  </si>
  <si>
    <t>každé 4 roky</t>
  </si>
  <si>
    <t>4-krát ročne (štvrťročne)</t>
  </si>
  <si>
    <t>mesačne</t>
  </si>
  <si>
    <t>každých 5 rokov</t>
  </si>
  <si>
    <t>Frekvencia plnenia povinnosti</t>
  </si>
  <si>
    <t>Priemerná hrubá mesačná mzda v národnom hospodárstve za rok 2013</t>
  </si>
  <si>
    <t>Náklady na celé podnikateľské prostredie</t>
  </si>
  <si>
    <r>
      <t>Celkové náklady</t>
    </r>
    <r>
      <rPr>
        <b/>
        <i/>
        <sz val="10"/>
        <color theme="0"/>
        <rFont val="Arial"/>
        <family val="2"/>
      </rPr>
      <t xml:space="preserve"> povinnosti (EUR)</t>
    </r>
  </si>
  <si>
    <t>Koeficient frekvencie</t>
  </si>
  <si>
    <t>1 – krát ročne</t>
  </si>
  <si>
    <t>2 – krát ročne (polročne)</t>
  </si>
  <si>
    <t>3 – krát ročne</t>
  </si>
  <si>
    <t>4 – krát ročne (štvrťročne)</t>
  </si>
  <si>
    <t>Mesačne</t>
  </si>
  <si>
    <t>Náklady regulácie</t>
  </si>
  <si>
    <r>
      <t>Priame finančné náklady</t>
    </r>
    <r>
      <rPr>
        <b/>
        <i/>
        <sz val="10"/>
        <color rgb="FF00B0F0"/>
        <rFont val="Arial"/>
        <family val="2"/>
      </rPr>
      <t xml:space="preserve"> (EUR)</t>
    </r>
  </si>
  <si>
    <r>
      <t>Nepriame finančné náklady</t>
    </r>
    <r>
      <rPr>
        <b/>
        <i/>
        <sz val="10"/>
        <color rgb="FF00B0F0"/>
        <rFont val="Arial"/>
        <family val="2"/>
      </rPr>
      <t xml:space="preserve"> (EUR)</t>
    </r>
  </si>
  <si>
    <r>
      <t xml:space="preserve">Administratívne náklady </t>
    </r>
    <r>
      <rPr>
        <b/>
        <i/>
        <sz val="10"/>
        <color rgb="FF77AC00"/>
        <rFont val="Arial"/>
        <family val="2"/>
      </rPr>
      <t>(EUR)</t>
    </r>
  </si>
  <si>
    <t>Náklady na 1 podnikateľa</t>
  </si>
  <si>
    <r>
      <rPr>
        <b/>
        <sz val="11"/>
        <color theme="0"/>
        <rFont val="Arial"/>
        <family val="2"/>
        <charset val="238"/>
      </rPr>
      <t>Priame finančné náklady</t>
    </r>
    <r>
      <rPr>
        <sz val="10"/>
        <color theme="0"/>
        <rFont val="Arial"/>
        <family val="2"/>
      </rPr>
      <t xml:space="preserve"> 
na povinnosť na 1 podnikateľa (EUR)</t>
    </r>
  </si>
  <si>
    <r>
      <rPr>
        <b/>
        <sz val="11"/>
        <color theme="0"/>
        <rFont val="Arial"/>
        <family val="2"/>
        <charset val="238"/>
      </rPr>
      <t>Nepriame finančné náklady</t>
    </r>
    <r>
      <rPr>
        <sz val="10"/>
        <color theme="0"/>
        <rFont val="Arial"/>
        <family val="2"/>
        <charset val="238"/>
      </rPr>
      <t xml:space="preserve"> 
na povinnosť na 1 podnikateľa (EUR)</t>
    </r>
  </si>
  <si>
    <t>Časová náročnosť povinnosti</t>
  </si>
  <si>
    <r>
      <t xml:space="preserve">Alternatíva 1: 
</t>
    </r>
    <r>
      <rPr>
        <b/>
        <sz val="11"/>
        <color theme="0"/>
        <rFont val="Arial"/>
        <family val="2"/>
        <charset val="238"/>
      </rPr>
      <t xml:space="preserve">Štandardná časová náročnosť
</t>
    </r>
    <r>
      <rPr>
        <sz val="10"/>
        <color theme="0"/>
        <rFont val="Arial"/>
        <family val="2"/>
        <charset val="238"/>
      </rPr>
      <t>(min.)</t>
    </r>
  </si>
  <si>
    <r>
      <t xml:space="preserve">Alternatíva 2: 
</t>
    </r>
    <r>
      <rPr>
        <b/>
        <sz val="11"/>
        <color theme="0"/>
        <rFont val="Arial"/>
        <family val="2"/>
        <charset val="238"/>
      </rPr>
      <t xml:space="preserve">Expertný odhad trvania </t>
    </r>
    <r>
      <rPr>
        <sz val="10"/>
        <color theme="0"/>
        <rFont val="Arial"/>
        <family val="2"/>
        <charset val="238"/>
      </rPr>
      <t>(min.)</t>
    </r>
  </si>
  <si>
    <t>na 1 podnikateľa</t>
  </si>
  <si>
    <t>na celé podnik. prostredie</t>
  </si>
  <si>
    <t xml:space="preserve">Počet dotknutých podnikateľov </t>
  </si>
  <si>
    <t>Vyberte frekvenciu</t>
  </si>
  <si>
    <t>Vyberte typickú povinnosť</t>
  </si>
  <si>
    <t>Celkové náklady povinnosti (EUR)</t>
  </si>
  <si>
    <t>Administratívne náklady (EUR)</t>
  </si>
  <si>
    <t>Nepriame finančné náklady (EUR)</t>
  </si>
  <si>
    <t>Priame finančné náklady (EUR)</t>
  </si>
  <si>
    <t>S. r. o.</t>
  </si>
  <si>
    <t>Vplyvy (náklady) na celé podnikateľské prostredie</t>
  </si>
  <si>
    <t>Vplyvy (náklady) na celú kategóriu subjektov</t>
  </si>
  <si>
    <t>Vplyvy (náklady) na 1 podnikateľský subjekt</t>
  </si>
  <si>
    <t>Početnosť kategórie</t>
  </si>
  <si>
    <t>Kategória dotknutých subjektov</t>
  </si>
  <si>
    <t>OUT</t>
  </si>
  <si>
    <t>IN</t>
  </si>
  <si>
    <t>Druhy nákladov</t>
  </si>
  <si>
    <t>Priame finančné náklady okrem poplatkov</t>
  </si>
  <si>
    <t>Priame finančné náklady - poplatky</t>
  </si>
  <si>
    <t>Nepriame finančné náklady</t>
  </si>
  <si>
    <t>Administratívne náklady</t>
  </si>
  <si>
    <t>SPOLU</t>
  </si>
  <si>
    <t>Počet dotknutých subjektov v kategórii</t>
  </si>
  <si>
    <t xml:space="preserve">A. s. </t>
  </si>
  <si>
    <t>TYP NÁKLADOV</t>
  </si>
  <si>
    <t>Pôvod regulácie</t>
  </si>
  <si>
    <t>Celkom</t>
  </si>
  <si>
    <t xml:space="preserve"> Z toho</t>
  </si>
  <si>
    <t>In</t>
  </si>
  <si>
    <t>Kategórie nákladov regulácie</t>
  </si>
  <si>
    <t>Metodika kalkulácie nákladov</t>
  </si>
  <si>
    <t>Popis stĺpca</t>
  </si>
  <si>
    <t>P.č.</t>
  </si>
  <si>
    <t>C. Nepriame finančné náklady</t>
  </si>
  <si>
    <t>D. Administratívne náklady</t>
  </si>
  <si>
    <t>Spolu = A+B+C+D</t>
  </si>
  <si>
    <t xml:space="preserve">Tabuľka č. 2: Výpočet vplyvov jednotlivých regulácií </t>
  </si>
  <si>
    <t>Kategória dotk. subjektov</t>
  </si>
  <si>
    <t>Zrozumiteľný a stručný opis regulácie (dôvod zvýšenia/zníženia nákladov na PP)</t>
  </si>
  <si>
    <t>Lokalizácia (§, ods.)</t>
  </si>
  <si>
    <t>Vplyv na 1 podnik. v €</t>
  </si>
  <si>
    <t>Vplyv na kategóriu dotk. subjektov v €</t>
  </si>
  <si>
    <r>
      <t xml:space="preserve">Pôvod regulácie: 
</t>
    </r>
    <r>
      <rPr>
        <sz val="10"/>
        <color rgb="FF000000"/>
        <rFont val="Times New Roman"/>
        <family val="1"/>
      </rPr>
      <t>SR/EÚ úplná harm./EÚ harm. s možnosťou voľby</t>
    </r>
  </si>
  <si>
    <t>Tabuľka č. 1: Zmeny nákladov v prepočte na podnikateľské prostredie, Vyhodnotenie pravidla 1in2out</t>
  </si>
  <si>
    <t>Výpočet vplyvov jednotlivých regulácií</t>
  </si>
  <si>
    <t>Tabuľky sa po vyplnení Kroku 1 - Kalkulačka vyplnia sami a môžu byť skopírované do Analýzy vplyvov na podnikateľské prostredie (PP)</t>
  </si>
  <si>
    <t>E. Vplyv na mikro, malé a stredné podn.</t>
  </si>
  <si>
    <t>VÝPOČET PRAVIDLA 1in2out:</t>
  </si>
  <si>
    <t>G. Náklady okrem výnimiek = B+C+D-F</t>
  </si>
  <si>
    <t>Zvýšenie nákladov v € na PP</t>
  </si>
  <si>
    <t>Zníženie nákladov v € na PP</t>
  </si>
  <si>
    <t xml:space="preserve">Počet dotkn. subjektov </t>
  </si>
  <si>
    <t>In EU</t>
  </si>
  <si>
    <t>OUT EU</t>
  </si>
  <si>
    <t>Vplyv na 1 podnikateľa</t>
  </si>
  <si>
    <t xml:space="preserve">Pôvod regulácie </t>
  </si>
  <si>
    <t>Priame finančné náklady</t>
  </si>
  <si>
    <t>Náklady regulácií na 1 podnikateľa</t>
  </si>
  <si>
    <t>Náklady regulácií na celé podnikateľské prostredie</t>
  </si>
  <si>
    <t>Priame a nepriame náklady regulácií na 1 podnikateľa</t>
  </si>
  <si>
    <t>Priame a nepriame náklady regulácií na celé podnikateľské prostredie</t>
  </si>
  <si>
    <t>Administratívne náklady regulácií na 1 podnikateľa</t>
  </si>
  <si>
    <t xml:space="preserve">Administratívne náklady regulácií na celé podnikateľské prostredie </t>
  </si>
  <si>
    <t>*Tarifa – pre zjednodušenie výpočtov vychádza z priemernej ceny práce v národnom hospodárstve za predchádzajúci rok (priemerná nominálna mesačná mzda zamestnanca v hospodárstve SR zverejňovaná Štatistickým úradom + odvody zamestnávateľa). V rámci Kalkulačky na ročnej báze aktualizuje toto pole Gestor – MH SR</t>
  </si>
  <si>
    <t>Celkové náklady regulácií na 1 podnikateľa:</t>
  </si>
  <si>
    <t>Celkové náklady regulácií na celé podnikateľské prostredie</t>
  </si>
  <si>
    <r>
      <t xml:space="preserve">ZMENY JEDNOTLIVÝCH TYPOV NÁKLADOV  </t>
    </r>
    <r>
      <rPr>
        <sz val="10"/>
        <rFont val="Arial"/>
        <family val="2"/>
      </rPr>
      <t>(vyplňte len tie, ktoré obsahuje daná regulácia)</t>
    </r>
  </si>
  <si>
    <r>
      <t xml:space="preserve">Druh vplyvu
</t>
    </r>
    <r>
      <rPr>
        <sz val="10"/>
        <color rgb="FF000000"/>
        <rFont val="Times New Roman"/>
        <family val="1"/>
        <charset val="238"/>
      </rPr>
      <t>In (zvyšuje náklady) / 
Out (znižuje náklady)</t>
    </r>
  </si>
  <si>
    <r>
      <t xml:space="preserve">Číslo normy
</t>
    </r>
    <r>
      <rPr>
        <sz val="10"/>
        <color theme="1"/>
        <rFont val="Arial"/>
        <family val="2"/>
        <charset val="238"/>
      </rPr>
      <t>(zákona, vyhlášky a pod.)</t>
    </r>
  </si>
  <si>
    <t>Účinnosť
regulácie</t>
  </si>
  <si>
    <t>Účinnosť regulácie</t>
  </si>
  <si>
    <t xml:space="preserve">Počet subjektov spolu </t>
  </si>
  <si>
    <t>Počet subjektov MSP</t>
  </si>
  <si>
    <t xml:space="preserve">Ostatné stĺpce vyznačené šedou farbou nevypĺňa predkladateľ, vypočíta ich MS Excel. </t>
  </si>
  <si>
    <t>Vysvetlivky  metodiky a postupu výpočtu:</t>
  </si>
  <si>
    <r>
      <t xml:space="preserve">Kalkulačka nákladov regulácie sa opiera o metodiku </t>
    </r>
    <r>
      <rPr>
        <b/>
        <sz val="10"/>
        <rFont val="Arial"/>
        <family val="2"/>
        <charset val="238"/>
      </rPr>
      <t>Štandardného nákladového modelu (SCM)</t>
    </r>
    <r>
      <rPr>
        <sz val="10"/>
        <rFont val="Arial"/>
        <family val="2"/>
      </rPr>
      <t>. Jednotlivé položky sú kalkulované na základe nižšie uvedených princípov:</t>
    </r>
  </si>
  <si>
    <t>A.Dane, odvody, clá a poplatky, ktorých cieľom je znižovať negatívne externality</t>
  </si>
  <si>
    <t>B. Iné poplatky</t>
  </si>
  <si>
    <r>
      <t>F. Úplná harmonizácia</t>
    </r>
    <r>
      <rPr>
        <i/>
        <sz val="10"/>
        <color theme="1"/>
        <rFont val="Times New Roman"/>
        <family val="1"/>
        <charset val="238"/>
      </rPr>
      <t xml:space="preserve"> práva</t>
    </r>
    <r>
      <rPr>
        <i/>
        <sz val="10"/>
        <color theme="1"/>
        <rFont val="Times New Roman"/>
        <family val="1"/>
      </rPr>
      <t xml:space="preserve"> EÚ
</t>
    </r>
    <r>
      <rPr>
        <i/>
        <sz val="8"/>
        <color rgb="FFFF0000"/>
        <rFont val="Times New Roman"/>
        <family val="1"/>
        <charset val="238"/>
      </rPr>
      <t>(okrem daní, odvodov, ciel a poplatkov, ktorých cieľom je znižovať negatívne externality)</t>
    </r>
  </si>
  <si>
    <t>Prepočet v prípade "N"</t>
  </si>
  <si>
    <t>úplná harmonizácia bez A</t>
  </si>
  <si>
    <r>
      <t>A.Dane, odvody, clá a poplatky</t>
    </r>
    <r>
      <rPr>
        <sz val="10"/>
        <color theme="1"/>
        <rFont val="Arial"/>
        <family val="2"/>
        <charset val="238"/>
      </rPr>
      <t>, ktorých cieľom je znižovať negatívne externality</t>
    </r>
    <r>
      <rPr>
        <b/>
        <sz val="10"/>
        <color theme="1"/>
        <rFont val="Arial"/>
        <family val="2"/>
        <charset val="238"/>
      </rPr>
      <t xml:space="preserve">
</t>
    </r>
    <r>
      <rPr>
        <sz val="9"/>
        <color theme="1"/>
        <rFont val="Arial"/>
        <family val="2"/>
        <charset val="238"/>
      </rPr>
      <t>(ročný vplyv na kategóriu dotkn. sub. v EUR)</t>
    </r>
  </si>
  <si>
    <t>Out</t>
  </si>
  <si>
    <t>vplyv na celé podnikateľské prostredie</t>
  </si>
  <si>
    <t>z kalkulačky</t>
  </si>
  <si>
    <t>z tab. 1</t>
  </si>
  <si>
    <t>diff musí byť '0'</t>
  </si>
  <si>
    <r>
      <rPr>
        <b/>
        <sz val="10"/>
        <rFont val="Arial"/>
        <family val="2"/>
      </rPr>
      <t>Priame finančné náklady
A. Dane, odvody, clá</t>
    </r>
    <r>
      <rPr>
        <sz val="10"/>
        <rFont val="Arial"/>
        <family val="2"/>
      </rPr>
      <t xml:space="preserve">  </t>
    </r>
    <r>
      <rPr>
        <b/>
        <sz val="10"/>
        <rFont val="Arial"/>
        <family val="2"/>
      </rPr>
      <t xml:space="preserve">a poplatky, </t>
    </r>
    <r>
      <rPr>
        <sz val="10"/>
        <rFont val="Arial"/>
        <family val="2"/>
      </rPr>
      <t>ktorých cieľom je znižovať negatívne externality</t>
    </r>
    <r>
      <rPr>
        <b/>
        <sz val="10"/>
        <rFont val="Arial"/>
        <family val="2"/>
      </rPr>
      <t xml:space="preserve"> </t>
    </r>
    <r>
      <rPr>
        <sz val="10"/>
        <rFont val="Arial"/>
        <family val="2"/>
      </rPr>
      <t>(EUR)</t>
    </r>
  </si>
  <si>
    <r>
      <t xml:space="preserve">Číslo normy
</t>
    </r>
    <r>
      <rPr>
        <sz val="10"/>
        <color rgb="FF000000"/>
        <rFont val="Times New Roman"/>
        <family val="1"/>
      </rPr>
      <t>(zákona, vyhlášky a pod.)</t>
    </r>
  </si>
  <si>
    <t xml:space="preserve">Oboznámenie sa s reguláciou </t>
  </si>
  <si>
    <t xml:space="preserve">Overenie súladu </t>
  </si>
  <si>
    <t xml:space="preserve">Zmena vnútorných procesov </t>
  </si>
  <si>
    <t>Evidencia a vedenie dokumentácie</t>
  </si>
  <si>
    <t>Zápis alebo aktualizácia údajov v registri/evidencii</t>
  </si>
  <si>
    <t xml:space="preserve">Poskytnutie informácie, oznámenie, vyhlásenie </t>
  </si>
  <si>
    <t xml:space="preserve">Podanie žiadosti, návrhu </t>
  </si>
  <si>
    <t xml:space="preserve">Vypracovanie dokumentu, správy, potvrdenia, dokladu, zmluvy </t>
  </si>
  <si>
    <t xml:space="preserve">Vypracovanie projektu </t>
  </si>
  <si>
    <t xml:space="preserve">Zverejnenie informácie </t>
  </si>
  <si>
    <t xml:space="preserve">Poskytnutie súčinnosti </t>
  </si>
  <si>
    <t>Časový náklad externej služby</t>
  </si>
  <si>
    <r>
      <t xml:space="preserve">
</t>
    </r>
    <r>
      <rPr>
        <sz val="9"/>
        <color theme="1"/>
        <rFont val="Arial"/>
        <family val="2"/>
        <charset val="238"/>
      </rPr>
      <t>Expertný odhad trvania povinností (min.)</t>
    </r>
  </si>
  <si>
    <t>Typ povinnosti</t>
  </si>
  <si>
    <t>Veľkosť povinnosti</t>
  </si>
  <si>
    <t>Vyberte veľkosť</t>
  </si>
  <si>
    <t>malá</t>
  </si>
  <si>
    <t>štandardná</t>
  </si>
  <si>
    <t>veľká</t>
  </si>
  <si>
    <t>Elektronizácia</t>
  </si>
  <si>
    <t>Vyberte typ povinnosti</t>
  </si>
  <si>
    <t>Vyber</t>
  </si>
  <si>
    <t>Čas potrebný na naštudovanie legislatívnej zmeny a pochopenie jej vplyvu na činnosť podnikateľa</t>
  </si>
  <si>
    <t>áno, možné</t>
  </si>
  <si>
    <t>Zistenie potrebných skutočností a porovnanie súčasného stavu s novými zákonnými požiadavkami</t>
  </si>
  <si>
    <t>nie</t>
  </si>
  <si>
    <t>Nastavenie vnútorných procesov s organizácii na zabezpečenie trvalého súladu s novou legislatívou</t>
  </si>
  <si>
    <t>Vyvorenie a vedenie/archivácia dokumentácie v súvislosti so zákonnou zmenou</t>
  </si>
  <si>
    <t>Zápis organizácie a povinných skutočností do požadovaného (verejného) registra, evidencie</t>
  </si>
  <si>
    <t>Poskytnutie informácie,  oznámenia skutočnosti či vyhlásenia verejnému orgánu, alebo tretej strane (verejnosti, zákazníkom, obchodným partnerom)</t>
  </si>
  <si>
    <t>Vypracovanie a poskytnutie informácie, ktorá si žiada rozsiahlejšiu aktivitu na strane podnikateľa (kalkulácie, právne posúdenie a pod.) a v predpísanej podobe. Príjemcom môže byť verejná správa, ale aj tretia strana (zákazník, obchodný partner, verejnosť)</t>
  </si>
  <si>
    <t xml:space="preserve">Vypracovanie súboru dokumentov a procesov v  predpísanej podobe </t>
  </si>
  <si>
    <t>Zverejnenie informácie v predpísanej podobe (informácie pre zákazníkov, verejnosť atdˇ.)</t>
  </si>
  <si>
    <t>Aktívna spolupráca podnikateľa na oprávnenej požiadavke verejného orgánu, alebo tretej strany (zákazníka, obchodného partnera, verejnosti), napr. pri výkone kontroly, odstránení dát a pod.</t>
  </si>
  <si>
    <t xml:space="preserve">Niektoré povinnosti môžu splniť len externé autorizované osoby (certifikácie, revízie, posúdenie zhody...). Podnikateľ ich musí na trhu identifikovať a zjednať s nimi kontrakt. </t>
  </si>
  <si>
    <t>Časová náročnosť (nevypĺňať!)</t>
  </si>
  <si>
    <t>Elektronické splnenie</t>
  </si>
  <si>
    <t>Penalizácia (nevypĺňať!)</t>
  </si>
  <si>
    <t>Časový náklad (nevypĺňať!)</t>
  </si>
  <si>
    <r>
      <t xml:space="preserve">Frekvencia plnenia povinnosti
</t>
    </r>
    <r>
      <rPr>
        <b/>
        <i/>
        <sz val="10"/>
        <color theme="0" tint="-0.499984740745262"/>
        <rFont val="Arial"/>
        <family val="2"/>
        <charset val="238"/>
      </rPr>
      <t>(koeficient nevypĺňať!)</t>
    </r>
  </si>
  <si>
    <t>Frekvencia plnenia povinnosti
(koeficient nevypĺňať!)</t>
  </si>
  <si>
    <t>Zo zoznamu vyberte typ povinnosti, ktorý najlepšie popisuje vami analyzovanú povinnosť. Bližší popis jednotlivých typov viď zoznam nižšie</t>
  </si>
  <si>
    <t>V rámci jedného typu povinností sa môže jednať o štandardný rozash povinnnosti, menší, alebo naopak väčší (nadštandartný) rozsah v rámci jedného typu</t>
  </si>
  <si>
    <t>Časová náročnosť vami zvolenej kombinácie typu a veľkosti povinnosti v minútach (Nevypĺňa úžívateľ!)</t>
  </si>
  <si>
    <t>Súčet časového nákladu a prípadnej penalizácie (Nevypĺňa úžívateľ!)</t>
  </si>
  <si>
    <t>Vyberte frekvenciu plnenie vami analyzovanej povinnosti</t>
  </si>
  <si>
    <t>Koeficient ročnej frekvencie (Nevypĺňa úžívateľ!)</t>
  </si>
  <si>
    <t>Vypracovanie a podanie žiadosti či návrhu verejnému orgánu v časti D.2 Administratívne náklady alternatíva 2 (kalkulačka)</t>
  </si>
  <si>
    <t>jednorazovo</t>
  </si>
  <si>
    <t>nepravidelne</t>
  </si>
  <si>
    <t>Časový náklad schvaľovacieho procesu</t>
  </si>
  <si>
    <t>Pri niektorých povinnostiach je nákladom pre podnikateľa aj dlhší/neistý schvaľovací proces na strane verejnej správy (nutnosť urgovať verejnú správu, dopĺňať informácie a pod.).</t>
  </si>
  <si>
    <t>Termín skoršej transpozície</t>
  </si>
  <si>
    <t>Goldplating celkom</t>
  </si>
  <si>
    <t>1in2out 
celkom</t>
  </si>
  <si>
    <t>Tabuľka č. 1: Zmeny nákladov v prepočte na podnikateľské prostredie, vyhodnotenie mechanizmu znižovania byrokracie a nákladov.</t>
  </si>
  <si>
    <t>Harmonizácia práva EÚ</t>
  </si>
  <si>
    <t>Goldplating áno/nie</t>
  </si>
  <si>
    <t>OUT Goldplating</t>
  </si>
  <si>
    <t>IN Goldplating</t>
  </si>
  <si>
    <t>Goldplating 
IN</t>
  </si>
  <si>
    <t>Goldplating
OUT</t>
  </si>
  <si>
    <t>Goldplating
Celkom</t>
  </si>
  <si>
    <t>Vpyv 
1in2out 
Celkom</t>
  </si>
  <si>
    <t xml:space="preserve">Vplyv na kategóriu dotk. subjektov </t>
  </si>
  <si>
    <t xml:space="preserve">3b)  Navýšenie  požiadaviek nad rámec minimálnych požiadaviek smernice EÚ, </t>
  </si>
  <si>
    <t xml:space="preserve">3c)  Nevyužitie možnosti (alebo výnimky), ktorá by udržala požiadavky smernice v minimálnej miere </t>
  </si>
  <si>
    <t xml:space="preserve">3e)  Skoršia transpozícia  - zavedenie transpozície pred termínom ktorý určuje smernica EÚ. </t>
  </si>
  <si>
    <t xml:space="preserve">3f)   Zachovanie existujúcej právnej úpravy (existujúcich vnútroštátnych požiadaviek), </t>
  </si>
  <si>
    <t>3g)  Iný typ goldplatingu</t>
  </si>
  <si>
    <t>1.SK</t>
  </si>
  <si>
    <t>2. EÚ úplná harmonizácia</t>
  </si>
  <si>
    <t>3a) Rozšírenie rozsahu pôsobnosti smernice na subjekty nad rámec minimálnych požiadaviek smernice EÚ</t>
  </si>
  <si>
    <t>In (zvyšuje náklady)</t>
  </si>
  <si>
    <t>vyberte</t>
  </si>
  <si>
    <t>Out (znižuje náklady)</t>
  </si>
  <si>
    <t>Priame finančné náklady
A. Dane, odvody, clá  a poplatky, ktorých cieľom je znižovať negatívne externality (EUR)</t>
  </si>
  <si>
    <t xml:space="preserve">3d)  Uplatňovanie prísnejších sankcií a iných vymáhacích mechanizmov nad rámec minimálnych požiadaviek smernice </t>
  </si>
  <si>
    <t>Vplyv na PP 
áno/ nie</t>
  </si>
  <si>
    <r>
      <t xml:space="preserve">Druh vplyvu
</t>
    </r>
    <r>
      <rPr>
        <sz val="10"/>
        <color rgb="FF000000"/>
        <rFont val="Times New Roman"/>
        <family val="1"/>
      </rPr>
      <t>In (zvyšuje náklady) / 
Out (znižuje náklady) / Nemení sa</t>
    </r>
  </si>
  <si>
    <r>
      <t xml:space="preserve">Pôvod regulácie: 
</t>
    </r>
    <r>
      <rPr>
        <sz val="10"/>
        <color rgb="FF000000"/>
        <rFont val="Times New Roman"/>
        <family val="1"/>
      </rPr>
      <t xml:space="preserve">SK/EÚ úplná harm./
goldplating
</t>
    </r>
  </si>
  <si>
    <t>Nemení sa</t>
  </si>
  <si>
    <r>
      <t>Pôvod regulácie</t>
    </r>
    <r>
      <rPr>
        <sz val="9"/>
        <color theme="1"/>
        <rFont val="Arial"/>
        <family val="2"/>
        <charset val="238"/>
      </rPr>
      <t>:
(SK / EÚ úplná harm./ goldplating)</t>
    </r>
  </si>
  <si>
    <r>
      <t xml:space="preserve">Druh vplyvu
</t>
    </r>
    <r>
      <rPr>
        <sz val="9"/>
        <color theme="1"/>
        <rFont val="Arial"/>
        <family val="2"/>
        <charset val="238"/>
      </rPr>
      <t>In (zvyšuje náklady) / 
Out (znižuje náklady) / Nemení sa</t>
    </r>
  </si>
  <si>
    <t>IN 
(pre výpočet Goldplating 
Nemení sa)</t>
  </si>
  <si>
    <t>týždenne</t>
  </si>
  <si>
    <t>In pre výpočet "Goldplating Nemení sa"</t>
  </si>
  <si>
    <t>C. Sankcie a pokuty</t>
  </si>
  <si>
    <r>
      <t xml:space="preserve">C. Sankcie a pokuty
</t>
    </r>
    <r>
      <rPr>
        <sz val="10"/>
        <rFont val="Arial"/>
        <family val="2"/>
        <charset val="238"/>
      </rPr>
      <t>(ročný vplyv na kategóriu dotkn. sub. v EUR)</t>
    </r>
  </si>
  <si>
    <r>
      <rPr>
        <b/>
        <sz val="10"/>
        <rFont val="Arial"/>
        <family val="2"/>
      </rPr>
      <t xml:space="preserve">Priame finančné náklady 
B. Iné </t>
    </r>
    <r>
      <rPr>
        <b/>
        <sz val="10"/>
        <rFont val="Arial"/>
        <family val="2"/>
      </rPr>
      <t xml:space="preserve">
</t>
    </r>
    <r>
      <rPr>
        <sz val="10"/>
        <rFont val="Arial"/>
        <family val="2"/>
      </rPr>
      <t>(EUR)</t>
    </r>
  </si>
  <si>
    <r>
      <t>E</t>
    </r>
    <r>
      <rPr>
        <b/>
        <sz val="10"/>
        <color theme="1"/>
        <rFont val="Arial"/>
        <family val="2"/>
      </rPr>
      <t>.1 Administratívne náklady</t>
    </r>
    <r>
      <rPr>
        <sz val="10"/>
        <color theme="1"/>
        <rFont val="Arial"/>
        <family val="2"/>
        <charset val="238"/>
      </rPr>
      <t xml:space="preserve"> alternatíva 1 (expertný odhad)</t>
    </r>
  </si>
  <si>
    <r>
      <t>D</t>
    </r>
    <r>
      <rPr>
        <b/>
        <sz val="10"/>
        <rFont val="Arial"/>
        <family val="2"/>
        <charset val="238"/>
      </rPr>
      <t xml:space="preserve">. Nepriame finančné náklady
Iné 
</t>
    </r>
    <r>
      <rPr>
        <sz val="10"/>
        <rFont val="Arial"/>
        <family val="2"/>
      </rPr>
      <t xml:space="preserve"> (EUR)</t>
    </r>
  </si>
  <si>
    <r>
      <t>E</t>
    </r>
    <r>
      <rPr>
        <b/>
        <sz val="10"/>
        <rFont val="Arial"/>
        <family val="2"/>
      </rPr>
      <t xml:space="preserve">. </t>
    </r>
    <r>
      <rPr>
        <b/>
        <sz val="10"/>
        <rFont val="Arial"/>
        <family val="2"/>
        <charset val="238"/>
      </rPr>
      <t xml:space="preserve">Administratívne náklady
</t>
    </r>
    <r>
      <rPr>
        <sz val="10"/>
        <rFont val="Arial"/>
        <family val="2"/>
      </rPr>
      <t xml:space="preserve"> (EUR)</t>
    </r>
  </si>
  <si>
    <t>Priame finančné náklady 
B. Iné 
(EUR)</t>
  </si>
  <si>
    <t>Nepriame finančné náklady
D. Iné (EUR)</t>
  </si>
  <si>
    <t>E. Administratívne náklady (EUR)</t>
  </si>
  <si>
    <r>
      <t>D.</t>
    </r>
    <r>
      <rPr>
        <b/>
        <sz val="10"/>
        <rFont val="Arial"/>
        <family val="2"/>
        <charset val="238"/>
      </rPr>
      <t>Nepriame finančné náklady</t>
    </r>
    <r>
      <rPr>
        <sz val="10"/>
        <rFont val="Arial"/>
        <family val="2"/>
      </rPr>
      <t xml:space="preserve"> i (EUR)</t>
    </r>
  </si>
  <si>
    <r>
      <t xml:space="preserve">E. </t>
    </r>
    <r>
      <rPr>
        <b/>
        <sz val="10"/>
        <rFont val="Arial"/>
        <family val="2"/>
        <charset val="238"/>
      </rPr>
      <t xml:space="preserve">Administratívne náklady </t>
    </r>
    <r>
      <rPr>
        <sz val="10"/>
        <rFont val="Arial"/>
        <family val="2"/>
      </rPr>
      <t>(EUR)</t>
    </r>
  </si>
  <si>
    <t>D. Nepriame finančné náklady</t>
  </si>
  <si>
    <t>kontrola - musí byť 0</t>
  </si>
  <si>
    <r>
      <t xml:space="preserve">B. Iné poplatky
</t>
    </r>
    <r>
      <rPr>
        <sz val="9"/>
        <rFont val="Arial"/>
        <family val="2"/>
        <charset val="238"/>
      </rPr>
      <t>(na 1 podnikateľa v EUR)</t>
    </r>
  </si>
  <si>
    <r>
      <t xml:space="preserve">D. Iné nepriame náklady 
</t>
    </r>
    <r>
      <rPr>
        <sz val="9"/>
        <color theme="1"/>
        <rFont val="Arial"/>
        <family val="2"/>
        <charset val="238"/>
      </rPr>
      <t>(na 1 podnikateľa (EUR)</t>
    </r>
  </si>
  <si>
    <t>Vplyv na PP 
áno/nie
pre nemení sa</t>
  </si>
  <si>
    <t xml:space="preserve">Vpyv 
1in2out 
IN
</t>
  </si>
  <si>
    <t xml:space="preserve">Vpyv 
1in2out 
OUT
</t>
  </si>
  <si>
    <t xml:space="preserve">Koeficient pre
"skoršia transpozícia" </t>
  </si>
  <si>
    <t>In pre tabuľku 1</t>
  </si>
  <si>
    <t>Out pre tabuľku 1</t>
  </si>
  <si>
    <r>
      <t>Nep</t>
    </r>
    <r>
      <rPr>
        <b/>
        <sz val="10"/>
        <color theme="1"/>
        <rFont val="Arial"/>
        <family val="2"/>
      </rPr>
      <t xml:space="preserve">riame finančné náklady 
C. Sankcie a pokuty
</t>
    </r>
    <r>
      <rPr>
        <sz val="10"/>
        <color theme="1"/>
        <rFont val="Arial"/>
        <family val="2"/>
      </rPr>
      <t>(EUR)</t>
    </r>
  </si>
  <si>
    <t>Nepriame finančné náklady 
C. Sankcie a pokuty
(EUR)</t>
  </si>
  <si>
    <t>E. Administratívne náklady</t>
  </si>
  <si>
    <r>
      <t xml:space="preserve">F. Úplná harmonizácia práva EÚ
</t>
    </r>
    <r>
      <rPr>
        <i/>
        <sz val="8"/>
        <color theme="1"/>
        <rFont val="Times New Roman"/>
        <family val="1"/>
      </rPr>
      <t>(okrem daní, odvodov, ciel a poplatkov, ktorých cieľom je znižovať negatívne externality)</t>
    </r>
  </si>
  <si>
    <t>G. Goldplating</t>
  </si>
  <si>
    <t>V prípade nemožnosti elektronického splnenia sa automaticky priráta časová penalizácia 60 minút (Nevypĺňa úžívateľ!)</t>
  </si>
  <si>
    <t xml:space="preserve">Ak je možné danú povinnosť splniť elektronicky, výberte možnosť áno. Ak je nutné "papierové" splnenie, vyberte nie. </t>
  </si>
  <si>
    <t>Popis jednotlivých stĺpcov v časti E.2 Administratívne náklady alternatíva 2 (kalkulačka)</t>
  </si>
  <si>
    <t>Popis jednotlivých typov povinností v časti E.2 Administratívne náklady alternatíva 2 (kalkulačka)</t>
  </si>
  <si>
    <t>EU IN  
(iba B+D+E pre výpočet 1in2out)</t>
  </si>
  <si>
    <t>EU OUT 
(iba B+D+E pre výpočet 1in2out)</t>
  </si>
  <si>
    <r>
      <rPr>
        <b/>
        <sz val="10"/>
        <rFont val="Arial"/>
        <family val="2"/>
        <charset val="238"/>
      </rPr>
      <t>Nepriame finančné náklady</t>
    </r>
    <r>
      <rPr>
        <sz val="10"/>
        <rFont val="Arial"/>
        <family val="2"/>
      </rPr>
      <t xml:space="preserve"> i (EUR)
D. Iné</t>
    </r>
  </si>
  <si>
    <r>
      <t>H</t>
    </r>
    <r>
      <rPr>
        <b/>
        <i/>
        <sz val="10"/>
        <color theme="1"/>
        <rFont val="Times New Roman"/>
        <family val="1"/>
        <charset val="238"/>
      </rPr>
      <t>.</t>
    </r>
    <r>
      <rPr>
        <i/>
        <sz val="10"/>
        <color theme="1"/>
        <rFont val="Times New Roman"/>
        <family val="1"/>
      </rPr>
      <t xml:space="preserve"> Náklady okrem výnimiek = B+D+E-F</t>
    </r>
  </si>
  <si>
    <t>Spolu = A+B+C+D+E</t>
  </si>
  <si>
    <r>
      <t xml:space="preserve">Zrozumiteľný a stručný opis regulácie </t>
    </r>
    <r>
      <rPr>
        <sz val="10"/>
        <color theme="1"/>
        <rFont val="Arial"/>
        <family val="2"/>
        <charset val="238"/>
      </rPr>
      <t xml:space="preserve">
(dôvod zvýšenia/zníženia nákladov na PP a dôvod ponechania nákladov na PP, ktoré su goldplatingom)</t>
    </r>
  </si>
  <si>
    <r>
      <t xml:space="preserve">Počet dotkn. subjektov spolu
</t>
    </r>
    <r>
      <rPr>
        <sz val="9"/>
        <color theme="1"/>
        <rFont val="Arial"/>
        <family val="2"/>
        <charset val="238"/>
      </rPr>
      <t>(v prípade objektívnej nedostupnosti údaja použite expertný odhad)</t>
    </r>
  </si>
  <si>
    <r>
      <t xml:space="preserve">Lokalizácia  
</t>
    </r>
    <r>
      <rPr>
        <sz val="9"/>
        <color theme="1"/>
        <rFont val="Arial"/>
        <family val="2"/>
        <charset val="238"/>
      </rPr>
      <t>(§, ods., čl.,...)</t>
    </r>
  </si>
  <si>
    <t>Lokalizácia
(§, ods., čl.,...)</t>
  </si>
  <si>
    <t xml:space="preserve">Počet dotk. subjektov spolu </t>
  </si>
  <si>
    <t xml:space="preserve">koeficient </t>
  </si>
  <si>
    <r>
      <t>E</t>
    </r>
    <r>
      <rPr>
        <b/>
        <sz val="10"/>
        <color theme="1"/>
        <rFont val="Arial"/>
        <family val="2"/>
        <charset val="238"/>
      </rPr>
      <t>. Administratívne náklady</t>
    </r>
    <r>
      <rPr>
        <sz val="10"/>
        <color theme="1"/>
        <rFont val="Arial"/>
        <family val="2"/>
        <charset val="238"/>
      </rPr>
      <t xml:space="preserve"> (časová náročnosť povinnosti) </t>
    </r>
    <r>
      <rPr>
        <b/>
        <i/>
        <sz val="10"/>
        <color rgb="FFFF0000"/>
        <rFont val="Arial"/>
        <family val="2"/>
        <charset val="238"/>
      </rPr>
      <t>Vyplňte len jednu z alternatív 1 alebo 2</t>
    </r>
  </si>
  <si>
    <t>EU IN  
(iba A+C pre výpočet 1in2out)</t>
  </si>
  <si>
    <t>EU OUT 
(iba A+C pre výpočet 1in2out)</t>
  </si>
  <si>
    <r>
      <rPr>
        <b/>
        <sz val="10"/>
        <rFont val="Arial"/>
        <family val="2"/>
      </rPr>
      <t xml:space="preserve">Priame finančné náklady 
B. Iné poplatky
</t>
    </r>
    <r>
      <rPr>
        <sz val="10"/>
        <rFont val="Arial"/>
        <family val="2"/>
      </rPr>
      <t>(EUR)</t>
    </r>
  </si>
  <si>
    <r>
      <rPr>
        <b/>
        <sz val="11"/>
        <color theme="1"/>
        <rFont val="Arial"/>
        <family val="2"/>
        <charset val="238"/>
      </rPr>
      <t>Nepriame finančné náklady, 
pokuty a sankcie</t>
    </r>
    <r>
      <rPr>
        <sz val="10"/>
        <color theme="1"/>
        <rFont val="Arial"/>
        <family val="2"/>
        <charset val="238"/>
      </rPr>
      <t xml:space="preserve">
</t>
    </r>
  </si>
  <si>
    <r>
      <rPr>
        <b/>
        <sz val="10"/>
        <rFont val="Arial"/>
        <family val="2"/>
        <charset val="238"/>
      </rPr>
      <t xml:space="preserve">Nepriame finančné náklady
D. Iné nepriame náklady
</t>
    </r>
    <r>
      <rPr>
        <sz val="10"/>
        <rFont val="Arial"/>
        <family val="2"/>
      </rPr>
      <t xml:space="preserve"> (EUR)</t>
    </r>
  </si>
  <si>
    <r>
      <rPr>
        <b/>
        <sz val="10"/>
        <color theme="1"/>
        <rFont val="Arial"/>
        <family val="2"/>
        <charset val="238"/>
      </rPr>
      <t>Nep</t>
    </r>
    <r>
      <rPr>
        <b/>
        <sz val="10"/>
        <color theme="1"/>
        <rFont val="Arial"/>
        <family val="2"/>
      </rPr>
      <t xml:space="preserve">riame finančné náklady 
C. Sankcie a pokuty
</t>
    </r>
    <r>
      <rPr>
        <sz val="10"/>
        <color theme="1"/>
        <rFont val="Arial"/>
        <family val="2"/>
      </rPr>
      <t>(EUR)</t>
    </r>
  </si>
  <si>
    <t>Nový sheet do Ex post kalkulačky</t>
  </si>
  <si>
    <t>Porovnanie ex ante a ex post nákladov (vyplní kalkulačka)</t>
  </si>
  <si>
    <t>návrh na názov sheetu: Porovnanie ex ante a ex post</t>
  </si>
  <si>
    <t>EX ANTE NÁKLADY (EUR)</t>
  </si>
  <si>
    <t>EX POST NÁKLADY (EUR)</t>
  </si>
  <si>
    <t>Č. regulácie 
v AVnaPP</t>
  </si>
  <si>
    <r>
      <t xml:space="preserve">Zrozumiteľný a stručný opis regulácie 
</t>
    </r>
    <r>
      <rPr>
        <sz val="10"/>
        <color theme="4" tint="-0.499984740745262"/>
        <rFont val="Arial"/>
        <family val="2"/>
        <charset val="238"/>
      </rPr>
      <t xml:space="preserve">
(dôvod zvýšenia/zníženia nákladov na PP)</t>
    </r>
  </si>
  <si>
    <r>
      <t xml:space="preserve">Administratívne náklady 
</t>
    </r>
    <r>
      <rPr>
        <sz val="10"/>
        <color theme="4" tint="-0.499984740745262"/>
        <rFont val="Arial"/>
        <family val="2"/>
        <charset val="238"/>
      </rPr>
      <t xml:space="preserve">
spolu
(EUR)</t>
    </r>
  </si>
  <si>
    <r>
      <t>Druh vplyvu
In</t>
    </r>
    <r>
      <rPr>
        <sz val="10"/>
        <color theme="4" tint="-0.499984740745262"/>
        <rFont val="Arial"/>
        <family val="2"/>
        <charset val="238"/>
      </rPr>
      <t xml:space="preserve"> (zvýšenie nákladov) 
/ 
</t>
    </r>
    <r>
      <rPr>
        <b/>
        <sz val="10"/>
        <color theme="4" tint="-0.499984740745262"/>
        <rFont val="Arial"/>
        <family val="2"/>
        <charset val="238"/>
      </rPr>
      <t>Out</t>
    </r>
    <r>
      <rPr>
        <sz val="10"/>
        <color theme="4" tint="-0.499984740745262"/>
        <rFont val="Arial"/>
        <family val="2"/>
        <charset val="238"/>
      </rPr>
      <t xml:space="preserve"> (zníženie nákladov)</t>
    </r>
  </si>
  <si>
    <r>
      <t>A.Dane, odvody, clá a poplatky</t>
    </r>
    <r>
      <rPr>
        <sz val="10"/>
        <color theme="4" tint="-0.499984740745262"/>
        <rFont val="Arial"/>
        <family val="2"/>
        <charset val="238"/>
      </rPr>
      <t>, ktorých cieľom je znižovať negatívne externality
(EUR)</t>
    </r>
  </si>
  <si>
    <r>
      <t xml:space="preserve">B. Iné poplatky
</t>
    </r>
    <r>
      <rPr>
        <sz val="10"/>
        <color theme="4" tint="-0.499984740745262"/>
        <rFont val="Arial"/>
        <family val="2"/>
        <charset val="238"/>
      </rPr>
      <t>(ročný vplyv na kategóriu dotkn. sub. v EUR)</t>
    </r>
  </si>
  <si>
    <t>1.</t>
  </si>
  <si>
    <t>3</t>
  </si>
  <si>
    <t>4</t>
  </si>
  <si>
    <t>5</t>
  </si>
  <si>
    <t>6</t>
  </si>
  <si>
    <t>7</t>
  </si>
  <si>
    <t>8</t>
  </si>
  <si>
    <t>9</t>
  </si>
  <si>
    <t>10</t>
  </si>
  <si>
    <t>11</t>
  </si>
  <si>
    <t>12</t>
  </si>
  <si>
    <t>2</t>
  </si>
  <si>
    <t>Priame nklady spolu
(EUR)</t>
  </si>
  <si>
    <t>Priame náklady spolu
(EUR)</t>
  </si>
  <si>
    <r>
      <t>A.Dane, odvody, clá a poplatky</t>
    </r>
    <r>
      <rPr>
        <sz val="10"/>
        <color theme="4" tint="-0.499984740745262"/>
        <rFont val="Arial"/>
        <family val="2"/>
        <charset val="238"/>
      </rPr>
      <t>, 
ktorých cieľom je znižovať negatívne externality (EUR)</t>
    </r>
  </si>
  <si>
    <r>
      <t xml:space="preserve">B. Iné poplatky
</t>
    </r>
    <r>
      <rPr>
        <sz val="10"/>
        <color theme="4" tint="-0.499984740745262"/>
        <rFont val="Arial"/>
        <family val="2"/>
        <charset val="238"/>
      </rPr>
      <t>(ročný vplyv na kategóriu dotkn. sub.(EUR)</t>
    </r>
  </si>
  <si>
    <t xml:space="preserve">Nepriame finančné náklady 
</t>
  </si>
  <si>
    <r>
      <t xml:space="preserve">C. Sankcie a pokuty
</t>
    </r>
    <r>
      <rPr>
        <sz val="10"/>
        <color rgb="FF002060"/>
        <rFont val="Arial"/>
        <family val="2"/>
        <charset val="238"/>
      </rPr>
      <t>(ročný vplyv na kategóriu dotkn. sub. v EUR)</t>
    </r>
  </si>
  <si>
    <r>
      <t xml:space="preserve">D. Iné nepriame náklady 
</t>
    </r>
    <r>
      <rPr>
        <sz val="9"/>
        <color rgb="FF002060"/>
        <rFont val="Arial"/>
        <family val="2"/>
        <charset val="238"/>
      </rPr>
      <t>(na 1 podnikateľa (EUR)</t>
    </r>
  </si>
  <si>
    <t>Nepriame náklady 
spolu
(EUR)</t>
  </si>
  <si>
    <r>
      <t xml:space="preserve">Nepriame finančné náklady 
</t>
    </r>
    <r>
      <rPr>
        <sz val="10"/>
        <color theme="4" tint="-0.499984740745262"/>
        <rFont val="Arial"/>
        <family val="2"/>
        <charset val="238"/>
      </rPr>
      <t>(EUR)</t>
    </r>
  </si>
  <si>
    <t xml:space="preserve">Tabuľka č. 1: Súhrnné porovnanie predpokladaných a skutočných nákladov regulácií </t>
  </si>
  <si>
    <t>Č. regulácie v Registri ex post</t>
  </si>
  <si>
    <t>Zrozumiteľný a stručný opis regulácie vyjadrujúci zdroj nákladov na podnikateľské prostredie</t>
  </si>
  <si>
    <t xml:space="preserve">Tabuľka č. 2: Výpočet skutočných vplyvov regulácií Ex post a ich porovnanie s predpokladanými vplyvmi Ex ante </t>
  </si>
  <si>
    <t>EX POST</t>
  </si>
  <si>
    <t>EX ANTE</t>
  </si>
  <si>
    <t>EX POST - EX ANTE</t>
  </si>
  <si>
    <t>Č. reg.</t>
  </si>
  <si>
    <t>Číslo normy 
a 
lokalizácia 
(číslo, §, ods.)</t>
  </si>
  <si>
    <t>Kategória dotk. Subjektov</t>
  </si>
  <si>
    <t xml:space="preserve">Počet  subjektov v dotk. kategórii  </t>
  </si>
  <si>
    <t xml:space="preserve">Počet subjektov MSP v dotk. kategórii </t>
  </si>
  <si>
    <t>Náklady 
na 1 
podnikateľa
v €</t>
  </si>
  <si>
    <t>Náklady na kategóriu dotk. subjektov 
v €</t>
  </si>
  <si>
    <t>Náklady na kategóriu dotk. subjektov v €</t>
  </si>
  <si>
    <t>Rozdiel v nákladoch na kategóriu dotk. subjektov v €</t>
  </si>
  <si>
    <t>9b Kalkulačka nákladov podnikateľského prostredia pre ex post hodnotenie</t>
  </si>
  <si>
    <t>Č. regulácie v 
Registri 
Ex post</t>
  </si>
  <si>
    <t>Dôvod zaradenia do 
Registra 
Ex post</t>
  </si>
  <si>
    <t>p.č.</t>
  </si>
  <si>
    <t xml:space="preserve">Číslo normy </t>
  </si>
  <si>
    <t>Lokalizácia</t>
  </si>
  <si>
    <t>Ex Ante celkom
(Eur)</t>
  </si>
  <si>
    <t>Z toho goldplating 
(Eur)</t>
  </si>
  <si>
    <t>Ex post celkom
(Eur)</t>
  </si>
  <si>
    <t xml:space="preserve">Z toho goldplating
(Eur) </t>
  </si>
  <si>
    <t>-</t>
  </si>
  <si>
    <t>Náklady 
Ex post
(Eur)</t>
  </si>
  <si>
    <t>Náklady
 Ex ante
(Eur)</t>
  </si>
  <si>
    <t>Rozdiel
(Eur)</t>
  </si>
  <si>
    <t xml:space="preserve">Priemerná cena práce v EUR (priemerná mesačná mzda + odvody) </t>
  </si>
  <si>
    <r>
      <t xml:space="preserve">Dôvod zaradenia do Registra ex post
</t>
    </r>
    <r>
      <rPr>
        <b/>
        <i/>
        <sz val="10"/>
        <color theme="1"/>
        <rFont val="Arial"/>
        <family val="2"/>
        <charset val="238"/>
      </rPr>
      <t>JM 10.3.</t>
    </r>
  </si>
  <si>
    <t>kontrola</t>
  </si>
  <si>
    <r>
      <t xml:space="preserve">Zrozumiteľný a stručný opis regulácie </t>
    </r>
    <r>
      <rPr>
        <sz val="10"/>
        <color theme="1"/>
        <rFont val="Arial"/>
        <family val="2"/>
        <charset val="238"/>
      </rPr>
      <t xml:space="preserve">
(dôvod zvýšenia/zníženia nákladov na PP a dôvod ponechania nákladov na PP, ktoré su goldplatingom)</t>
    </r>
  </si>
  <si>
    <r>
      <t xml:space="preserve">Číslo normy
</t>
    </r>
    <r>
      <rPr>
        <sz val="10"/>
        <color theme="1"/>
        <rFont val="Arial"/>
        <family val="2"/>
        <charset val="238"/>
      </rPr>
      <t>(zákona, vyhlášky a pod.)</t>
    </r>
  </si>
  <si>
    <r>
      <t>Pôvod regulácie</t>
    </r>
    <r>
      <rPr>
        <sz val="9"/>
        <color theme="1"/>
        <rFont val="Arial"/>
        <family val="2"/>
        <charset val="238"/>
      </rPr>
      <t>:
(SK / EÚ úplná harm./ goldplating)</t>
    </r>
  </si>
  <si>
    <t>Krok 1. Vstupy ex ante</t>
  </si>
  <si>
    <t>Krok 2. Vstupy ex post</t>
  </si>
  <si>
    <t>Tabuľka sa po vyplnení "Kroku 1 - Vstupy ex ante" a "Kroku 2 - Vstupy ex post" vyplní sama a môže byť skopírovaná do Formulára Ex post hodnotenia</t>
  </si>
  <si>
    <t>Poradové číslo</t>
  </si>
  <si>
    <t xml:space="preserve">Pôvod regulácie
SK / EÚ úplná harm./ goldplating
</t>
  </si>
  <si>
    <t>Počet dotknutých subjektov</t>
  </si>
  <si>
    <t>Druh vplyvu
In (zvyšuje náklady) / Out (znižuje náklady) / Nemení sa</t>
  </si>
  <si>
    <t xml:space="preserve">ZMENY JEDNOTLIVÝCH TYPOV NÁKLADOV </t>
  </si>
  <si>
    <t>A. Dane, odvody a clá a poplatky, ktorých cieľom je znižovať negatívne externality (ročný vplyv na kategóriu v EUR)</t>
  </si>
  <si>
    <t>B. Iné poplatky (na 1 podnikateľa v EUR)</t>
  </si>
  <si>
    <t>C. Sankcie a pokuty (ročný vplyv na kategóriu dotknutých subjektov)</t>
  </si>
  <si>
    <t>D.Nepriame finančné náklady</t>
  </si>
  <si>
    <t>E.Administratívne náklady</t>
  </si>
  <si>
    <t xml:space="preserve">Frekvencia plnenia povinností </t>
  </si>
  <si>
    <r>
      <t>Výber frekvencie plnenia povinností pre priame,</t>
    </r>
    <r>
      <rPr>
        <i/>
        <sz val="9.5"/>
        <color rgb="FF000000"/>
        <rFont val="Arial"/>
        <family val="2"/>
        <charset val="238"/>
      </rPr>
      <t xml:space="preserve"> nepriame finančné a administratívne náklady</t>
    </r>
  </si>
  <si>
    <t>jednorázovo</t>
  </si>
  <si>
    <t>Časová náročnosť povinností</t>
  </si>
  <si>
    <t>Výber z typických informačných povinností pre alternatívu č. 2 k administratívnym nákladom</t>
  </si>
  <si>
    <t>Typické informačné povinnosti</t>
  </si>
  <si>
    <r>
      <rPr>
        <b/>
        <sz val="10"/>
        <color theme="1"/>
        <rFont val="Arial"/>
        <family val="2"/>
        <charset val="238"/>
      </rPr>
      <t>malá</t>
    </r>
    <r>
      <rPr>
        <sz val="10"/>
        <color theme="1"/>
        <rFont val="Arial"/>
        <family val="2"/>
      </rPr>
      <t xml:space="preserve">
(min)</t>
    </r>
  </si>
  <si>
    <r>
      <rPr>
        <b/>
        <sz val="10"/>
        <color theme="1"/>
        <rFont val="Arial"/>
        <family val="2"/>
        <charset val="238"/>
      </rPr>
      <t>štandardná</t>
    </r>
    <r>
      <rPr>
        <sz val="10"/>
        <color theme="1"/>
        <rFont val="Arial"/>
        <family val="2"/>
      </rPr>
      <t xml:space="preserve">
(min)</t>
    </r>
  </si>
  <si>
    <r>
      <rPr>
        <b/>
        <sz val="10"/>
        <color theme="1"/>
        <rFont val="Arial"/>
        <family val="2"/>
        <charset val="238"/>
      </rPr>
      <t>veľká</t>
    </r>
    <r>
      <rPr>
        <sz val="10"/>
        <color theme="1"/>
        <rFont val="Arial"/>
        <family val="2"/>
      </rPr>
      <t xml:space="preserve">
(min)</t>
    </r>
  </si>
  <si>
    <t>Príklady IP spadajúcich do danej kategórie</t>
  </si>
  <si>
    <t>Výber pre "Elektronické plnenie"</t>
  </si>
  <si>
    <t xml:space="preserve">Penalizácia </t>
  </si>
  <si>
    <t>Vysvetlivky</t>
  </si>
  <si>
    <t>penalizácia 0 minút</t>
  </si>
  <si>
    <t>penalizácia 60 minút</t>
  </si>
  <si>
    <t>na celé podnikateľské prostredie</t>
  </si>
  <si>
    <t xml:space="preserve">Názov stĺpca </t>
  </si>
  <si>
    <t>Dôvod zaradenia do Registra ex post</t>
  </si>
  <si>
    <t>Krok 2: Údaj skopírujte z príslušného Registra ex post.</t>
  </si>
  <si>
    <r>
      <t xml:space="preserve">Krok 1: Uveďte dátum a rok, odkedy mala byť daná regulácia účinná </t>
    </r>
    <r>
      <rPr>
        <i/>
        <sz val="10"/>
        <color theme="1"/>
        <rFont val="Arial"/>
        <family val="2"/>
        <charset val="238"/>
      </rPr>
      <t>(údaj skopírujte z príslušnej analýzy vplyvov na podnikateľské prostredie)</t>
    </r>
    <r>
      <rPr>
        <sz val="10"/>
        <color theme="1"/>
        <rFont val="Arial"/>
        <family val="2"/>
      </rPr>
      <t xml:space="preserve">.
Krok 2: Uveďte dátum a rok, kedy daná regulácia nadobudla účinnosť </t>
    </r>
    <r>
      <rPr>
        <i/>
        <sz val="10"/>
        <color theme="1"/>
        <rFont val="Arial"/>
        <family val="2"/>
        <charset val="238"/>
      </rPr>
      <t>(údaj skopírujte z príslušného Registra ex post).</t>
    </r>
  </si>
  <si>
    <r>
      <t xml:space="preserve">Definujte kategóriu vplyvu/ vyberte jednu z možností:
- </t>
    </r>
    <r>
      <rPr>
        <b/>
        <sz val="10"/>
        <color theme="1"/>
        <rFont val="Arial"/>
        <family val="2"/>
        <charset val="238"/>
      </rPr>
      <t>Negatívny</t>
    </r>
    <r>
      <rPr>
        <sz val="10"/>
        <color theme="1"/>
        <rFont val="Arial"/>
        <family val="2"/>
      </rPr>
      <t xml:space="preserve"> - In - regulácia negatívne vplýva na podnikateľské prostredie
- </t>
    </r>
    <r>
      <rPr>
        <b/>
        <sz val="10"/>
        <color theme="1"/>
        <rFont val="Arial"/>
        <family val="2"/>
        <charset val="238"/>
      </rPr>
      <t>Pozitívny</t>
    </r>
    <r>
      <rPr>
        <sz val="10"/>
        <color theme="1"/>
        <rFont val="Arial"/>
        <family val="2"/>
      </rPr>
      <t xml:space="preserve"> - Out - regulácia pozitívne vplýva na podnikateľské prostredie, t.j. odstraňuje administratívnu záťaž, náklady, atď.
- </t>
    </r>
    <r>
      <rPr>
        <b/>
        <sz val="10"/>
        <color theme="1"/>
        <rFont val="Arial"/>
        <family val="2"/>
        <charset val="238"/>
      </rPr>
      <t xml:space="preserve">Nemení sa - </t>
    </r>
    <r>
      <rPr>
        <sz val="10"/>
        <color theme="1"/>
        <rFont val="Arial"/>
        <family val="2"/>
        <charset val="238"/>
      </rPr>
      <t xml:space="preserve">táto možnosť sa vyberá iba v prípade goldplatingu 3c a 3f 
</t>
    </r>
    <r>
      <rPr>
        <i/>
        <sz val="10"/>
        <color theme="1"/>
        <rFont val="Arial"/>
        <family val="2"/>
        <charset val="238"/>
      </rPr>
      <t>Krok 1: Údaj skopírujte z príslušnej analýzy vplyvov na podnikateľské prostredie.</t>
    </r>
    <r>
      <rPr>
        <sz val="10"/>
        <color theme="1"/>
        <rFont val="Arial"/>
        <family val="2"/>
        <charset val="238"/>
      </rPr>
      <t xml:space="preserve">
</t>
    </r>
    <r>
      <rPr>
        <b/>
        <sz val="10"/>
        <color theme="1"/>
        <rFont val="Arial"/>
        <family val="2"/>
        <charset val="238"/>
      </rPr>
      <t>Krok 2: Doplňte aktuálny - skutočný údaj.</t>
    </r>
  </si>
  <si>
    <r>
      <t xml:space="preserve">Priame náklady: uveďte len ak regulácia zakladá/upravuje výšku nákladov pre dane, odvody a clá. Použite údaje z analýzy vplyvov na rozpočet verejnej správy (tabuľka č. 3). Ide o ročný vplyv na kategóriu dotknutých subjektov v EUR.
</t>
    </r>
    <r>
      <rPr>
        <i/>
        <sz val="10"/>
        <color theme="1"/>
        <rFont val="Arial"/>
        <family val="2"/>
        <charset val="238"/>
      </rPr>
      <t xml:space="preserve">Priame finančné náklady okrem poplatkov  – sú odvodené z konkrétnej priamej povinnosti previesť určitú sumu peňazí predovšetkým štátu alebo príslušnému orgánu verejnej správy, okrem poplatkov (odvody, dane, clá a iné). 
Krok 1: Údaj skopírujte z príslušnej analýzy vplyvov na podnikateľské prostredie.
</t>
    </r>
    <r>
      <rPr>
        <b/>
        <sz val="10"/>
        <color theme="1"/>
        <rFont val="Arial"/>
        <family val="2"/>
        <charset val="238"/>
      </rPr>
      <t>Krok 2: Doplňte aktuálny - skutočný údaj.</t>
    </r>
  </si>
  <si>
    <r>
      <t xml:space="preserve">Priame náklady: Priame náklady: uveďte len ak regulácia zakladá/upravuje výšku nákladov pre poplatky, sankcie a pokuty. Použite údaje z analýzy vplyvov na rozpočet verejnej správy (tabuľka č. 3). V tejto časti uveďte tiež očakávané zvýšenie poplatkov inštitúciám, ktoré nie sú súčasťou rozpočtu verejnej správy (napr. komory, asociácie atď.). Uveďťe výšku poplatku v EUR a jeho frekvenciu. 
Priame finančné náklady poplatky – poplatky štátu alebo príslušnému orgánu verejnej správy (napr. poplatok za vystavenie stavebného povolenia, poplatok pre SOZA a iné).
</t>
    </r>
    <r>
      <rPr>
        <i/>
        <sz val="10"/>
        <color theme="1"/>
        <rFont val="Arial"/>
        <family val="2"/>
        <charset val="238"/>
      </rPr>
      <t>Krok 1: Údaj skopírujte z príslušnej analýzy vplyvov na podnikateľské prostredie.</t>
    </r>
    <r>
      <rPr>
        <sz val="10"/>
        <color theme="1"/>
        <rFont val="Arial"/>
        <family val="2"/>
      </rPr>
      <t xml:space="preserve">
</t>
    </r>
    <r>
      <rPr>
        <b/>
        <sz val="10"/>
        <color theme="1"/>
        <rFont val="Arial"/>
        <family val="2"/>
        <charset val="238"/>
      </rPr>
      <t>Krok 2: Doplňte aktuálny - skutočný údaj.</t>
    </r>
  </si>
  <si>
    <r>
      <t xml:space="preserve">Nepriame náklady: vyplňte, len ak regulácia zakladá nepriame náklady. V prvom stĺpci uveďte údaj na jedného podnikateľa. V druhom stĺpci vyberte jednu z možností frekvencie plnenia povinnosti podľa nižšie uvedenej tabuľky.
</t>
    </r>
    <r>
      <rPr>
        <i/>
        <sz val="10"/>
        <color theme="1"/>
        <rFont val="Arial"/>
        <family val="2"/>
        <charset val="238"/>
      </rPr>
      <t xml:space="preserve">Nepriame finančné náklady – sú náklady, ktoré musí podnikateľ vynaložiť pre účely zabezpečenia súladu výrobku, služieb, interných procesov, vybavenia prevádzky s požiadavkami regulácie (napr. náklady spojené so zabezpečením ochranných pracovných odevov, náklady na zabezpečenie pitného režimu, náklady na vybavenie prevádzky elektronickou registračnou pokladňou, náklady na získanie potrebných vedomostí nevyhnutných na dosiahnutie určitého diplomu alebo osvedčenia a iné).
Krok 1: Údaj skopírujte z príslušnej analýzy vplyvov na podnikateľské prostredie.
</t>
    </r>
    <r>
      <rPr>
        <b/>
        <sz val="10"/>
        <color theme="1"/>
        <rFont val="Arial"/>
        <family val="2"/>
        <charset val="238"/>
      </rPr>
      <t>Krok 2: Doplňte aktuálny - skutočný údaj.</t>
    </r>
  </si>
  <si>
    <r>
      <t xml:space="preserve">Aministratívne náklady: vyplňte, len ak regulácia zakladá administratívne náklady. Predkladateľ si vyberie z nasledovných alternatív:
alternatíva č. 1: expertný odhad (ak predkladateľ vie odhadnúť sám časovú náročnosť pre konkrétny administratívny úkon, alebo ak sa úkon nenachádza medzi 10 štandardnými typmi úkonov)
alternatíva č. 2: štandardná časová náročnosť v minútach </t>
    </r>
    <r>
      <rPr>
        <sz val="10"/>
        <color rgb="FFFF0000"/>
        <rFont val="Arial"/>
        <family val="2"/>
        <charset val="238"/>
      </rPr>
      <t>(</t>
    </r>
    <r>
      <rPr>
        <i/>
        <sz val="10"/>
        <color rgb="FFFF0000"/>
        <rFont val="Arial"/>
        <family val="2"/>
        <charset val="238"/>
      </rPr>
      <t xml:space="preserve">výber z 13 možností podľa nižšie uvedenej tabuľky). </t>
    </r>
    <r>
      <rPr>
        <sz val="10"/>
        <color theme="1"/>
        <rFont val="Arial"/>
        <family val="2"/>
      </rPr>
      <t xml:space="preserve">
Frekvencia plnenia povinnosti: vyberte jednu z možností podľa nižšie uvedenej tabuľky.
</t>
    </r>
    <r>
      <rPr>
        <i/>
        <sz val="10"/>
        <color theme="1"/>
        <rFont val="Arial"/>
        <family val="2"/>
        <charset val="238"/>
      </rPr>
      <t xml:space="preserve">Administratívne náklady – náklady spojené s administratívnymi úkonmi pri plnení informačnej povinnosti, ktoré musí podnikateľ vykonať na zabezpečenie súladu s reguláciou. Ide o nákladové vyjadrenie času, ktorý strávi podnikateľ realizáciou konkrétnych činností </t>
    </r>
    <r>
      <rPr>
        <sz val="10"/>
        <color theme="1"/>
        <rFont val="Arial"/>
        <family val="2"/>
      </rPr>
      <t xml:space="preserve">vyžadovaných reguláciou  (napr. vypracovanie dokumentu, vedenie evidencie a archivácia, oznamovanie skutočností, predloženie dokladov, spracovanie žiadosti a iné).
</t>
    </r>
    <r>
      <rPr>
        <i/>
        <sz val="10"/>
        <color theme="1"/>
        <rFont val="Arial"/>
        <family val="2"/>
        <charset val="238"/>
      </rPr>
      <t>Krok 1: Údaj skopírujte z príslušnej analýzy vplyvov na podnikateľské prostredie.</t>
    </r>
    <r>
      <rPr>
        <sz val="10"/>
        <color theme="1"/>
        <rFont val="Arial"/>
        <family val="2"/>
      </rPr>
      <t xml:space="preserve">
</t>
    </r>
    <r>
      <rPr>
        <b/>
        <sz val="10"/>
        <color theme="1"/>
        <rFont val="Arial"/>
        <family val="2"/>
        <charset val="238"/>
      </rPr>
      <t>Krok 2: Doplňte aktuálny - skutočný údaj.</t>
    </r>
  </si>
  <si>
    <r>
      <t xml:space="preserve">Identifikujte typy nákladov, ktoré mení regulácia. Vyplňte </t>
    </r>
    <r>
      <rPr>
        <u/>
        <sz val="10"/>
        <color theme="1"/>
        <rFont val="Arial"/>
        <family val="2"/>
        <charset val="238"/>
      </rPr>
      <t>len tie náklady</t>
    </r>
    <r>
      <rPr>
        <sz val="10"/>
        <color theme="1"/>
        <rFont val="Arial"/>
        <family val="2"/>
      </rPr>
      <t>, ktoré daná regulácia obsahuje. Vypočítajte jednotlivé typy nákladov regulácie.</t>
    </r>
  </si>
  <si>
    <t>Krok 1: Vyplní MS Excel</t>
  </si>
  <si>
    <r>
      <t xml:space="preserve">Rozdeľte materiál na jednotlivé regulácie. Výstižne pomenujte analyzovaný vplyv na podnikateľské prostredie.
</t>
    </r>
    <r>
      <rPr>
        <i/>
        <sz val="10"/>
        <color theme="1"/>
        <rFont val="Arial"/>
        <family val="2"/>
        <charset val="238"/>
      </rPr>
      <t>Krok 1: Údaj skopírujte z príslušnej analýzy vplyvov na podnikateľské prostredie.
Krok 2: Údaj skopírujte z príslušného Registra ex post.</t>
    </r>
  </si>
  <si>
    <r>
      <t xml:space="preserve">Uveďte lokalizáciu časti zákona, ktorá obsahuje/definuje analyzovaný vplyv na podnikateľské prostredie.
</t>
    </r>
    <r>
      <rPr>
        <i/>
        <sz val="10"/>
        <color theme="1"/>
        <rFont val="Arial"/>
        <family val="2"/>
        <charset val="238"/>
      </rPr>
      <t>Krok 1: Údaj skopírujte z príslušnej analýzy vplyvov na podnikateľské prostredie.
Krok 2: Údaj skopírujte z príslušného Registra ex post.</t>
    </r>
  </si>
  <si>
    <r>
      <t xml:space="preserve">Uveďte počet mesiacov o ktoré je regulácia zavedená skôr ako požaduje EÚ. 
Krok 1: Vyplňte, len ak ide o godlplating typu 3e - skoršia transpozícia.(GP - 3e). </t>
    </r>
    <r>
      <rPr>
        <i/>
        <sz val="10"/>
        <color theme="1"/>
        <rFont val="Arial"/>
        <family val="2"/>
        <charset val="238"/>
      </rPr>
      <t>Údaj skopírujte z príslušnej analýzy vplyvov na podnikateľské prostredie.
Krok 2: Vyplňte, len ak bol údaj vyplnený v príslušnej analýze vplyvov na podnikateľské prostredie.</t>
    </r>
  </si>
  <si>
    <r>
      <t xml:space="preserve">Definujte kategóriu dotkntutých subjektov, ktoré budú ovplyvnené predkladanou reguláciou. Pre každú jednotlivú kategóriu vyplňte toľko riadkov, koľko rôznych vplyvov budete analyzovať. 
</t>
    </r>
    <r>
      <rPr>
        <i/>
        <sz val="10"/>
        <color theme="1"/>
        <rFont val="Arial"/>
        <family val="2"/>
        <charset val="238"/>
      </rPr>
      <t>Krok 1: Údaj skopírujte z príslušnej analýzy vplyvov na podnikateľské prostredie.</t>
    </r>
    <r>
      <rPr>
        <sz val="10"/>
        <color theme="1"/>
        <rFont val="Arial"/>
        <family val="2"/>
      </rPr>
      <t xml:space="preserve">
</t>
    </r>
    <r>
      <rPr>
        <b/>
        <sz val="10"/>
        <color theme="1"/>
        <rFont val="Arial"/>
        <family val="2"/>
        <charset val="238"/>
      </rPr>
      <t>Krok 2: Doplňte aktuálny - skutočný údaj.</t>
    </r>
  </si>
  <si>
    <r>
      <t xml:space="preserve">Uveďte počet dotknutých subjektov v posudzovanej kategórii. Táto hodnota nemusí nutne predstavovať počet dotknutých subjektov v pravom zmysle slova. Predkladateľ môže uviesť napr. priemerný počet podaných žiadostí, oznámení, resp. môže uviesť počet realizovaných úkonov podnikateľskými subjektami počas sledovaného obdobia.
</t>
    </r>
    <r>
      <rPr>
        <i/>
        <sz val="10"/>
        <color theme="1"/>
        <rFont val="Arial"/>
        <family val="2"/>
        <charset val="238"/>
      </rPr>
      <t>Krok 1: Údaj skopírujte z príslušnej analýzy vplyvov na podnikateľské prostredie.</t>
    </r>
    <r>
      <rPr>
        <sz val="10"/>
        <color theme="1"/>
        <rFont val="Arial"/>
        <family val="2"/>
      </rPr>
      <t xml:space="preserve">
</t>
    </r>
    <r>
      <rPr>
        <b/>
        <sz val="10"/>
        <color theme="1"/>
        <rFont val="Arial"/>
        <family val="2"/>
        <charset val="238"/>
      </rPr>
      <t>Krok 2: Doplňte aktuálny - skutočný údaj.</t>
    </r>
  </si>
  <si>
    <t>(z príslušnej analýzy vplyvov na podnikateľské prostredie)</t>
  </si>
  <si>
    <t>Rok, kedy bola realizovaná Ex Ante fáza</t>
  </si>
  <si>
    <t>Priemerná cena práce v EUR (priemerná mesačná mzda + odvody) pre konkrétny rok =</t>
  </si>
  <si>
    <r>
      <t xml:space="preserve">Dôvod zaradenia do Registra 
ex post 
</t>
    </r>
    <r>
      <rPr>
        <b/>
        <i/>
        <sz val="10"/>
        <color theme="1"/>
        <rFont val="Arial"/>
        <family val="2"/>
        <charset val="238"/>
      </rPr>
      <t>JM, bod 10.3.</t>
    </r>
  </si>
  <si>
    <r>
      <t xml:space="preserve">Vyberte jednu z možností pôvodu regulácie. 
1.    SK
2.    EÚ úplná harmonizácia (vrátane vstupných nákladov zavedenia transpozície)
3.    EÚ Transpozícia s možnosťou voľby 
        3a)  Rozšírenie rozsahu pôsobnosti smernice na subjekty nad rámec minimálnych požiadaviek smernice EÚ
        3b)  Navýšenie  požiadaviek nad rámec minimálnych požiadaviek smernice EÚ, 
        3c)  Nevyužitie možnosti (alebo výnimky), ktorá by udržala požiadavky smernice v minimálnej miere 
        3d)  Uplatňovanie prísnejších sankcií a iných vymáhacích mechanizmov nad rámec minimálnych požiadaviek smernice (pokiaľ nejde o vplyv podľa časti 3.4 tejto analýzy),
        3e)  Skoršia transpozícia  - zavedenie transpozície pred termínom ktorý určuje smernica EÚ. 
        3f)   Zachovanie existujúcej právnej úpravy (existujúcich vnútroštátnych požiadaviek), 
        3g)  Iný typ goldplatingu
V prípade, ak ide o transpozíciu legislatívy EÚ pri ktorej dochádza ku goldplatingu, je pre každú reguláciu potrebné vyplniť 2 riadky. V prvom riadku bude uvedený vplyv transpozície EÚ bez godlplatingu  (v prípade možnosti voľby tej najlacnejšej z možností). V ďašom riadku bude vyčíslený vplyv goldplatingu. V prípade, ak je regulácia navrhovaná s viacerými druhmi goldplatingu, je potrebné každý druh goldplatingu rozpísať do samostatného riadku.    
</t>
    </r>
    <r>
      <rPr>
        <i/>
        <sz val="10"/>
        <color theme="1"/>
        <rFont val="Arial"/>
        <family val="2"/>
        <charset val="238"/>
      </rPr>
      <t>Krok 1: Údaj skopírujte z príslušnej analýzy vplyvov na podnikateľské prostredie.
Krok 2: Možnosti pod bodom 3 vyplňte, len ak bol údaj vyplnený v príslušnej analýze vplyvov na podnikateľské prostredie.</t>
    </r>
  </si>
  <si>
    <t>Vysvetlivky ku Krokom 1 a 2</t>
  </si>
  <si>
    <r>
      <t xml:space="preserve">Nepriame náklady: uveďte len ak regulácia zakladá/upravuje výšku nákladov pre sankcie a pokuty. Použite údaje z analýzy vplyvov na rozpočet verejnej správy (tabuľka č. 3). Ide o ročný vplyv na 1 podnikateľský subjekt v EUR.
Sankcie a pokuty kvantifikujte podľa nasledovného kľúča:
1. Nové pokuty
a) vynucovací charakter (počet subjektov x hodnota sankcie)
b) úhrada pokuty nahrádza povinnosť (počet subjektov x hodnota sankcie) – (počet subjektov x hodnota sankcie)
- počet subjektov sa určí ako priemer právoplatne udelených pokút za posledných 5 rokov pripodobnenej existujúcej pokuty
2. Zmena pri existujúce pokuty
a) vynucovací charakter (počet subjektov x hodnota sankcie)
b) úhrada pokuty nahrádza povinnosť (počet subjektov x hodnota sankcie) – (počet subjektov x hodnota sankcie)
- počet subjektov sa určí ako priemer právoplatne udelených pokút za posledných 5 rokov podľa historických dát (v prípade, že nie sú dáta, rovnako sa pokuta pripodobňuje)
3. Zrušenie pokút
a) vynucovací charakter (počet subjektov x hodnota sankcie)
b) úhrada pokuty nahrádza povinnosť (počet subjektov x hodnota sankcie) – (počet subjektov x hodnota sankcie)
- počet subjektov sa určí ako priemer právoplatne udelených pokút za posledných 5 rokov podľa historických dát (v prípade, že nie sú dáta, rovnako sa pokuta pripodobňuje)
- pripodobnenie je určené podľa nasledujúcich kritérií:
1. rovnaká skupina subjektov
2. podobný počet subjektov
3. podobná výška pokút
4. iné odvetvie
Pri intervalových pokutách sa berie do úvahy priemer udelených pokút. 
Pripodobňovanie pokút sa vykoná len v prípade, ak je to možné. 
</t>
    </r>
    <r>
      <rPr>
        <i/>
        <sz val="10"/>
        <color theme="1"/>
        <rFont val="Arial"/>
        <family val="2"/>
        <charset val="238"/>
      </rPr>
      <t>Krok 1: Údaj skopírujte z príslušnej analýzy vplyvov na podnikateľské prostredie.</t>
    </r>
    <r>
      <rPr>
        <sz val="10"/>
        <color theme="1"/>
        <rFont val="Arial"/>
        <family val="2"/>
      </rPr>
      <t xml:space="preserve">
</t>
    </r>
    <r>
      <rPr>
        <b/>
        <sz val="10"/>
        <color theme="1"/>
        <rFont val="Arial"/>
        <family val="2"/>
        <charset val="238"/>
      </rPr>
      <t>Krok 2: Doplňte aktuálny - skutočný údaj.</t>
    </r>
  </si>
  <si>
    <r>
      <t>E.</t>
    </r>
    <r>
      <rPr>
        <b/>
        <sz val="10"/>
        <color theme="1"/>
        <rFont val="Arial"/>
        <family val="2"/>
      </rPr>
      <t>2 Administratívne náklady</t>
    </r>
    <r>
      <rPr>
        <sz val="10"/>
        <color theme="1"/>
        <rFont val="Arial"/>
        <family val="2"/>
        <charset val="238"/>
      </rPr>
      <t xml:space="preserve"> alternatíva 2 (kalkulačka) 
P</t>
    </r>
    <r>
      <rPr>
        <i/>
        <sz val="10"/>
        <color theme="1"/>
        <rFont val="Arial"/>
        <family val="2"/>
      </rPr>
      <t>ozri hárok "vysvetlivky - kalkulačka E.2"</t>
    </r>
  </si>
  <si>
    <r>
      <t xml:space="preserve">Priemerná cena práce v EUR </t>
    </r>
    <r>
      <rPr>
        <b/>
        <sz val="10"/>
        <rFont val="Arial"/>
        <family val="2"/>
        <charset val="238"/>
      </rPr>
      <t>za rok 2025</t>
    </r>
    <r>
      <rPr>
        <sz val="10"/>
        <rFont val="Arial"/>
        <family val="2"/>
      </rPr>
      <t xml:space="preserve"> (priemerná mesačná mzda + odvody)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</si>
</sst>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numFmt numFmtId="166" formatCode="_(* #,##0_);_(* \(#,##0\);_(* &quot;-&quot;??_);_(@_)"/>
    <numFmt numFmtId="167" formatCode="dd/mm/yy"/>
  </numFmts>
  <fonts count="106" x14ac:knownFonts="1">
    <font>
      <sz val="10"/>
      <color theme="1"/>
      <name val="Arial"/>
      <family val="2"/>
    </font>
    <font>
      <sz val="11"/>
      <color theme="1"/>
      <name val="Calibri"/>
      <family val="2"/>
      <charset val="238"/>
      <scheme val="minor"/>
    </font>
    <font>
      <sz val="11"/>
      <color theme="1"/>
      <name val="Calibri"/>
      <family val="2"/>
      <scheme val="minor"/>
    </font>
    <font>
      <sz val="10"/>
      <name val="Arial"/>
      <family val="2"/>
      <charset val="238"/>
    </font>
    <font>
      <sz val="11"/>
      <color theme="1"/>
      <name val="Calibri"/>
      <family val="2"/>
      <charset val="238"/>
      <scheme val="minor"/>
    </font>
    <font>
      <b/>
      <sz val="10"/>
      <color theme="0"/>
      <name val="Arial"/>
      <family val="2"/>
    </font>
    <font>
      <b/>
      <i/>
      <sz val="10"/>
      <color theme="0"/>
      <name val="Arial"/>
      <family val="2"/>
    </font>
    <font>
      <b/>
      <sz val="10"/>
      <name val="Arial"/>
      <family val="2"/>
    </font>
    <font>
      <sz val="10"/>
      <name val="Arial"/>
      <family val="2"/>
    </font>
    <font>
      <sz val="10"/>
      <color theme="0"/>
      <name val="Arial"/>
      <family val="2"/>
    </font>
    <font>
      <i/>
      <sz val="10"/>
      <color theme="0"/>
      <name val="Arial"/>
      <family val="2"/>
    </font>
    <font>
      <i/>
      <sz val="10"/>
      <name val="Arial"/>
      <family val="2"/>
    </font>
    <font>
      <sz val="10"/>
      <color theme="1"/>
      <name val="Arial"/>
      <family val="2"/>
    </font>
    <font>
      <sz val="9.5"/>
      <color rgb="FF000000"/>
      <name val="Arial"/>
      <family val="2"/>
    </font>
    <font>
      <i/>
      <sz val="9.5"/>
      <color rgb="FF000000"/>
      <name val="Arial"/>
      <family val="2"/>
    </font>
    <font>
      <sz val="10"/>
      <color theme="0"/>
      <name val="Arial"/>
      <family val="2"/>
      <charset val="238"/>
    </font>
    <font>
      <b/>
      <sz val="11"/>
      <color theme="0"/>
      <name val="Arial"/>
      <family val="2"/>
      <charset val="238"/>
    </font>
    <font>
      <b/>
      <sz val="10"/>
      <color rgb="FF00B0F0"/>
      <name val="Arial"/>
      <family val="2"/>
    </font>
    <font>
      <b/>
      <i/>
      <sz val="10"/>
      <color rgb="FF00B0F0"/>
      <name val="Arial"/>
      <family val="2"/>
    </font>
    <font>
      <b/>
      <sz val="10"/>
      <color rgb="FF77AC00"/>
      <name val="Arial"/>
      <family val="2"/>
    </font>
    <font>
      <b/>
      <i/>
      <sz val="10"/>
      <color rgb="FF77AC00"/>
      <name val="Arial"/>
      <family val="2"/>
    </font>
    <font>
      <b/>
      <sz val="10"/>
      <color rgb="FF00B0F0"/>
      <name val="Arial"/>
      <family val="2"/>
      <charset val="238"/>
    </font>
    <font>
      <b/>
      <sz val="10"/>
      <color rgb="FF77AC00"/>
      <name val="Arial"/>
      <family val="2"/>
      <charset val="238"/>
    </font>
    <font>
      <b/>
      <sz val="10"/>
      <color rgb="FF000000"/>
      <name val="Arial"/>
      <family val="2"/>
    </font>
    <font>
      <i/>
      <sz val="8"/>
      <color rgb="FF000000"/>
      <name val="Arial"/>
      <family val="2"/>
    </font>
    <font>
      <i/>
      <sz val="8"/>
      <name val="Arial"/>
      <family val="2"/>
    </font>
    <font>
      <sz val="8"/>
      <color theme="1"/>
      <name val="Arial"/>
      <family val="2"/>
    </font>
    <font>
      <b/>
      <sz val="10"/>
      <color theme="1"/>
      <name val="Arial"/>
      <family val="2"/>
    </font>
    <font>
      <b/>
      <sz val="11"/>
      <color theme="1"/>
      <name val="Calibri"/>
      <family val="2"/>
      <charset val="238"/>
      <scheme val="minor"/>
    </font>
    <font>
      <i/>
      <sz val="11"/>
      <color theme="1"/>
      <name val="Calibri"/>
      <family val="2"/>
      <charset val="238"/>
      <scheme val="minor"/>
    </font>
    <font>
      <b/>
      <sz val="11"/>
      <name val="Calibri"/>
      <family val="2"/>
      <charset val="238"/>
      <scheme val="minor"/>
    </font>
    <font>
      <b/>
      <sz val="14"/>
      <color theme="0"/>
      <name val="Calibri"/>
      <family val="2"/>
      <charset val="238"/>
      <scheme val="minor"/>
    </font>
    <font>
      <sz val="12"/>
      <color theme="1"/>
      <name val="Calibri"/>
      <family val="2"/>
      <charset val="238"/>
      <scheme val="minor"/>
    </font>
    <font>
      <b/>
      <sz val="10"/>
      <color theme="1"/>
      <name val="Arial"/>
      <family val="2"/>
      <charset val="238"/>
    </font>
    <font>
      <b/>
      <sz val="10"/>
      <name val="Arial"/>
      <family val="2"/>
      <charset val="238"/>
    </font>
    <font>
      <b/>
      <sz val="14"/>
      <name val="Arial"/>
      <family val="2"/>
    </font>
    <font>
      <i/>
      <sz val="10"/>
      <color theme="1"/>
      <name val="Arial"/>
      <family val="2"/>
      <charset val="238"/>
    </font>
    <font>
      <b/>
      <sz val="9.5"/>
      <name val="Arial"/>
      <family val="2"/>
    </font>
    <font>
      <i/>
      <sz val="10"/>
      <color rgb="FFFF0000"/>
      <name val="Arial"/>
      <family val="2"/>
    </font>
    <font>
      <i/>
      <sz val="11"/>
      <color theme="1"/>
      <name val="Times New Roman"/>
      <family val="1"/>
    </font>
    <font>
      <b/>
      <i/>
      <sz val="10"/>
      <color theme="1"/>
      <name val="Times New Roman"/>
      <family val="1"/>
    </font>
    <font>
      <b/>
      <sz val="10"/>
      <color rgb="FF000000"/>
      <name val="Times New Roman"/>
      <family val="1"/>
    </font>
    <font>
      <sz val="10"/>
      <color theme="1"/>
      <name val="Times New Roman"/>
      <family val="1"/>
    </font>
    <font>
      <i/>
      <sz val="10"/>
      <color theme="1"/>
      <name val="Times New Roman"/>
      <family val="1"/>
    </font>
    <font>
      <b/>
      <sz val="10"/>
      <color theme="1"/>
      <name val="Times New Roman"/>
      <family val="1"/>
    </font>
    <font>
      <b/>
      <sz val="12"/>
      <color theme="1"/>
      <name val="Times New Roman"/>
      <family val="1"/>
    </font>
    <font>
      <sz val="12"/>
      <color theme="1"/>
      <name val="Times New Roman"/>
      <family val="1"/>
    </font>
    <font>
      <sz val="10"/>
      <color rgb="FF000000"/>
      <name val="Times New Roman"/>
      <family val="1"/>
    </font>
    <font>
      <sz val="9"/>
      <color indexed="81"/>
      <name val="Segoe UI"/>
      <family val="2"/>
    </font>
    <font>
      <b/>
      <sz val="16"/>
      <name val="Times New Roman"/>
      <family val="1"/>
    </font>
    <font>
      <sz val="9"/>
      <color indexed="81"/>
      <name val="Segoe UI"/>
      <family val="2"/>
      <charset val="238"/>
    </font>
    <font>
      <b/>
      <sz val="14"/>
      <color theme="1"/>
      <name val="Arial"/>
      <family val="2"/>
      <charset val="238"/>
    </font>
    <font>
      <sz val="11"/>
      <color rgb="FFFF0000"/>
      <name val="Calibri"/>
      <family val="2"/>
      <scheme val="minor"/>
    </font>
    <font>
      <b/>
      <sz val="10"/>
      <color rgb="FFFF0000"/>
      <name val="Arial"/>
      <family val="2"/>
    </font>
    <font>
      <sz val="10"/>
      <color rgb="FFFF0000"/>
      <name val="Arial"/>
      <family val="2"/>
    </font>
    <font>
      <sz val="10"/>
      <color rgb="FF000000"/>
      <name val="Times New Roman"/>
      <family val="1"/>
      <charset val="238"/>
    </font>
    <font>
      <sz val="9"/>
      <color theme="1"/>
      <name val="Arial"/>
      <family val="2"/>
      <charset val="238"/>
    </font>
    <font>
      <i/>
      <sz val="9"/>
      <name val="Arial"/>
      <family val="2"/>
    </font>
    <font>
      <sz val="9"/>
      <name val="Arial"/>
      <family val="2"/>
    </font>
    <font>
      <sz val="10"/>
      <color theme="1"/>
      <name val="Arial"/>
      <family val="2"/>
      <charset val="238"/>
    </font>
    <font>
      <b/>
      <sz val="12"/>
      <color rgb="FF00A1DE"/>
      <name val="Arial"/>
      <family val="2"/>
    </font>
    <font>
      <i/>
      <sz val="10"/>
      <color theme="1"/>
      <name val="Times New Roman"/>
      <family val="1"/>
      <charset val="238"/>
    </font>
    <font>
      <b/>
      <sz val="16"/>
      <name val="Arial"/>
      <family val="2"/>
      <charset val="238"/>
    </font>
    <font>
      <b/>
      <sz val="12"/>
      <name val="Arial"/>
      <family val="2"/>
    </font>
    <font>
      <sz val="10"/>
      <color theme="0" tint="-0.499984740745262"/>
      <name val="Arial"/>
      <family val="2"/>
    </font>
    <font>
      <b/>
      <sz val="10"/>
      <color theme="0" tint="-0.499984740745262"/>
      <name val="Arial"/>
      <family val="2"/>
    </font>
    <font>
      <i/>
      <sz val="10"/>
      <color rgb="FFFF0000"/>
      <name val="Times New Roman"/>
      <family val="1"/>
    </font>
    <font>
      <i/>
      <sz val="8"/>
      <color rgb="FFFF0000"/>
      <name val="Times New Roman"/>
      <family val="1"/>
      <charset val="238"/>
    </font>
    <font>
      <sz val="8"/>
      <color theme="1"/>
      <name val="Times New Roman"/>
      <family val="1"/>
    </font>
    <font>
      <b/>
      <sz val="9"/>
      <color indexed="81"/>
      <name val="Segoe UI"/>
      <family val="2"/>
      <charset val="238"/>
    </font>
    <font>
      <b/>
      <sz val="10"/>
      <color theme="1"/>
      <name val="Times New Roman"/>
      <family val="1"/>
      <charset val="238"/>
    </font>
    <font>
      <b/>
      <sz val="11"/>
      <color theme="1"/>
      <name val="Arial"/>
      <family val="2"/>
      <charset val="238"/>
    </font>
    <font>
      <i/>
      <sz val="8"/>
      <color theme="1"/>
      <name val="Times New Roman"/>
      <family val="1"/>
    </font>
    <font>
      <b/>
      <sz val="14"/>
      <color rgb="FFFF0000"/>
      <name val="Arial"/>
      <family val="2"/>
      <charset val="238"/>
    </font>
    <font>
      <i/>
      <sz val="10"/>
      <color theme="1"/>
      <name val="Arial"/>
      <family val="2"/>
    </font>
    <font>
      <i/>
      <sz val="10"/>
      <color theme="0" tint="-0.499984740745262"/>
      <name val="Arial"/>
      <family val="2"/>
    </font>
    <font>
      <b/>
      <sz val="14"/>
      <color theme="0" tint="-0.499984740745262"/>
      <name val="Arial"/>
      <family val="2"/>
    </font>
    <font>
      <sz val="10"/>
      <color theme="0" tint="-0.499984740745262"/>
      <name val="Arial"/>
      <family val="2"/>
      <charset val="238"/>
    </font>
    <font>
      <b/>
      <i/>
      <sz val="10"/>
      <color theme="0" tint="-0.499984740745262"/>
      <name val="Arial"/>
      <family val="2"/>
      <charset val="238"/>
    </font>
    <font>
      <i/>
      <sz val="10"/>
      <color rgb="FF7030A0"/>
      <name val="Arial"/>
      <family val="2"/>
    </font>
    <font>
      <b/>
      <i/>
      <sz val="10"/>
      <color theme="1"/>
      <name val="Times New Roman"/>
      <family val="1"/>
      <charset val="238"/>
    </font>
    <font>
      <sz val="9"/>
      <color theme="1"/>
      <name val="Arial"/>
      <family val="2"/>
    </font>
    <font>
      <sz val="10"/>
      <name val="Times New Roman"/>
      <family val="1"/>
    </font>
    <font>
      <sz val="9"/>
      <name val="Arial"/>
      <family val="2"/>
      <charset val="238"/>
    </font>
    <font>
      <b/>
      <sz val="10"/>
      <color rgb="FFFF0000"/>
      <name val="Arial"/>
      <family val="2"/>
      <charset val="238"/>
    </font>
    <font>
      <b/>
      <i/>
      <sz val="10"/>
      <color rgb="FFFF0000"/>
      <name val="Arial"/>
      <family val="2"/>
      <charset val="238"/>
    </font>
    <font>
      <b/>
      <sz val="10"/>
      <color theme="4" tint="-0.499984740745262"/>
      <name val="Arial"/>
      <family val="2"/>
      <charset val="238"/>
    </font>
    <font>
      <sz val="10"/>
      <color theme="4" tint="-0.499984740745262"/>
      <name val="Arial"/>
      <family val="2"/>
      <charset val="238"/>
    </font>
    <font>
      <b/>
      <sz val="10"/>
      <color indexed="81"/>
      <name val="Arial"/>
      <family val="2"/>
      <charset val="238"/>
    </font>
    <font>
      <b/>
      <sz val="10"/>
      <color rgb="FF002060"/>
      <name val="Arial"/>
      <family val="2"/>
      <charset val="238"/>
    </font>
    <font>
      <sz val="10"/>
      <color rgb="FF002060"/>
      <name val="Arial"/>
      <family val="2"/>
      <charset val="238"/>
    </font>
    <font>
      <sz val="9"/>
      <color rgb="FF002060"/>
      <name val="Arial"/>
      <family val="2"/>
      <charset val="238"/>
    </font>
    <font>
      <b/>
      <sz val="10"/>
      <color rgb="FF002060"/>
      <name val="Arial"/>
      <family val="2"/>
    </font>
    <font>
      <b/>
      <sz val="12"/>
      <color theme="1"/>
      <name val="Arial"/>
      <family val="2"/>
      <charset val="238"/>
    </font>
    <font>
      <b/>
      <i/>
      <sz val="10"/>
      <color theme="1"/>
      <name val="Arial"/>
      <family val="2"/>
      <charset val="238"/>
    </font>
    <font>
      <i/>
      <sz val="11"/>
      <color theme="1"/>
      <name val="Arial"/>
      <family val="2"/>
      <charset val="238"/>
    </font>
    <font>
      <u/>
      <sz val="10"/>
      <color rgb="FFFF0000"/>
      <name val="Arial"/>
      <family val="2"/>
    </font>
    <font>
      <b/>
      <sz val="14"/>
      <name val="Arial"/>
      <family val="2"/>
      <charset val="238"/>
    </font>
    <font>
      <b/>
      <i/>
      <sz val="12"/>
      <color theme="1"/>
      <name val="Arial"/>
      <family val="2"/>
      <charset val="238"/>
    </font>
    <font>
      <sz val="10"/>
      <color rgb="FFFF0000"/>
      <name val="Arial"/>
      <family val="2"/>
      <charset val="238"/>
    </font>
    <font>
      <i/>
      <sz val="10"/>
      <color rgb="FFFF0000"/>
      <name val="Arial"/>
      <family val="2"/>
      <charset val="238"/>
    </font>
    <font>
      <i/>
      <sz val="9.5"/>
      <color rgb="FF000000"/>
      <name val="Arial"/>
      <family val="2"/>
      <charset val="238"/>
    </font>
    <font>
      <sz val="9.5"/>
      <color rgb="FF000000"/>
      <name val="Arial"/>
      <family val="2"/>
      <charset val="238"/>
    </font>
    <font>
      <i/>
      <sz val="8"/>
      <color rgb="FFFFFFFF"/>
      <name val="Arial"/>
      <family val="2"/>
      <charset val="238"/>
    </font>
    <font>
      <b/>
      <i/>
      <sz val="14"/>
      <color theme="1"/>
      <name val="Arial"/>
      <family val="2"/>
      <charset val="238"/>
    </font>
    <font>
      <u/>
      <sz val="10"/>
      <color theme="1"/>
      <name val="Arial"/>
      <family val="2"/>
      <charset val="238"/>
    </font>
  </fonts>
  <fills count="25">
    <fill>
      <patternFill patternType="none"/>
    </fill>
    <fill>
      <patternFill patternType="gray125"/>
    </fill>
    <fill>
      <patternFill patternType="solid">
        <fgColor theme="0"/>
        <bgColor indexed="64"/>
      </patternFill>
    </fill>
    <fill>
      <patternFill patternType="solid">
        <fgColor rgb="FF00A1DE"/>
        <bgColor indexed="64"/>
      </patternFill>
    </fill>
    <fill>
      <patternFill patternType="solid">
        <fgColor rgb="FFDCDCDC"/>
        <bgColor indexed="64"/>
      </patternFill>
    </fill>
    <fill>
      <patternFill patternType="solid">
        <fgColor rgb="FF8C8C8C"/>
        <bgColor indexed="64"/>
      </patternFill>
    </fill>
    <fill>
      <patternFill patternType="solid">
        <fgColor rgb="FFEAF7FC"/>
        <bgColor indexed="64"/>
      </patternFill>
    </fill>
    <fill>
      <patternFill patternType="solid">
        <fgColor rgb="FFFBFEDE"/>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77AC0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0" tint="-0.249977111117893"/>
        <bgColor indexed="64"/>
      </patternFill>
    </fill>
  </fills>
  <borders count="119">
    <border>
      <left/>
      <right/>
      <top/>
      <bottom/>
      <diagonal/>
    </border>
    <border>
      <left style="thin">
        <color indexed="64"/>
      </left>
      <right style="thin">
        <color indexed="64"/>
      </right>
      <top style="thin">
        <color indexed="64"/>
      </top>
      <bottom style="thin">
        <color indexed="64"/>
      </bottom>
      <diagonal/>
    </border>
    <border>
      <left style="thin">
        <color rgb="FF00A1DE"/>
      </left>
      <right style="thin">
        <color rgb="FF00A1DE"/>
      </right>
      <top style="thin">
        <color rgb="FF00A1DE"/>
      </top>
      <bottom style="thin">
        <color rgb="FF00A1DE"/>
      </bottom>
      <diagonal/>
    </border>
    <border>
      <left style="thin">
        <color rgb="FF00A1DE"/>
      </left>
      <right/>
      <top/>
      <bottom/>
      <diagonal/>
    </border>
    <border>
      <left style="thin">
        <color indexed="64"/>
      </left>
      <right style="thin">
        <color indexed="64"/>
      </right>
      <top/>
      <bottom style="thin">
        <color indexed="64"/>
      </bottom>
      <diagonal/>
    </border>
    <border>
      <left/>
      <right style="thin">
        <color rgb="FF8C8C8C"/>
      </right>
      <top style="thin">
        <color rgb="FF8C8C8C"/>
      </top>
      <bottom style="thin">
        <color rgb="FF8C8C8C"/>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BEE100"/>
      </left>
      <right style="thin">
        <color rgb="FFBEE100"/>
      </right>
      <top style="thin">
        <color rgb="FFBEE100"/>
      </top>
      <bottom style="thin">
        <color rgb="FFBEE1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bottom>
      <diagonal/>
    </border>
    <border>
      <left style="thin">
        <color theme="0"/>
      </left>
      <right style="thin">
        <color theme="0" tint="-0.499984740745262"/>
      </right>
      <top style="thin">
        <color theme="0"/>
      </top>
      <bottom style="thin">
        <color theme="0"/>
      </bottom>
      <diagonal/>
    </border>
    <border>
      <left style="thin">
        <color rgb="FF8C8C8C"/>
      </left>
      <right style="thin">
        <color theme="0" tint="-0.499984740745262"/>
      </right>
      <top style="thin">
        <color rgb="FF8C8C8C"/>
      </top>
      <bottom style="thin">
        <color rgb="FF8C8C8C"/>
      </bottom>
      <diagonal/>
    </border>
    <border>
      <left style="thin">
        <color rgb="FF8C8C8C"/>
      </left>
      <right style="thin">
        <color theme="0" tint="-0.499984740745262"/>
      </right>
      <top style="thin">
        <color rgb="FF8C8C8C"/>
      </top>
      <bottom style="thin">
        <color theme="0" tint="-0.499984740745262"/>
      </bottom>
      <diagonal/>
    </border>
    <border>
      <left/>
      <right style="thin">
        <color theme="0"/>
      </right>
      <top style="thin">
        <color theme="0" tint="-0.499984740745262"/>
      </top>
      <bottom style="thin">
        <color theme="0"/>
      </bottom>
      <diagonal/>
    </border>
    <border>
      <left/>
      <right style="thin">
        <color rgb="FF8C8C8C"/>
      </right>
      <top style="thin">
        <color rgb="FF8C8C8C"/>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right>
      <top style="medium">
        <color theme="0" tint="-0.499984740745262"/>
      </top>
      <bottom style="thin">
        <color theme="0"/>
      </bottom>
      <diagonal/>
    </border>
    <border>
      <left style="thin">
        <color theme="0"/>
      </left>
      <right style="thin">
        <color theme="0"/>
      </right>
      <top style="medium">
        <color theme="0" tint="-0.499984740745262"/>
      </top>
      <bottom style="thin">
        <color theme="0"/>
      </bottom>
      <diagonal/>
    </border>
    <border>
      <left style="thin">
        <color theme="0"/>
      </left>
      <right style="medium">
        <color theme="0" tint="-0.499984740745262"/>
      </right>
      <top style="medium">
        <color theme="0" tint="-0.499984740745262"/>
      </top>
      <bottom style="thin">
        <color theme="0"/>
      </bottom>
      <diagonal/>
    </border>
    <border>
      <left style="thin">
        <color theme="0"/>
      </left>
      <right style="medium">
        <color theme="0" tint="-0.499984740745262"/>
      </right>
      <top style="thin">
        <color theme="0"/>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thin">
        <color theme="0"/>
      </top>
      <bottom style="thin">
        <color theme="0" tint="-0.499984740745262"/>
      </bottom>
      <diagonal/>
    </border>
    <border>
      <left/>
      <right style="thin">
        <color theme="0"/>
      </right>
      <top style="thin">
        <color theme="0"/>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medium">
        <color theme="0" tint="-0.499984740745262"/>
      </left>
      <right/>
      <top style="medium">
        <color theme="0" tint="-0.499984740745262"/>
      </top>
      <bottom/>
      <diagonal/>
    </border>
    <border>
      <left/>
      <right style="thin">
        <color theme="0"/>
      </right>
      <top style="medium">
        <color theme="0" tint="-0.499984740745262"/>
      </top>
      <bottom/>
      <diagonal/>
    </border>
    <border>
      <left style="thin">
        <color theme="0"/>
      </left>
      <right style="thin">
        <color theme="0"/>
      </right>
      <top style="medium">
        <color theme="0" tint="-0.499984740745262"/>
      </top>
      <bottom/>
      <diagonal/>
    </border>
    <border>
      <left style="thin">
        <color theme="0"/>
      </left>
      <right style="medium">
        <color theme="0" tint="-0.499984740745262"/>
      </right>
      <top style="medium">
        <color theme="0" tint="-0.499984740745262"/>
      </top>
      <bottom/>
      <diagonal/>
    </border>
    <border>
      <left style="medium">
        <color theme="0" tint="-0.499984740745262"/>
      </left>
      <right/>
      <top/>
      <bottom style="thin">
        <color theme="0" tint="-0.249977111117893"/>
      </bottom>
      <diagonal/>
    </border>
    <border>
      <left style="thin">
        <color theme="0" tint="-0.249977111117893"/>
      </left>
      <right style="medium">
        <color theme="0" tint="-0.499984740745262"/>
      </right>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medium">
        <color theme="0" tint="-0.499984740745262"/>
      </left>
      <right/>
      <top style="thin">
        <color theme="0" tint="-0.249977111117893"/>
      </top>
      <bottom/>
      <diagonal/>
    </border>
    <border>
      <left style="thin">
        <color theme="0" tint="-0.249977111117893"/>
      </left>
      <right style="medium">
        <color theme="0" tint="-0.499984740745262"/>
      </right>
      <top style="thin">
        <color theme="0" tint="-0.249977111117893"/>
      </top>
      <bottom/>
      <diagonal/>
    </border>
    <border>
      <left style="medium">
        <color theme="0" tint="-0.499984740745262"/>
      </left>
      <right/>
      <top/>
      <bottom style="medium">
        <color theme="0" tint="-0.499984740745262"/>
      </bottom>
      <diagonal/>
    </border>
    <border>
      <left/>
      <right style="thin">
        <color theme="0"/>
      </right>
      <top/>
      <bottom style="medium">
        <color theme="0" tint="-0.499984740745262"/>
      </bottom>
      <diagonal/>
    </border>
    <border>
      <left style="thin">
        <color theme="0"/>
      </left>
      <right style="thin">
        <color theme="0"/>
      </right>
      <top/>
      <bottom style="medium">
        <color theme="0" tint="-0.499984740745262"/>
      </bottom>
      <diagonal/>
    </border>
    <border>
      <left style="thin">
        <color theme="0"/>
      </left>
      <right style="medium">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medium">
        <color rgb="FF8C8C8C"/>
      </top>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thick">
        <color auto="1"/>
      </left>
      <right style="thick">
        <color auto="1"/>
      </right>
      <top style="thick">
        <color auto="1"/>
      </top>
      <bottom style="thick">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thin">
        <color rgb="FF8C8C8C"/>
      </bottom>
      <diagonal/>
    </border>
    <border>
      <left style="thin">
        <color indexed="64"/>
      </left>
      <right/>
      <top style="thin">
        <color rgb="FF8C8C8C"/>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s>
  <cellStyleXfs count="10">
    <xf numFmtId="0" fontId="0" fillId="0" borderId="0"/>
    <xf numFmtId="0" fontId="2" fillId="0" borderId="0"/>
    <xf numFmtId="0" fontId="3" fillId="0" borderId="0"/>
    <xf numFmtId="0" fontId="2" fillId="0" borderId="0"/>
    <xf numFmtId="0" fontId="4" fillId="0" borderId="0"/>
    <xf numFmtId="164" fontId="12" fillId="0" borderId="0" applyFont="0" applyFill="0" applyBorder="0" applyAlignment="0" applyProtection="0"/>
    <xf numFmtId="0" fontId="8" fillId="0" borderId="0"/>
    <xf numFmtId="0" fontId="1" fillId="0" borderId="0"/>
    <xf numFmtId="164" fontId="12" fillId="0" borderId="0" applyFont="0" applyFill="0" applyBorder="0" applyAlignment="0" applyProtection="0"/>
    <xf numFmtId="0" fontId="32" fillId="0" borderId="0"/>
  </cellStyleXfs>
  <cellXfs count="705">
    <xf numFmtId="0" fontId="0" fillId="0" borderId="0" xfId="0"/>
    <xf numFmtId="0" fontId="0" fillId="0" borderId="1" xfId="0" applyBorder="1"/>
    <xf numFmtId="0" fontId="0" fillId="0" borderId="1" xfId="0" applyBorder="1" applyAlignment="1">
      <alignment horizontal="center"/>
    </xf>
    <xf numFmtId="0" fontId="8" fillId="0" borderId="0" xfId="0" applyFont="1"/>
    <xf numFmtId="14" fontId="8" fillId="2" borderId="0" xfId="2" applyNumberFormat="1" applyFont="1" applyFill="1" applyAlignment="1" applyProtection="1">
      <alignment horizontal="center" vertical="center"/>
      <protection locked="0"/>
    </xf>
    <xf numFmtId="14" fontId="8" fillId="2" borderId="0" xfId="2" applyNumberFormat="1" applyFont="1" applyFill="1" applyAlignment="1" applyProtection="1">
      <alignment vertical="center"/>
      <protection locked="0"/>
    </xf>
    <xf numFmtId="0" fontId="8" fillId="2" borderId="0" xfId="0" applyFont="1" applyFill="1"/>
    <xf numFmtId="0" fontId="8" fillId="2" borderId="0" xfId="2" applyFont="1" applyFill="1" applyProtection="1">
      <protection locked="0"/>
    </xf>
    <xf numFmtId="0" fontId="0" fillId="0" borderId="1" xfId="0" applyBorder="1" applyAlignment="1">
      <alignment horizontal="left"/>
    </xf>
    <xf numFmtId="0" fontId="8" fillId="2" borderId="0" xfId="0" applyFont="1" applyFill="1" applyAlignment="1">
      <alignment horizontal="center"/>
    </xf>
    <xf numFmtId="0" fontId="8" fillId="0" borderId="0" xfId="0" applyFont="1" applyAlignment="1">
      <alignment horizontal="left" vertical="center"/>
    </xf>
    <xf numFmtId="0" fontId="8" fillId="0" borderId="0" xfId="0" applyFont="1" applyAlignment="1">
      <alignment horizontal="left"/>
    </xf>
    <xf numFmtId="0" fontId="8" fillId="0" borderId="0" xfId="2" applyFont="1" applyAlignment="1" applyProtection="1">
      <alignment vertical="center" wrapText="1"/>
      <protection locked="0"/>
    </xf>
    <xf numFmtId="0" fontId="8" fillId="0" borderId="3" xfId="0" applyFont="1" applyBorder="1" applyAlignment="1">
      <alignment vertical="center" wrapText="1"/>
    </xf>
    <xf numFmtId="0" fontId="8" fillId="0" borderId="0" xfId="0" applyFont="1" applyAlignment="1">
      <alignment vertical="center" wrapText="1"/>
    </xf>
    <xf numFmtId="0" fontId="11" fillId="0" borderId="0" xfId="0" applyFont="1" applyAlignment="1">
      <alignment vertical="center" wrapText="1"/>
    </xf>
    <xf numFmtId="0" fontId="8" fillId="0" borderId="0" xfId="0" applyFont="1" applyAlignment="1">
      <alignment vertical="center"/>
    </xf>
    <xf numFmtId="0" fontId="5" fillId="0" borderId="7" xfId="2" applyFont="1" applyBorder="1" applyAlignment="1" applyProtection="1">
      <alignment horizontal="center" vertical="center" wrapText="1"/>
      <protection locked="0"/>
    </xf>
    <xf numFmtId="0" fontId="8" fillId="2" borderId="0" xfId="2" applyFont="1" applyFill="1" applyAlignment="1" applyProtection="1">
      <alignment horizontal="center"/>
      <protection locked="0"/>
    </xf>
    <xf numFmtId="0" fontId="10" fillId="0" borderId="8" xfId="2" applyFont="1" applyBorder="1" applyAlignment="1" applyProtection="1">
      <alignment horizontal="center" vertical="center" wrapText="1"/>
      <protection locked="0"/>
    </xf>
    <xf numFmtId="4" fontId="5" fillId="0" borderId="0" xfId="2" applyNumberFormat="1" applyFont="1" applyAlignment="1">
      <alignment vertical="center" wrapText="1"/>
    </xf>
    <xf numFmtId="0" fontId="9" fillId="8" borderId="6" xfId="2" applyFont="1" applyFill="1" applyBorder="1" applyAlignment="1" applyProtection="1">
      <alignment horizontal="center" vertical="center" wrapText="1"/>
      <protection locked="0"/>
    </xf>
    <xf numFmtId="0" fontId="8" fillId="0" borderId="0" xfId="6"/>
    <xf numFmtId="0" fontId="14" fillId="0" borderId="0" xfId="0" applyFont="1" applyAlignment="1">
      <alignment vertical="center"/>
    </xf>
    <xf numFmtId="0" fontId="8" fillId="9" borderId="10" xfId="2" applyFont="1" applyFill="1" applyBorder="1" applyAlignment="1" applyProtection="1">
      <alignment horizontal="center" vertical="center" wrapText="1"/>
      <protection locked="0"/>
    </xf>
    <xf numFmtId="0" fontId="8" fillId="9" borderId="25" xfId="2" applyFont="1" applyFill="1" applyBorder="1" applyAlignment="1" applyProtection="1">
      <alignment horizontal="center" vertical="center" wrapText="1"/>
      <protection locked="0"/>
    </xf>
    <xf numFmtId="0" fontId="5" fillId="8" borderId="37" xfId="2" applyFont="1" applyFill="1" applyBorder="1" applyAlignment="1" applyProtection="1">
      <alignment horizontal="center" vertical="center" wrapText="1"/>
      <protection locked="0"/>
    </xf>
    <xf numFmtId="0" fontId="5" fillId="8" borderId="38" xfId="2" applyFont="1" applyFill="1" applyBorder="1" applyAlignment="1" applyProtection="1">
      <alignment horizontal="center" vertical="center" wrapText="1"/>
      <protection locked="0"/>
    </xf>
    <xf numFmtId="3" fontId="21" fillId="2" borderId="40" xfId="2" applyNumberFormat="1" applyFont="1" applyFill="1" applyBorder="1" applyAlignment="1">
      <alignment horizontal="center" vertical="center" wrapText="1"/>
    </xf>
    <xf numFmtId="3" fontId="21" fillId="2" borderId="42" xfId="2" applyNumberFormat="1" applyFont="1" applyFill="1" applyBorder="1" applyAlignment="1">
      <alignment horizontal="center" vertical="center" wrapText="1"/>
    </xf>
    <xf numFmtId="3" fontId="22" fillId="2" borderId="44" xfId="2" applyNumberFormat="1" applyFont="1" applyFill="1" applyBorder="1" applyAlignment="1">
      <alignment horizontal="center" vertical="center" wrapText="1"/>
    </xf>
    <xf numFmtId="0" fontId="5" fillId="3" borderId="45" xfId="2" applyFont="1" applyFill="1" applyBorder="1" applyAlignment="1" applyProtection="1">
      <alignment horizontal="center" vertical="center" wrapText="1"/>
      <protection locked="0"/>
    </xf>
    <xf numFmtId="0" fontId="5" fillId="3" borderId="46" xfId="2" applyFont="1" applyFill="1" applyBorder="1" applyAlignment="1" applyProtection="1">
      <alignment vertical="center" wrapText="1"/>
      <protection locked="0"/>
    </xf>
    <xf numFmtId="3" fontId="5" fillId="3" borderId="48" xfId="2" applyNumberFormat="1" applyFont="1" applyFill="1" applyBorder="1" applyAlignment="1">
      <alignment horizontal="center" vertical="center" wrapText="1"/>
    </xf>
    <xf numFmtId="0" fontId="11" fillId="4" borderId="22" xfId="2" applyFont="1" applyFill="1" applyBorder="1" applyAlignment="1" applyProtection="1">
      <alignment horizontal="left" vertical="center" wrapText="1"/>
      <protection locked="0"/>
    </xf>
    <xf numFmtId="0" fontId="11" fillId="4" borderId="24" xfId="2" applyFont="1" applyFill="1" applyBorder="1" applyAlignment="1" applyProtection="1">
      <alignment horizontal="left" vertical="center" wrapText="1"/>
      <protection locked="0"/>
    </xf>
    <xf numFmtId="3" fontId="21" fillId="2" borderId="33" xfId="2" applyNumberFormat="1" applyFont="1" applyFill="1" applyBorder="1" applyAlignment="1">
      <alignment horizontal="center" vertical="center" wrapText="1"/>
    </xf>
    <xf numFmtId="3" fontId="21" fillId="2" borderId="29" xfId="2" applyNumberFormat="1" applyFont="1" applyFill="1" applyBorder="1" applyAlignment="1">
      <alignment horizontal="center" vertical="center" wrapText="1"/>
    </xf>
    <xf numFmtId="3" fontId="22" fillId="2" borderId="31" xfId="2" applyNumberFormat="1" applyFont="1" applyFill="1" applyBorder="1" applyAlignment="1">
      <alignment horizontal="center" vertical="center" wrapText="1"/>
    </xf>
    <xf numFmtId="3" fontId="5" fillId="3" borderId="47" xfId="2" applyNumberFormat="1" applyFont="1" applyFill="1" applyBorder="1" applyAlignment="1">
      <alignment horizontal="center" vertical="center" wrapText="1"/>
    </xf>
    <xf numFmtId="0" fontId="1" fillId="0" borderId="0" xfId="7"/>
    <xf numFmtId="4" fontId="1" fillId="0" borderId="0" xfId="7" applyNumberFormat="1"/>
    <xf numFmtId="0" fontId="29" fillId="0" borderId="0" xfId="7" applyFont="1"/>
    <xf numFmtId="4" fontId="28" fillId="0" borderId="0" xfId="7" applyNumberFormat="1" applyFont="1"/>
    <xf numFmtId="0" fontId="28" fillId="0" borderId="0" xfId="7" applyFont="1" applyAlignment="1">
      <alignment horizontal="center" vertical="center" wrapText="1"/>
    </xf>
    <xf numFmtId="0" fontId="1" fillId="0" borderId="0" xfId="7" applyAlignment="1">
      <alignment vertical="center"/>
    </xf>
    <xf numFmtId="0" fontId="1" fillId="0" borderId="0" xfId="7" applyAlignment="1">
      <alignment horizontal="center" vertical="center"/>
    </xf>
    <xf numFmtId="0" fontId="28" fillId="0" borderId="55" xfId="7" applyFont="1" applyBorder="1" applyAlignment="1">
      <alignment horizontal="center" vertical="center" wrapText="1"/>
    </xf>
    <xf numFmtId="0" fontId="29" fillId="0" borderId="1" xfId="7" applyFont="1" applyBorder="1" applyAlignment="1">
      <alignment horizontal="center" vertical="center" wrapText="1"/>
    </xf>
    <xf numFmtId="0" fontId="29" fillId="0" borderId="1" xfId="7" applyFont="1" applyBorder="1"/>
    <xf numFmtId="4" fontId="1" fillId="0" borderId="1" xfId="7" applyNumberFormat="1" applyBorder="1"/>
    <xf numFmtId="0" fontId="1" fillId="0" borderId="1" xfId="7" applyBorder="1"/>
    <xf numFmtId="0" fontId="29" fillId="0" borderId="4" xfId="7" applyFont="1" applyBorder="1" applyAlignment="1">
      <alignment horizontal="center" vertical="center" wrapText="1"/>
    </xf>
    <xf numFmtId="4" fontId="1" fillId="0" borderId="4" xfId="7" applyNumberFormat="1" applyBorder="1"/>
    <xf numFmtId="0" fontId="28" fillId="0" borderId="1" xfId="7" applyFont="1" applyBorder="1" applyAlignment="1">
      <alignment horizontal="center" vertical="center"/>
    </xf>
    <xf numFmtId="3" fontId="1" fillId="0" borderId="1" xfId="7" applyNumberFormat="1" applyBorder="1"/>
    <xf numFmtId="3" fontId="1" fillId="0" borderId="4" xfId="7" applyNumberFormat="1" applyBorder="1"/>
    <xf numFmtId="0" fontId="28" fillId="13" borderId="55" xfId="7" applyFont="1" applyFill="1" applyBorder="1" applyAlignment="1">
      <alignment horizontal="center" vertical="center" wrapText="1"/>
    </xf>
    <xf numFmtId="4" fontId="28" fillId="13" borderId="4" xfId="7" applyNumberFormat="1" applyFont="1" applyFill="1" applyBorder="1"/>
    <xf numFmtId="4" fontId="1" fillId="13" borderId="1" xfId="7" applyNumberFormat="1" applyFill="1" applyBorder="1"/>
    <xf numFmtId="0" fontId="1" fillId="13" borderId="1" xfId="7" applyFill="1" applyBorder="1"/>
    <xf numFmtId="0" fontId="1" fillId="13" borderId="0" xfId="7" applyFill="1"/>
    <xf numFmtId="0" fontId="34" fillId="0" borderId="0" xfId="6" applyFont="1" applyAlignment="1">
      <alignment horizontal="center"/>
    </xf>
    <xf numFmtId="0" fontId="33" fillId="0" borderId="0" xfId="0" applyFont="1"/>
    <xf numFmtId="0" fontId="5" fillId="0" borderId="0" xfId="2" applyFont="1" applyAlignment="1" applyProtection="1">
      <alignment horizontal="left" vertical="center" wrapText="1"/>
      <protection locked="0"/>
    </xf>
    <xf numFmtId="0" fontId="43" fillId="0" borderId="1" xfId="0" applyFont="1" applyBorder="1" applyAlignment="1">
      <alignment vertical="center" wrapText="1"/>
    </xf>
    <xf numFmtId="0" fontId="40" fillId="0" borderId="1" xfId="0" applyFont="1" applyBorder="1" applyAlignment="1">
      <alignment vertical="center" wrapText="1"/>
    </xf>
    <xf numFmtId="0" fontId="42" fillId="0" borderId="0" xfId="0" applyFont="1"/>
    <xf numFmtId="0" fontId="46" fillId="0" borderId="0" xfId="0" applyFont="1"/>
    <xf numFmtId="0" fontId="45" fillId="0" borderId="0" xfId="9" applyFont="1" applyAlignment="1">
      <alignment horizontal="left" vertical="center" wrapText="1"/>
    </xf>
    <xf numFmtId="3" fontId="42" fillId="14" borderId="1" xfId="0" applyNumberFormat="1" applyFont="1" applyFill="1" applyBorder="1" applyAlignment="1">
      <alignment horizontal="center" vertical="center" wrapText="1"/>
    </xf>
    <xf numFmtId="3" fontId="44" fillId="14" borderId="1" xfId="0" applyNumberFormat="1" applyFont="1" applyFill="1" applyBorder="1" applyAlignment="1">
      <alignment horizontal="center" vertical="center" wrapText="1"/>
    </xf>
    <xf numFmtId="0" fontId="44" fillId="14" borderId="1" xfId="0" applyFont="1" applyFill="1" applyBorder="1" applyAlignment="1">
      <alignment horizontal="center" vertical="center" wrapText="1"/>
    </xf>
    <xf numFmtId="3" fontId="42" fillId="16" borderId="1" xfId="0" applyNumberFormat="1" applyFont="1" applyFill="1" applyBorder="1" applyAlignment="1">
      <alignment horizontal="center" vertical="center" wrapText="1"/>
    </xf>
    <xf numFmtId="3" fontId="44" fillId="16" borderId="1" xfId="0" applyNumberFormat="1" applyFont="1" applyFill="1" applyBorder="1" applyAlignment="1">
      <alignment horizontal="center" vertical="center" wrapText="1"/>
    </xf>
    <xf numFmtId="0" fontId="44" fillId="16" borderId="1" xfId="0" applyFont="1" applyFill="1" applyBorder="1" applyAlignment="1">
      <alignment horizontal="center" vertical="center" wrapText="1"/>
    </xf>
    <xf numFmtId="0" fontId="39" fillId="0" borderId="0" xfId="0" applyFont="1" applyAlignment="1">
      <alignment vertical="center"/>
    </xf>
    <xf numFmtId="0" fontId="41" fillId="14" borderId="68" xfId="0" applyFont="1" applyFill="1" applyBorder="1" applyAlignment="1">
      <alignment horizontal="center" vertical="center" wrapText="1"/>
    </xf>
    <xf numFmtId="0" fontId="41" fillId="16" borderId="70" xfId="0" applyFont="1" applyFill="1" applyBorder="1" applyAlignment="1">
      <alignment horizontal="center" vertical="center" wrapText="1"/>
    </xf>
    <xf numFmtId="0" fontId="8" fillId="0" borderId="0" xfId="0" applyFont="1" applyAlignment="1">
      <alignment horizontal="center" vertical="center"/>
    </xf>
    <xf numFmtId="0" fontId="34" fillId="0" borderId="0" xfId="6" applyFont="1"/>
    <xf numFmtId="0" fontId="51" fillId="9" borderId="0" xfId="0" applyFont="1" applyFill="1"/>
    <xf numFmtId="0" fontId="7" fillId="0" borderId="0" xfId="2" applyFont="1" applyAlignment="1" applyProtection="1">
      <alignment vertical="center" wrapText="1"/>
      <protection locked="0"/>
    </xf>
    <xf numFmtId="0" fontId="7" fillId="0" borderId="0" xfId="2" applyFont="1" applyAlignment="1" applyProtection="1">
      <alignment horizontal="left" vertical="center" wrapText="1"/>
      <protection locked="0"/>
    </xf>
    <xf numFmtId="0" fontId="45" fillId="0" borderId="0" xfId="9" applyFont="1" applyAlignment="1">
      <alignment horizontal="center" vertical="center" wrapText="1"/>
    </xf>
    <xf numFmtId="0" fontId="42" fillId="0" borderId="0" xfId="0" applyFont="1" applyAlignment="1">
      <alignment horizontal="center"/>
    </xf>
    <xf numFmtId="0" fontId="34" fillId="10" borderId="0" xfId="6" applyFont="1" applyFill="1" applyAlignment="1">
      <alignment horizontal="center"/>
    </xf>
    <xf numFmtId="0" fontId="3" fillId="10" borderId="0" xfId="6" applyFont="1" applyFill="1"/>
    <xf numFmtId="0" fontId="8" fillId="10" borderId="0" xfId="6" applyFill="1"/>
    <xf numFmtId="0" fontId="34" fillId="10" borderId="0" xfId="6" applyFont="1" applyFill="1"/>
    <xf numFmtId="0" fontId="35" fillId="10" borderId="0" xfId="6" applyFont="1" applyFill="1"/>
    <xf numFmtId="0" fontId="34" fillId="10" borderId="0" xfId="6" applyFont="1" applyFill="1" applyAlignment="1">
      <alignment horizontal="left"/>
    </xf>
    <xf numFmtId="0" fontId="23" fillId="10" borderId="0" xfId="0" applyFont="1" applyFill="1" applyAlignment="1">
      <alignment vertical="center"/>
    </xf>
    <xf numFmtId="0" fontId="0" fillId="10" borderId="0" xfId="0" applyFill="1"/>
    <xf numFmtId="0" fontId="24" fillId="10" borderId="0" xfId="0" applyFont="1" applyFill="1" applyAlignment="1">
      <alignment vertical="center"/>
    </xf>
    <xf numFmtId="0" fontId="5" fillId="0" borderId="0" xfId="2" applyFont="1" applyAlignment="1" applyProtection="1">
      <alignment horizontal="center" vertical="center" wrapText="1"/>
      <protection locked="0"/>
    </xf>
    <xf numFmtId="0" fontId="8" fillId="0" borderId="0" xfId="0" applyFont="1" applyAlignment="1">
      <alignment horizontal="center"/>
    </xf>
    <xf numFmtId="0" fontId="60" fillId="10" borderId="0" xfId="6" applyFont="1" applyFill="1"/>
    <xf numFmtId="0" fontId="0" fillId="0" borderId="0" xfId="0" applyAlignment="1">
      <alignment horizontal="center" vertical="center"/>
    </xf>
    <xf numFmtId="0" fontId="62" fillId="10" borderId="0" xfId="6" applyFont="1" applyFill="1"/>
    <xf numFmtId="0" fontId="63" fillId="10" borderId="0" xfId="6" applyFont="1" applyFill="1"/>
    <xf numFmtId="4" fontId="64" fillId="0" borderId="0" xfId="2" applyNumberFormat="1" applyFont="1" applyAlignment="1">
      <alignment horizontal="center" vertical="center" wrapText="1"/>
    </xf>
    <xf numFmtId="0" fontId="66" fillId="0" borderId="1" xfId="0" applyFont="1" applyBorder="1" applyAlignment="1">
      <alignment vertical="center" wrapText="1"/>
    </xf>
    <xf numFmtId="0" fontId="68" fillId="0" borderId="1" xfId="0" applyFont="1" applyBorder="1" applyAlignment="1">
      <alignment horizontal="center" vertical="center" wrapText="1"/>
    </xf>
    <xf numFmtId="3" fontId="68" fillId="0" borderId="1" xfId="0" applyNumberFormat="1" applyFont="1" applyBorder="1" applyAlignment="1">
      <alignment horizontal="center" vertical="center" wrapText="1"/>
    </xf>
    <xf numFmtId="0" fontId="73" fillId="0" borderId="0" xfId="0" applyFont="1" applyAlignment="1">
      <alignment horizontal="left" vertical="center"/>
    </xf>
    <xf numFmtId="0" fontId="73" fillId="0" borderId="0" xfId="0" applyFont="1" applyAlignment="1">
      <alignment horizontal="center" vertical="center"/>
    </xf>
    <xf numFmtId="0" fontId="73" fillId="0" borderId="0" xfId="0" applyFont="1" applyAlignment="1">
      <alignment vertical="center"/>
    </xf>
    <xf numFmtId="0" fontId="11" fillId="10" borderId="1" xfId="2" applyFont="1" applyFill="1" applyBorder="1" applyAlignment="1" applyProtection="1">
      <alignment horizontal="left" vertical="center" wrapText="1"/>
      <protection locked="0"/>
    </xf>
    <xf numFmtId="0" fontId="56" fillId="15" borderId="1" xfId="2" applyFont="1" applyFill="1" applyBorder="1" applyAlignment="1" applyProtection="1">
      <alignment horizontal="center" vertical="center" wrapText="1"/>
      <protection locked="0"/>
    </xf>
    <xf numFmtId="0" fontId="5" fillId="0" borderId="0" xfId="2" applyFont="1" applyAlignment="1">
      <alignment horizontal="left" vertical="center" wrapText="1"/>
    </xf>
    <xf numFmtId="0" fontId="7" fillId="0" borderId="0" xfId="2" applyFont="1" applyAlignment="1">
      <alignment horizontal="left" vertical="center" wrapText="1"/>
    </xf>
    <xf numFmtId="0" fontId="33" fillId="9" borderId="1" xfId="9" applyFont="1" applyFill="1" applyBorder="1" applyAlignment="1">
      <alignment horizontal="center" vertical="center" wrapText="1"/>
    </xf>
    <xf numFmtId="0" fontId="56" fillId="9" borderId="1" xfId="9" applyFont="1" applyFill="1" applyBorder="1" applyAlignment="1">
      <alignment horizontal="center" vertical="center" wrapText="1"/>
    </xf>
    <xf numFmtId="0" fontId="54" fillId="0" borderId="0" xfId="0" applyFont="1" applyAlignment="1">
      <alignment horizontal="center" vertical="center"/>
    </xf>
    <xf numFmtId="0" fontId="52" fillId="0" borderId="0" xfId="9" applyFont="1" applyAlignment="1">
      <alignment horizontal="center" vertical="center"/>
    </xf>
    <xf numFmtId="14" fontId="8" fillId="2" borderId="0" xfId="2" applyNumberFormat="1" applyFont="1" applyFill="1" applyAlignment="1">
      <alignment horizontal="center" vertical="center"/>
    </xf>
    <xf numFmtId="14" fontId="8" fillId="2" borderId="0" xfId="2" applyNumberFormat="1" applyFont="1" applyFill="1" applyAlignment="1">
      <alignment vertical="center"/>
    </xf>
    <xf numFmtId="0" fontId="53" fillId="0" borderId="0" xfId="2" applyFont="1" applyAlignment="1">
      <alignment horizontal="center" vertical="center" wrapText="1"/>
    </xf>
    <xf numFmtId="165" fontId="58" fillId="9" borderId="61" xfId="2" applyNumberFormat="1" applyFont="1" applyFill="1" applyBorder="1" applyAlignment="1">
      <alignment horizontal="center" vertical="center" wrapText="1"/>
    </xf>
    <xf numFmtId="165" fontId="57" fillId="9" borderId="61" xfId="2" applyNumberFormat="1" applyFont="1" applyFill="1" applyBorder="1" applyAlignment="1">
      <alignment horizontal="center" vertical="center" wrapText="1"/>
    </xf>
    <xf numFmtId="0" fontId="57" fillId="9" borderId="61" xfId="2" applyFont="1" applyFill="1" applyBorder="1" applyAlignment="1">
      <alignment horizontal="center" vertical="center" wrapText="1"/>
    </xf>
    <xf numFmtId="0" fontId="57" fillId="9" borderId="57" xfId="2" applyFont="1" applyFill="1" applyBorder="1" applyAlignment="1">
      <alignment horizontal="center" vertical="center" wrapText="1"/>
    </xf>
    <xf numFmtId="165" fontId="57" fillId="9" borderId="67" xfId="2" applyNumberFormat="1" applyFont="1" applyFill="1" applyBorder="1" applyAlignment="1">
      <alignment horizontal="center" vertical="center" wrapText="1"/>
    </xf>
    <xf numFmtId="165" fontId="58" fillId="9" borderId="67" xfId="2" applyNumberFormat="1" applyFont="1" applyFill="1" applyBorder="1" applyAlignment="1">
      <alignment horizontal="center" vertical="center" wrapText="1"/>
    </xf>
    <xf numFmtId="0" fontId="57" fillId="9" borderId="67" xfId="2" applyFont="1" applyFill="1" applyBorder="1" applyAlignment="1">
      <alignment horizontal="center" vertical="center" wrapText="1"/>
    </xf>
    <xf numFmtId="165" fontId="57" fillId="9" borderId="85" xfId="2" applyNumberFormat="1" applyFont="1" applyFill="1" applyBorder="1" applyAlignment="1">
      <alignment horizontal="center" vertical="center" wrapText="1"/>
    </xf>
    <xf numFmtId="0" fontId="57" fillId="9" borderId="87" xfId="2" applyFont="1" applyFill="1" applyBorder="1" applyAlignment="1">
      <alignment horizontal="center" vertical="center" wrapText="1"/>
    </xf>
    <xf numFmtId="165" fontId="8" fillId="10" borderId="81" xfId="2" applyNumberFormat="1" applyFont="1" applyFill="1" applyBorder="1" applyAlignment="1">
      <alignment horizontal="center" vertical="center" wrapText="1"/>
    </xf>
    <xf numFmtId="3" fontId="11" fillId="0" borderId="74" xfId="5" applyNumberFormat="1" applyFont="1" applyFill="1" applyBorder="1" applyAlignment="1" applyProtection="1">
      <alignment horizontal="center" vertical="center" wrapText="1"/>
    </xf>
    <xf numFmtId="3" fontId="11" fillId="0" borderId="90" xfId="5" applyNumberFormat="1" applyFont="1" applyFill="1" applyBorder="1" applyAlignment="1" applyProtection="1">
      <alignment horizontal="center" vertical="center" wrapText="1"/>
    </xf>
    <xf numFmtId="3" fontId="8" fillId="0" borderId="0" xfId="0" applyNumberFormat="1" applyFont="1"/>
    <xf numFmtId="3" fontId="73" fillId="0" borderId="0" xfId="0" applyNumberFormat="1" applyFont="1" applyAlignment="1">
      <alignment vertical="center"/>
    </xf>
    <xf numFmtId="0" fontId="40" fillId="0" borderId="58" xfId="0" applyFont="1" applyBorder="1" applyAlignment="1">
      <alignment horizontal="left" vertical="center" wrapText="1"/>
    </xf>
    <xf numFmtId="0" fontId="43" fillId="0" borderId="0" xfId="0" applyFont="1" applyAlignment="1">
      <alignment vertical="center" wrapText="1"/>
    </xf>
    <xf numFmtId="0" fontId="43" fillId="0" borderId="77" xfId="0" applyFont="1" applyBorder="1" applyAlignment="1">
      <alignment vertical="center" wrapText="1"/>
    </xf>
    <xf numFmtId="0" fontId="8" fillId="10" borderId="1" xfId="2" applyFont="1" applyFill="1" applyBorder="1" applyAlignment="1" applyProtection="1">
      <alignment horizontal="center" vertical="center" wrapText="1"/>
      <protection locked="0"/>
    </xf>
    <xf numFmtId="0" fontId="33" fillId="15" borderId="1" xfId="9" applyFont="1" applyFill="1" applyBorder="1" applyAlignment="1">
      <alignment horizontal="center" vertical="center" wrapText="1"/>
    </xf>
    <xf numFmtId="0" fontId="59" fillId="15"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0" fontId="8" fillId="10" borderId="1" xfId="0" applyFont="1" applyFill="1" applyBorder="1"/>
    <xf numFmtId="0" fontId="8" fillId="10" borderId="1" xfId="0" applyFont="1" applyFill="1" applyBorder="1" applyAlignment="1">
      <alignment horizontal="left" vertical="center"/>
    </xf>
    <xf numFmtId="0" fontId="8" fillId="10" borderId="1" xfId="0" applyFont="1" applyFill="1" applyBorder="1" applyAlignment="1">
      <alignment horizontal="center" vertical="center"/>
    </xf>
    <xf numFmtId="0" fontId="42" fillId="0" borderId="1" xfId="0" applyFont="1" applyBorder="1" applyAlignment="1">
      <alignment horizontal="center" vertical="center" wrapText="1"/>
    </xf>
    <xf numFmtId="166" fontId="42" fillId="0" borderId="1" xfId="5" applyNumberFormat="1" applyFont="1" applyBorder="1" applyAlignment="1" applyProtection="1">
      <alignment horizontal="left" vertical="center" wrapText="1"/>
    </xf>
    <xf numFmtId="3" fontId="42" fillId="0" borderId="1" xfId="0" applyNumberFormat="1" applyFont="1" applyBorder="1" applyAlignment="1">
      <alignment horizontal="center" vertical="center" wrapText="1"/>
    </xf>
    <xf numFmtId="167" fontId="42" fillId="0" borderId="1" xfId="0" quotePrefix="1" applyNumberFormat="1" applyFont="1" applyBorder="1" applyAlignment="1">
      <alignment horizontal="center" vertical="center" wrapText="1"/>
    </xf>
    <xf numFmtId="14" fontId="8" fillId="2" borderId="91" xfId="2" applyNumberFormat="1" applyFont="1" applyFill="1" applyBorder="1" applyAlignment="1">
      <alignment horizontal="center" vertical="center"/>
    </xf>
    <xf numFmtId="14" fontId="8" fillId="2" borderId="92" xfId="2" applyNumberFormat="1" applyFont="1" applyFill="1" applyBorder="1" applyAlignment="1">
      <alignment horizontal="center" vertical="center"/>
    </xf>
    <xf numFmtId="14" fontId="8" fillId="2" borderId="93" xfId="2" applyNumberFormat="1" applyFont="1" applyFill="1" applyBorder="1" applyAlignment="1">
      <alignment horizontal="center" vertical="center"/>
    </xf>
    <xf numFmtId="165" fontId="11" fillId="0" borderId="0" xfId="2" applyNumberFormat="1" applyFont="1" applyAlignment="1">
      <alignment horizontal="center" vertical="center" wrapText="1"/>
    </xf>
    <xf numFmtId="0" fontId="64" fillId="0" borderId="0" xfId="2" applyFont="1" applyAlignment="1" applyProtection="1">
      <alignment horizontal="center" vertical="center" wrapText="1"/>
      <protection locked="0"/>
    </xf>
    <xf numFmtId="0" fontId="65" fillId="0" borderId="0" xfId="2" applyFont="1" applyAlignment="1" applyProtection="1">
      <alignment horizontal="center" vertical="center" wrapText="1"/>
      <protection locked="0"/>
    </xf>
    <xf numFmtId="0" fontId="7" fillId="15" borderId="64" xfId="0" applyFont="1" applyFill="1" applyBorder="1" applyAlignment="1">
      <alignment horizontal="center"/>
    </xf>
    <xf numFmtId="0" fontId="7" fillId="15" borderId="66" xfId="0" applyFont="1" applyFill="1" applyBorder="1" applyAlignment="1">
      <alignment horizontal="center"/>
    </xf>
    <xf numFmtId="14" fontId="8" fillId="2" borderId="73" xfId="2" applyNumberFormat="1" applyFont="1" applyFill="1" applyBorder="1" applyAlignment="1">
      <alignment horizontal="center" vertical="center"/>
    </xf>
    <xf numFmtId="14" fontId="8" fillId="2" borderId="4" xfId="2" applyNumberFormat="1" applyFont="1" applyFill="1" applyBorder="1" applyAlignment="1">
      <alignment horizontal="center" vertical="center"/>
    </xf>
    <xf numFmtId="14" fontId="8" fillId="2" borderId="79" xfId="2" applyNumberFormat="1" applyFont="1" applyFill="1" applyBorder="1" applyAlignment="1">
      <alignment horizontal="center" vertical="center"/>
    </xf>
    <xf numFmtId="0" fontId="59" fillId="15" borderId="1" xfId="2" applyFont="1" applyFill="1" applyBorder="1" applyAlignment="1" applyProtection="1">
      <alignment vertical="center"/>
      <protection locked="0"/>
    </xf>
    <xf numFmtId="0" fontId="8" fillId="18" borderId="0" xfId="0" applyFont="1" applyFill="1"/>
    <xf numFmtId="0" fontId="11" fillId="10" borderId="1" xfId="2" applyFont="1" applyFill="1" applyBorder="1" applyAlignment="1" applyProtection="1">
      <alignment horizontal="left" vertical="center"/>
      <protection locked="0"/>
    </xf>
    <xf numFmtId="0" fontId="64" fillId="0" borderId="0" xfId="0" applyFont="1" applyAlignment="1">
      <alignment horizontal="left"/>
    </xf>
    <xf numFmtId="0" fontId="64" fillId="0" borderId="0" xfId="0" applyFont="1"/>
    <xf numFmtId="4" fontId="65" fillId="0" borderId="0" xfId="2" applyNumberFormat="1" applyFont="1" applyAlignment="1">
      <alignment vertical="center" wrapText="1"/>
    </xf>
    <xf numFmtId="0" fontId="75" fillId="15" borderId="84" xfId="2" applyFont="1" applyFill="1" applyBorder="1" applyAlignment="1" applyProtection="1">
      <alignment horizontal="center" vertical="center" wrapText="1"/>
      <protection locked="0"/>
    </xf>
    <xf numFmtId="0" fontId="75" fillId="10" borderId="1" xfId="2" applyFont="1" applyFill="1" applyBorder="1" applyAlignment="1" applyProtection="1">
      <alignment horizontal="left" vertical="center" wrapText="1"/>
      <protection locked="0"/>
    </xf>
    <xf numFmtId="0" fontId="76" fillId="0" borderId="0" xfId="0" applyFont="1" applyAlignment="1">
      <alignment horizontal="left" vertical="center"/>
    </xf>
    <xf numFmtId="14" fontId="8" fillId="18" borderId="0" xfId="2" applyNumberFormat="1" applyFont="1" applyFill="1" applyAlignment="1" applyProtection="1">
      <alignment horizontal="center" vertical="center"/>
      <protection locked="0"/>
    </xf>
    <xf numFmtId="0" fontId="11" fillId="18" borderId="1" xfId="2" applyFont="1" applyFill="1" applyBorder="1" applyAlignment="1" applyProtection="1">
      <alignment horizontal="center" vertical="center" wrapText="1"/>
      <protection locked="0"/>
    </xf>
    <xf numFmtId="0" fontId="73" fillId="18" borderId="0" xfId="0" applyFont="1" applyFill="1" applyAlignment="1">
      <alignment vertical="center"/>
    </xf>
    <xf numFmtId="0" fontId="75" fillId="18" borderId="72" xfId="2" applyFont="1" applyFill="1" applyBorder="1" applyAlignment="1" applyProtection="1">
      <alignment horizontal="center" vertical="center" wrapText="1"/>
      <protection locked="0"/>
    </xf>
    <xf numFmtId="0" fontId="75" fillId="2" borderId="1" xfId="2" applyFont="1" applyFill="1" applyBorder="1" applyAlignment="1" applyProtection="1">
      <alignment horizontal="center" vertical="center" wrapText="1"/>
      <protection locked="0"/>
    </xf>
    <xf numFmtId="0" fontId="8" fillId="0" borderId="0" xfId="0" applyFont="1" applyAlignment="1">
      <alignment horizontal="right"/>
    </xf>
    <xf numFmtId="4" fontId="5" fillId="0" borderId="0" xfId="2" applyNumberFormat="1" applyFont="1" applyAlignment="1">
      <alignment horizontal="right" vertical="center" wrapText="1"/>
    </xf>
    <xf numFmtId="0" fontId="11" fillId="10" borderId="1" xfId="2" applyFont="1" applyFill="1" applyBorder="1" applyAlignment="1" applyProtection="1">
      <alignment horizontal="right" vertical="center" wrapText="1"/>
      <protection locked="0"/>
    </xf>
    <xf numFmtId="0" fontId="73" fillId="0" borderId="0" xfId="0" applyFont="1" applyAlignment="1">
      <alignment horizontal="right" vertical="center"/>
    </xf>
    <xf numFmtId="0" fontId="0" fillId="15" borderId="79" xfId="2" applyFont="1" applyFill="1" applyBorder="1" applyAlignment="1" applyProtection="1">
      <alignment horizontal="center" vertical="center" wrapText="1"/>
      <protection locked="0"/>
    </xf>
    <xf numFmtId="0" fontId="74" fillId="0" borderId="1" xfId="0" applyFont="1" applyBorder="1"/>
    <xf numFmtId="0" fontId="0" fillId="0" borderId="64" xfId="0" applyBorder="1" applyAlignment="1">
      <alignment horizontal="center"/>
    </xf>
    <xf numFmtId="0" fontId="74" fillId="0" borderId="94" xfId="0" applyFont="1" applyBorder="1"/>
    <xf numFmtId="0" fontId="77" fillId="15" borderId="0" xfId="2" applyFont="1" applyFill="1" applyAlignment="1">
      <alignment horizontal="center" vertical="center" wrapText="1"/>
    </xf>
    <xf numFmtId="0" fontId="0" fillId="0" borderId="4" xfId="0" applyBorder="1"/>
    <xf numFmtId="0" fontId="0" fillId="0" borderId="66" xfId="0" applyBorder="1"/>
    <xf numFmtId="0" fontId="40" fillId="0" borderId="0" xfId="0" applyFont="1" applyAlignment="1">
      <alignment horizontal="left" vertical="center" wrapText="1"/>
    </xf>
    <xf numFmtId="4" fontId="12" fillId="0" borderId="68" xfId="2" applyNumberFormat="1" applyFont="1" applyBorder="1" applyAlignment="1">
      <alignment horizontal="center" vertical="center" wrapText="1"/>
    </xf>
    <xf numFmtId="4" fontId="12" fillId="0" borderId="96" xfId="2" applyNumberFormat="1" applyFont="1" applyBorder="1" applyAlignment="1">
      <alignment horizontal="center" vertical="center" wrapText="1"/>
    </xf>
    <xf numFmtId="0" fontId="12" fillId="10" borderId="98" xfId="0" applyFont="1" applyFill="1" applyBorder="1" applyAlignment="1">
      <alignment horizontal="center" vertical="center"/>
    </xf>
    <xf numFmtId="0" fontId="8" fillId="2" borderId="97" xfId="0" applyFont="1" applyFill="1" applyBorder="1" applyAlignment="1">
      <alignment horizontal="center"/>
    </xf>
    <xf numFmtId="3" fontId="42" fillId="0" borderId="0" xfId="0" applyNumberFormat="1" applyFont="1"/>
    <xf numFmtId="0" fontId="8" fillId="2" borderId="0" xfId="0" applyFont="1" applyFill="1" applyAlignment="1">
      <alignment vertical="center"/>
    </xf>
    <xf numFmtId="0" fontId="8" fillId="2" borderId="96" xfId="0" applyFont="1" applyFill="1" applyBorder="1" applyAlignment="1">
      <alignment horizontal="center"/>
    </xf>
    <xf numFmtId="3" fontId="82" fillId="0" borderId="1" xfId="0" applyNumberFormat="1" applyFont="1" applyBorder="1" applyAlignment="1">
      <alignment horizontal="center" vertical="center" wrapText="1"/>
    </xf>
    <xf numFmtId="0" fontId="34" fillId="15" borderId="1" xfId="9" applyFont="1" applyFill="1" applyBorder="1" applyAlignment="1">
      <alignment horizontal="center" vertical="center" wrapText="1"/>
    </xf>
    <xf numFmtId="166" fontId="8" fillId="2" borderId="0" xfId="5" applyNumberFormat="1" applyFont="1" applyFill="1" applyBorder="1" applyAlignment="1" applyProtection="1">
      <alignment horizontal="center" vertical="center"/>
    </xf>
    <xf numFmtId="0" fontId="8" fillId="9" borderId="78" xfId="2" applyFont="1" applyFill="1" applyBorder="1" applyAlignment="1">
      <alignment horizontal="center" vertical="center" wrapText="1"/>
    </xf>
    <xf numFmtId="3" fontId="70" fillId="14" borderId="61" xfId="0" applyNumberFormat="1" applyFont="1" applyFill="1" applyBorder="1" applyAlignment="1">
      <alignment horizontal="center" vertical="center" wrapText="1"/>
    </xf>
    <xf numFmtId="3" fontId="70" fillId="16" borderId="57" xfId="0" applyNumberFormat="1" applyFont="1" applyFill="1" applyBorder="1" applyAlignment="1">
      <alignment horizontal="center" vertical="center" wrapText="1"/>
    </xf>
    <xf numFmtId="3" fontId="70" fillId="14" borderId="60" xfId="0" applyNumberFormat="1" applyFont="1" applyFill="1" applyBorder="1" applyAlignment="1">
      <alignment horizontal="center" vertical="center" wrapText="1"/>
    </xf>
    <xf numFmtId="3" fontId="70" fillId="14" borderId="1" xfId="0" applyNumberFormat="1" applyFont="1" applyFill="1" applyBorder="1" applyAlignment="1">
      <alignment horizontal="center" vertical="center" wrapText="1"/>
    </xf>
    <xf numFmtId="3" fontId="70" fillId="16" borderId="59" xfId="0" applyNumberFormat="1" applyFont="1" applyFill="1" applyBorder="1" applyAlignment="1">
      <alignment horizontal="center" vertical="center" wrapText="1"/>
    </xf>
    <xf numFmtId="3" fontId="70" fillId="16" borderId="78" xfId="0" applyNumberFormat="1" applyFont="1" applyFill="1" applyBorder="1" applyAlignment="1">
      <alignment horizontal="center" vertical="center" wrapText="1"/>
    </xf>
    <xf numFmtId="0" fontId="40" fillId="0" borderId="86" xfId="0" applyFont="1" applyBorder="1" applyAlignment="1">
      <alignment horizontal="left" vertical="center" wrapText="1"/>
    </xf>
    <xf numFmtId="0" fontId="40" fillId="0" borderId="73" xfId="0" applyFont="1" applyBorder="1" applyAlignment="1">
      <alignment horizontal="left" vertical="center" wrapText="1"/>
    </xf>
    <xf numFmtId="3" fontId="70" fillId="14" borderId="4" xfId="0" applyNumberFormat="1" applyFont="1" applyFill="1" applyBorder="1" applyAlignment="1">
      <alignment horizontal="center" vertical="center" wrapText="1"/>
    </xf>
    <xf numFmtId="3" fontId="70" fillId="16" borderId="104" xfId="0" applyNumberFormat="1" applyFont="1" applyFill="1" applyBorder="1" applyAlignment="1">
      <alignment horizontal="center" vertical="center" wrapText="1"/>
    </xf>
    <xf numFmtId="0" fontId="40" fillId="0" borderId="86" xfId="0" applyFont="1" applyBorder="1" applyAlignment="1">
      <alignment horizontal="center" vertical="center" wrapText="1"/>
    </xf>
    <xf numFmtId="0" fontId="41" fillId="14" borderId="71" xfId="0" applyFont="1" applyFill="1" applyBorder="1" applyAlignment="1">
      <alignment horizontal="center" vertical="center" wrapText="1"/>
    </xf>
    <xf numFmtId="0" fontId="41" fillId="16" borderId="105" xfId="0" applyFont="1" applyFill="1" applyBorder="1" applyAlignment="1">
      <alignment horizontal="center" vertical="center" wrapText="1"/>
    </xf>
    <xf numFmtId="0" fontId="40" fillId="0" borderId="85" xfId="0" applyFont="1" applyBorder="1" applyAlignment="1">
      <alignment horizontal="left" vertical="center" wrapText="1"/>
    </xf>
    <xf numFmtId="3" fontId="70" fillId="14" borderId="67" xfId="0" applyNumberFormat="1" applyFont="1" applyFill="1" applyBorder="1" applyAlignment="1">
      <alignment horizontal="center" vertical="center" wrapText="1"/>
    </xf>
    <xf numFmtId="3" fontId="70" fillId="16" borderId="100" xfId="0" applyNumberFormat="1" applyFont="1" applyFill="1" applyBorder="1" applyAlignment="1">
      <alignment horizontal="center" vertical="center" wrapText="1"/>
    </xf>
    <xf numFmtId="3" fontId="70" fillId="14" borderId="71" xfId="0" applyNumberFormat="1" applyFont="1" applyFill="1" applyBorder="1" applyAlignment="1">
      <alignment horizontal="center" vertical="center" wrapText="1"/>
    </xf>
    <xf numFmtId="3" fontId="70" fillId="16" borderId="105" xfId="0" applyNumberFormat="1" applyFont="1" applyFill="1" applyBorder="1" applyAlignment="1">
      <alignment horizontal="center" vertical="center" wrapText="1"/>
    </xf>
    <xf numFmtId="0" fontId="40" fillId="0" borderId="103" xfId="0" applyFont="1" applyBorder="1" applyAlignment="1">
      <alignment horizontal="left" vertical="center" wrapText="1"/>
    </xf>
    <xf numFmtId="3" fontId="70" fillId="14" borderId="76" xfId="0" applyNumberFormat="1" applyFont="1" applyFill="1" applyBorder="1" applyAlignment="1">
      <alignment horizontal="center" vertical="center" wrapText="1"/>
    </xf>
    <xf numFmtId="3" fontId="70" fillId="16" borderId="106" xfId="0" applyNumberFormat="1" applyFont="1" applyFill="1" applyBorder="1" applyAlignment="1">
      <alignment horizontal="center" vertical="center" wrapText="1"/>
    </xf>
    <xf numFmtId="0" fontId="84" fillId="0" borderId="0" xfId="0" applyFont="1"/>
    <xf numFmtId="3" fontId="84" fillId="0" borderId="0" xfId="0" applyNumberFormat="1" applyFont="1"/>
    <xf numFmtId="3" fontId="11" fillId="0" borderId="75" xfId="5" applyNumberFormat="1" applyFont="1" applyFill="1" applyBorder="1" applyAlignment="1" applyProtection="1">
      <alignment horizontal="center" vertical="center" wrapText="1"/>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4" fontId="8" fillId="2" borderId="88" xfId="2" applyNumberFormat="1" applyFont="1" applyFill="1" applyBorder="1" applyAlignment="1">
      <alignment horizontal="center" vertical="center"/>
    </xf>
    <xf numFmtId="14" fontId="8" fillId="2" borderId="82" xfId="2" applyNumberFormat="1" applyFont="1" applyFill="1" applyBorder="1" applyAlignment="1">
      <alignment horizontal="center" vertical="center"/>
    </xf>
    <xf numFmtId="14" fontId="8" fillId="2" borderId="89" xfId="2" applyNumberFormat="1" applyFont="1" applyFill="1" applyBorder="1" applyAlignment="1">
      <alignment horizontal="center" vertical="center"/>
    </xf>
    <xf numFmtId="3" fontId="11" fillId="0" borderId="98" xfId="5" applyNumberFormat="1" applyFont="1" applyFill="1" applyBorder="1" applyAlignment="1" applyProtection="1">
      <alignment horizontal="center" vertical="center" wrapText="1"/>
    </xf>
    <xf numFmtId="165" fontId="8" fillId="9" borderId="60" xfId="2" applyNumberFormat="1" applyFont="1" applyFill="1" applyBorder="1" applyAlignment="1">
      <alignment horizontal="center" vertical="center" wrapText="1"/>
    </xf>
    <xf numFmtId="165" fontId="8" fillId="4" borderId="67" xfId="2" applyNumberFormat="1" applyFont="1" applyFill="1" applyBorder="1" applyAlignment="1" applyProtection="1">
      <alignment horizontal="center" vertical="center" wrapText="1"/>
      <protection locked="0"/>
    </xf>
    <xf numFmtId="165" fontId="8" fillId="4" borderId="76" xfId="2" applyNumberFormat="1" applyFont="1" applyFill="1" applyBorder="1" applyAlignment="1" applyProtection="1">
      <alignment horizontal="center" vertical="center" wrapText="1"/>
      <protection locked="0"/>
    </xf>
    <xf numFmtId="165" fontId="8" fillId="4" borderId="4" xfId="2" applyNumberFormat="1" applyFont="1" applyFill="1" applyBorder="1" applyAlignment="1" applyProtection="1">
      <alignment horizontal="center" vertical="center" wrapText="1"/>
      <protection locked="0"/>
    </xf>
    <xf numFmtId="0" fontId="49" fillId="0" borderId="0" xfId="0" applyFont="1"/>
    <xf numFmtId="0" fontId="5" fillId="0" borderId="0" xfId="2" applyFont="1" applyAlignment="1" applyProtection="1">
      <alignment horizontal="center" vertical="center"/>
      <protection locked="0"/>
    </xf>
    <xf numFmtId="0" fontId="7" fillId="0" borderId="0" xfId="2" applyFont="1" applyAlignment="1" applyProtection="1">
      <alignment vertical="center"/>
      <protection locked="0"/>
    </xf>
    <xf numFmtId="3" fontId="42" fillId="2" borderId="1" xfId="0" applyNumberFormat="1" applyFont="1" applyFill="1" applyBorder="1" applyAlignment="1">
      <alignment horizontal="center" vertical="center" wrapText="1"/>
    </xf>
    <xf numFmtId="0" fontId="45" fillId="0" borderId="0" xfId="9" applyFont="1" applyAlignment="1">
      <alignment vertical="center" wrapText="1"/>
    </xf>
    <xf numFmtId="3" fontId="11" fillId="0" borderId="80" xfId="5" applyNumberFormat="1" applyFont="1" applyFill="1" applyBorder="1" applyAlignment="1" applyProtection="1">
      <alignment horizontal="center" vertical="center" wrapText="1"/>
    </xf>
    <xf numFmtId="3" fontId="38" fillId="10" borderId="74" xfId="5" applyNumberFormat="1" applyFont="1" applyFill="1" applyBorder="1" applyAlignment="1" applyProtection="1">
      <alignment horizontal="center" vertical="center" wrapText="1"/>
    </xf>
    <xf numFmtId="3" fontId="8" fillId="10" borderId="75" xfId="5" applyNumberFormat="1" applyFont="1" applyFill="1" applyBorder="1" applyAlignment="1" applyProtection="1">
      <alignment horizontal="center" vertical="center" wrapText="1"/>
    </xf>
    <xf numFmtId="3" fontId="38" fillId="10" borderId="75" xfId="5" applyNumberFormat="1" applyFont="1" applyFill="1" applyBorder="1" applyAlignment="1" applyProtection="1">
      <alignment horizontal="center" vertical="center" wrapText="1"/>
    </xf>
    <xf numFmtId="3" fontId="11" fillId="10" borderId="75" xfId="5" applyNumberFormat="1" applyFont="1" applyFill="1" applyBorder="1" applyAlignment="1" applyProtection="1">
      <alignment horizontal="center" vertical="center" wrapText="1"/>
    </xf>
    <xf numFmtId="3" fontId="74" fillId="0" borderId="74" xfId="5" applyNumberFormat="1" applyFont="1" applyFill="1" applyBorder="1" applyAlignment="1" applyProtection="1">
      <alignment horizontal="center" vertical="center" wrapText="1"/>
    </xf>
    <xf numFmtId="3" fontId="79" fillId="0" borderId="80" xfId="5" applyNumberFormat="1" applyFont="1" applyFill="1" applyBorder="1" applyAlignment="1" applyProtection="1">
      <alignment horizontal="center" vertical="center" wrapText="1"/>
    </xf>
    <xf numFmtId="165" fontId="57" fillId="9" borderId="108" xfId="2" applyNumberFormat="1" applyFont="1" applyFill="1" applyBorder="1" applyAlignment="1">
      <alignment horizontal="center" vertical="center" wrapText="1"/>
    </xf>
    <xf numFmtId="0" fontId="57" fillId="9" borderId="100" xfId="2" applyFont="1" applyFill="1" applyBorder="1" applyAlignment="1">
      <alignment horizontal="center" vertical="center" wrapText="1"/>
    </xf>
    <xf numFmtId="3" fontId="8" fillId="10" borderId="90" xfId="5" applyNumberFormat="1" applyFont="1" applyFill="1" applyBorder="1" applyAlignment="1" applyProtection="1">
      <alignment horizontal="center" vertical="center" wrapText="1"/>
    </xf>
    <xf numFmtId="3" fontId="11" fillId="0" borderId="109" xfId="5" applyNumberFormat="1" applyFont="1" applyFill="1" applyBorder="1" applyAlignment="1" applyProtection="1">
      <alignment horizontal="center" vertical="center" wrapText="1"/>
    </xf>
    <xf numFmtId="14" fontId="8" fillId="2" borderId="110" xfId="2" applyNumberFormat="1" applyFont="1" applyFill="1" applyBorder="1" applyAlignment="1">
      <alignment horizontal="center" vertical="center"/>
    </xf>
    <xf numFmtId="0" fontId="8" fillId="2" borderId="96" xfId="0" applyFont="1" applyFill="1" applyBorder="1"/>
    <xf numFmtId="0" fontId="8" fillId="2" borderId="99" xfId="0" applyFont="1" applyFill="1" applyBorder="1"/>
    <xf numFmtId="3" fontId="74" fillId="0" borderId="98" xfId="5" applyNumberFormat="1" applyFont="1" applyFill="1" applyBorder="1" applyAlignment="1" applyProtection="1">
      <alignment horizontal="center" vertical="center" wrapText="1"/>
    </xf>
    <xf numFmtId="3" fontId="11" fillId="0" borderId="111" xfId="5" applyNumberFormat="1" applyFont="1" applyFill="1" applyBorder="1" applyAlignment="1" applyProtection="1">
      <alignment horizontal="center" vertical="center" wrapText="1"/>
    </xf>
    <xf numFmtId="14" fontId="8" fillId="2" borderId="104" xfId="2" applyNumberFormat="1" applyFont="1" applyFill="1" applyBorder="1" applyAlignment="1">
      <alignment horizontal="center" vertical="center"/>
    </xf>
    <xf numFmtId="14" fontId="8" fillId="2" borderId="113" xfId="2" applyNumberFormat="1" applyFont="1" applyFill="1" applyBorder="1" applyAlignment="1">
      <alignment horizontal="center" vertical="center"/>
    </xf>
    <xf numFmtId="165" fontId="8" fillId="9" borderId="77" xfId="2" applyNumberFormat="1" applyFont="1" applyFill="1" applyBorder="1" applyAlignment="1">
      <alignment horizontal="center" vertical="center" wrapText="1"/>
    </xf>
    <xf numFmtId="165" fontId="58" fillId="9" borderId="85" xfId="2" applyNumberFormat="1" applyFont="1" applyFill="1" applyBorder="1" applyAlignment="1">
      <alignment horizontal="center" vertical="center" wrapText="1"/>
    </xf>
    <xf numFmtId="0" fontId="61" fillId="0" borderId="56" xfId="0" applyFont="1" applyBorder="1" applyAlignment="1">
      <alignment horizontal="left" vertical="center" wrapText="1"/>
    </xf>
    <xf numFmtId="164" fontId="8" fillId="10" borderId="67" xfId="5" applyFont="1" applyFill="1" applyBorder="1" applyAlignment="1" applyProtection="1">
      <alignment horizontal="center" vertical="center" wrapText="1"/>
      <protection locked="0"/>
    </xf>
    <xf numFmtId="164" fontId="8" fillId="10" borderId="76" xfId="5" applyFont="1" applyFill="1" applyBorder="1" applyAlignment="1" applyProtection="1">
      <alignment horizontal="center" vertical="center" wrapText="1"/>
      <protection locked="0"/>
    </xf>
    <xf numFmtId="164" fontId="8" fillId="10" borderId="4" xfId="5" applyFont="1" applyFill="1" applyBorder="1" applyAlignment="1" applyProtection="1">
      <alignment horizontal="center" vertical="center" wrapText="1"/>
      <protection locked="0"/>
    </xf>
    <xf numFmtId="0" fontId="75" fillId="15" borderId="1" xfId="2" applyFont="1" applyFill="1" applyBorder="1" applyAlignment="1" applyProtection="1">
      <alignment horizontal="center" vertical="center" wrapText="1"/>
      <protection locked="0"/>
    </xf>
    <xf numFmtId="0" fontId="0" fillId="15" borderId="1" xfId="2" applyFont="1" applyFill="1" applyBorder="1" applyAlignment="1" applyProtection="1">
      <alignment vertical="center" wrapText="1"/>
      <protection locked="0"/>
    </xf>
    <xf numFmtId="0" fontId="11" fillId="9" borderId="1" xfId="2" applyFont="1" applyFill="1" applyBorder="1" applyAlignment="1" applyProtection="1">
      <alignment horizontal="left" vertical="center"/>
      <protection locked="0"/>
    </xf>
    <xf numFmtId="0" fontId="11" fillId="9" borderId="1" xfId="2" applyFont="1" applyFill="1" applyBorder="1" applyAlignment="1" applyProtection="1">
      <alignment horizontal="right" vertical="center" wrapText="1"/>
      <protection locked="0"/>
    </xf>
    <xf numFmtId="0" fontId="75" fillId="9" borderId="1" xfId="2" applyFont="1" applyFill="1" applyBorder="1" applyAlignment="1" applyProtection="1">
      <alignment horizontal="center" vertical="center" wrapText="1"/>
      <protection locked="0"/>
    </xf>
    <xf numFmtId="0" fontId="11" fillId="9" borderId="1" xfId="2" applyFont="1" applyFill="1" applyBorder="1" applyAlignment="1" applyProtection="1">
      <alignment horizontal="left" vertical="center" wrapText="1"/>
      <protection locked="0"/>
    </xf>
    <xf numFmtId="164" fontId="8" fillId="9" borderId="67" xfId="5" applyFont="1" applyFill="1" applyBorder="1" applyAlignment="1" applyProtection="1">
      <alignment horizontal="center" vertical="center" wrapText="1"/>
      <protection locked="0"/>
    </xf>
    <xf numFmtId="0" fontId="8" fillId="9" borderId="67" xfId="2" applyFont="1" applyFill="1" applyBorder="1" applyAlignment="1" applyProtection="1">
      <alignment horizontal="center" vertical="center" wrapText="1"/>
      <protection locked="0"/>
    </xf>
    <xf numFmtId="165" fontId="8" fillId="9" borderId="67" xfId="2" applyNumberFormat="1"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4" fontId="8" fillId="9" borderId="76" xfId="5"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165" fontId="8" fillId="9" borderId="76" xfId="2"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4" fontId="8" fillId="9" borderId="4" xfId="5"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165" fontId="8" fillId="9" borderId="4" xfId="2"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0" fontId="5" fillId="0" borderId="0" xfId="2" applyFont="1" applyAlignment="1" applyProtection="1">
      <alignment horizontal="left" vertical="center"/>
      <protection locked="0"/>
    </xf>
    <xf numFmtId="0" fontId="51" fillId="0" borderId="0" xfId="0" applyFont="1"/>
    <xf numFmtId="0" fontId="59" fillId="0" borderId="0" xfId="0" applyFont="1"/>
    <xf numFmtId="0" fontId="86" fillId="20" borderId="85" xfId="0" applyFont="1" applyFill="1" applyBorder="1" applyAlignment="1">
      <alignment horizontal="center" vertical="center" wrapText="1"/>
    </xf>
    <xf numFmtId="0" fontId="87" fillId="20" borderId="67" xfId="0" applyFont="1" applyFill="1" applyBorder="1" applyAlignment="1">
      <alignment horizontal="center" vertical="center" wrapText="1"/>
    </xf>
    <xf numFmtId="0" fontId="86" fillId="20" borderId="67" xfId="0" applyFont="1" applyFill="1" applyBorder="1" applyAlignment="1">
      <alignment horizontal="center" vertical="center" wrapText="1"/>
    </xf>
    <xf numFmtId="0" fontId="0" fillId="0" borderId="64" xfId="0" applyBorder="1"/>
    <xf numFmtId="3" fontId="0" fillId="0" borderId="58" xfId="0" applyNumberFormat="1" applyBorder="1"/>
    <xf numFmtId="3" fontId="0" fillId="0" borderId="1" xfId="0" applyNumberFormat="1" applyBorder="1"/>
    <xf numFmtId="0" fontId="0" fillId="0" borderId="59" xfId="0" applyBorder="1" applyAlignment="1">
      <alignment horizontal="center"/>
    </xf>
    <xf numFmtId="3" fontId="33" fillId="0" borderId="1" xfId="0" applyNumberFormat="1" applyFont="1" applyBorder="1"/>
    <xf numFmtId="3" fontId="33" fillId="0" borderId="59" xfId="0" applyNumberFormat="1" applyFont="1" applyBorder="1" applyAlignment="1">
      <alignment horizontal="center"/>
    </xf>
    <xf numFmtId="0" fontId="86" fillId="21" borderId="67" xfId="0" applyFont="1" applyFill="1" applyBorder="1" applyAlignment="1">
      <alignment horizontal="center" vertical="center" wrapText="1"/>
    </xf>
    <xf numFmtId="0" fontId="87" fillId="21" borderId="67" xfId="0" applyFont="1" applyFill="1" applyBorder="1" applyAlignment="1">
      <alignment horizontal="center" vertical="center" wrapText="1"/>
    </xf>
    <xf numFmtId="0" fontId="89" fillId="21" borderId="85" xfId="0" applyFont="1" applyFill="1" applyBorder="1" applyAlignment="1">
      <alignment horizontal="center" vertical="center" wrapText="1"/>
    </xf>
    <xf numFmtId="0" fontId="89" fillId="21" borderId="67" xfId="0" applyFont="1" applyFill="1" applyBorder="1" applyAlignment="1">
      <alignment horizontal="center" vertical="center" wrapText="1"/>
    </xf>
    <xf numFmtId="0" fontId="42" fillId="0" borderId="0" xfId="0" applyFont="1" applyAlignment="1">
      <alignment vertical="center"/>
    </xf>
    <xf numFmtId="0" fontId="70" fillId="0" borderId="0" xfId="0" applyFont="1"/>
    <xf numFmtId="3" fontId="0" fillId="0" borderId="64" xfId="0" applyNumberFormat="1" applyBorder="1"/>
    <xf numFmtId="3" fontId="33" fillId="0" borderId="64" xfId="0" applyNumberFormat="1" applyFont="1" applyBorder="1"/>
    <xf numFmtId="3" fontId="33" fillId="0" borderId="4" xfId="0" applyNumberFormat="1" applyFont="1" applyBorder="1"/>
    <xf numFmtId="0" fontId="86" fillId="21" borderId="108" xfId="0" applyFont="1" applyFill="1" applyBorder="1" applyAlignment="1">
      <alignment horizontal="center" vertical="center" wrapText="1"/>
    </xf>
    <xf numFmtId="3" fontId="0" fillId="0" borderId="62" xfId="0" applyNumberFormat="1" applyBorder="1"/>
    <xf numFmtId="3" fontId="33" fillId="0" borderId="79" xfId="0" applyNumberFormat="1" applyFont="1" applyBorder="1"/>
    <xf numFmtId="3" fontId="33" fillId="0" borderId="104" xfId="0" applyNumberFormat="1" applyFont="1" applyBorder="1" applyAlignment="1">
      <alignment horizontal="center"/>
    </xf>
    <xf numFmtId="3" fontId="0" fillId="0" borderId="59" xfId="0" applyNumberFormat="1" applyBorder="1"/>
    <xf numFmtId="0" fontId="64" fillId="0" borderId="0" xfId="2" applyFont="1" applyAlignment="1" applyProtection="1">
      <alignment horizontal="center" vertical="top"/>
      <protection locked="0"/>
    </xf>
    <xf numFmtId="1" fontId="92" fillId="0" borderId="0" xfId="2" applyNumberFormat="1" applyFont="1" applyAlignment="1" applyProtection="1">
      <alignment horizontal="center" vertical="center" wrapText="1"/>
      <protection locked="0"/>
    </xf>
    <xf numFmtId="0" fontId="93" fillId="0" borderId="0" xfId="9" applyFont="1" applyAlignment="1">
      <alignment horizontal="left" vertical="center" wrapText="1"/>
    </xf>
    <xf numFmtId="0" fontId="93" fillId="0" borderId="0" xfId="9" applyFont="1" applyAlignment="1">
      <alignment horizontal="center" vertical="center" wrapText="1"/>
    </xf>
    <xf numFmtId="0" fontId="94" fillId="0" borderId="0" xfId="0" applyFont="1" applyAlignment="1">
      <alignment horizontal="left" vertical="center" wrapText="1"/>
    </xf>
    <xf numFmtId="3" fontId="33" fillId="0" borderId="0" xfId="0" applyNumberFormat="1" applyFont="1" applyAlignment="1">
      <alignment horizontal="center" vertical="center" wrapText="1"/>
    </xf>
    <xf numFmtId="0" fontId="36" fillId="0" borderId="0" xfId="0" applyFont="1" applyAlignment="1">
      <alignment vertical="center" wrapText="1"/>
    </xf>
    <xf numFmtId="3" fontId="59" fillId="0" borderId="0" xfId="0" applyNumberFormat="1" applyFont="1" applyAlignment="1">
      <alignment horizontal="center" vertical="center" wrapText="1"/>
    </xf>
    <xf numFmtId="0" fontId="36" fillId="0" borderId="0" xfId="0" applyFont="1" applyAlignment="1">
      <alignment horizontal="left" vertical="center" wrapText="1"/>
    </xf>
    <xf numFmtId="0" fontId="95" fillId="0" borderId="0" xfId="0" applyFont="1" applyAlignment="1">
      <alignment vertical="center"/>
    </xf>
    <xf numFmtId="0" fontId="59" fillId="0" borderId="0" xfId="0" applyFont="1" applyAlignment="1">
      <alignment horizontal="center"/>
    </xf>
    <xf numFmtId="0" fontId="59" fillId="0" borderId="73" xfId="0" applyFont="1" applyBorder="1" applyAlignment="1">
      <alignment horizontal="center" vertical="center" wrapText="1"/>
    </xf>
    <xf numFmtId="3" fontId="59" fillId="0" borderId="4" xfId="0" applyNumberFormat="1" applyFont="1" applyBorder="1" applyAlignment="1">
      <alignment horizontal="center" vertical="center" wrapText="1"/>
    </xf>
    <xf numFmtId="3" fontId="33" fillId="0" borderId="104" xfId="0" applyNumberFormat="1" applyFont="1" applyBorder="1" applyAlignment="1">
      <alignment horizontal="center" vertical="center" wrapText="1"/>
    </xf>
    <xf numFmtId="3" fontId="59" fillId="0" borderId="71" xfId="0" applyNumberFormat="1" applyFont="1" applyBorder="1" applyAlignment="1">
      <alignment horizontal="center"/>
    </xf>
    <xf numFmtId="3" fontId="33" fillId="0" borderId="105" xfId="0" applyNumberFormat="1" applyFont="1" applyBorder="1" applyAlignment="1">
      <alignment horizontal="center"/>
    </xf>
    <xf numFmtId="3" fontId="59" fillId="0" borderId="0" xfId="0" applyNumberFormat="1" applyFont="1"/>
    <xf numFmtId="0" fontId="93" fillId="0" borderId="0" xfId="9" applyFont="1" applyAlignment="1">
      <alignment vertical="center"/>
    </xf>
    <xf numFmtId="0" fontId="93" fillId="0" borderId="0" xfId="9" applyFont="1" applyAlignment="1">
      <alignment vertical="center" wrapText="1"/>
    </xf>
    <xf numFmtId="0" fontId="59" fillId="10" borderId="73" xfId="0" applyFont="1" applyFill="1" applyBorder="1" applyAlignment="1">
      <alignment horizontal="center" vertical="center" wrapText="1"/>
    </xf>
    <xf numFmtId="3" fontId="59" fillId="10" borderId="4" xfId="0" applyNumberFormat="1" applyFont="1" applyFill="1" applyBorder="1" applyAlignment="1">
      <alignment horizontal="center" vertical="center" wrapText="1"/>
    </xf>
    <xf numFmtId="0" fontId="59" fillId="9" borderId="73" xfId="0" applyFont="1" applyFill="1" applyBorder="1" applyAlignment="1">
      <alignment horizontal="center" vertical="center" wrapText="1"/>
    </xf>
    <xf numFmtId="0" fontId="33" fillId="24" borderId="71" xfId="0" applyFont="1" applyFill="1" applyBorder="1" applyAlignment="1">
      <alignment horizontal="center" vertical="center" wrapText="1"/>
    </xf>
    <xf numFmtId="0" fontId="33" fillId="24" borderId="105" xfId="0" applyFont="1" applyFill="1" applyBorder="1" applyAlignment="1">
      <alignment horizontal="center" vertical="center" wrapText="1"/>
    </xf>
    <xf numFmtId="0" fontId="33" fillId="9" borderId="73" xfId="0" applyFont="1" applyFill="1" applyBorder="1" applyAlignment="1">
      <alignment horizontal="center" vertical="center" wrapText="1"/>
    </xf>
    <xf numFmtId="3" fontId="33" fillId="9" borderId="104" xfId="0" applyNumberFormat="1" applyFont="1" applyFill="1" applyBorder="1" applyAlignment="1">
      <alignment horizontal="center" vertical="center" wrapText="1"/>
    </xf>
    <xf numFmtId="0" fontId="96" fillId="0" borderId="0" xfId="0" applyFont="1"/>
    <xf numFmtId="3" fontId="96" fillId="0" borderId="0" xfId="0" applyNumberFormat="1" applyFont="1"/>
    <xf numFmtId="166" fontId="59" fillId="0" borderId="73" xfId="5" applyNumberFormat="1" applyFont="1" applyBorder="1" applyAlignment="1" applyProtection="1">
      <alignment horizontal="center" vertical="center" wrapText="1"/>
    </xf>
    <xf numFmtId="166" fontId="59" fillId="9" borderId="73" xfId="5" applyNumberFormat="1" applyFont="1" applyFill="1" applyBorder="1" applyAlignment="1" applyProtection="1">
      <alignment horizontal="center" vertical="center" wrapText="1"/>
    </xf>
    <xf numFmtId="166" fontId="59" fillId="10" borderId="73" xfId="5" applyNumberFormat="1" applyFont="1" applyFill="1" applyBorder="1" applyAlignment="1" applyProtection="1">
      <alignment horizontal="center" vertical="center" wrapText="1"/>
    </xf>
    <xf numFmtId="166" fontId="33" fillId="9" borderId="73" xfId="5" applyNumberFormat="1" applyFont="1" applyFill="1" applyBorder="1" applyAlignment="1" applyProtection="1">
      <alignment horizontal="center" vertical="center" wrapText="1"/>
    </xf>
    <xf numFmtId="0" fontId="33" fillId="22" borderId="97" xfId="0" applyFont="1" applyFill="1" applyBorder="1" applyAlignment="1">
      <alignment horizontal="center" vertical="center"/>
    </xf>
    <xf numFmtId="0" fontId="33" fillId="23" borderId="97" xfId="0" applyFont="1" applyFill="1" applyBorder="1" applyAlignment="1">
      <alignment horizontal="center" wrapText="1"/>
    </xf>
    <xf numFmtId="3" fontId="33" fillId="10" borderId="104" xfId="0" applyNumberFormat="1" applyFont="1" applyFill="1" applyBorder="1" applyAlignment="1">
      <alignment horizontal="center" vertical="center" wrapText="1"/>
    </xf>
    <xf numFmtId="0" fontId="37" fillId="15" borderId="1" xfId="0" applyFont="1" applyFill="1" applyBorder="1" applyAlignment="1">
      <alignment horizontal="center" vertical="center" wrapText="1"/>
    </xf>
    <xf numFmtId="0" fontId="13" fillId="0" borderId="1" xfId="0" applyFont="1" applyBorder="1" applyAlignment="1">
      <alignment horizontal="left" vertical="center" wrapText="1"/>
    </xf>
    <xf numFmtId="0" fontId="26" fillId="10" borderId="0" xfId="0" applyFont="1" applyFill="1" applyAlignment="1">
      <alignment wrapText="1"/>
    </xf>
    <xf numFmtId="0" fontId="0" fillId="10" borderId="0" xfId="0" applyFill="1" applyAlignment="1">
      <alignment wrapText="1"/>
    </xf>
    <xf numFmtId="0" fontId="8" fillId="10" borderId="0" xfId="6" applyFill="1" applyAlignment="1">
      <alignment wrapText="1"/>
    </xf>
    <xf numFmtId="0" fontId="97" fillId="0" borderId="0" xfId="0" applyFont="1" applyAlignment="1">
      <alignment horizontal="left" vertical="center"/>
    </xf>
    <xf numFmtId="0" fontId="62" fillId="0" borderId="0" xfId="0" applyFont="1" applyAlignment="1">
      <alignment horizontal="left" vertical="center"/>
    </xf>
    <xf numFmtId="0" fontId="97" fillId="0" borderId="0" xfId="0" applyFont="1"/>
    <xf numFmtId="0" fontId="2" fillId="0" borderId="0" xfId="9" applyFont="1" applyAlignment="1">
      <alignment horizontal="center" vertical="center"/>
    </xf>
    <xf numFmtId="0" fontId="2" fillId="0" borderId="0" xfId="9" applyFont="1" applyAlignment="1">
      <alignment horizontal="left" vertical="center"/>
    </xf>
    <xf numFmtId="0" fontId="0" fillId="15" borderId="1" xfId="0" applyFill="1" applyBorder="1" applyAlignment="1">
      <alignment wrapText="1"/>
    </xf>
    <xf numFmtId="0" fontId="0" fillId="15" borderId="1" xfId="0" applyFill="1" applyBorder="1" applyAlignment="1">
      <alignment vertical="center"/>
    </xf>
    <xf numFmtId="0" fontId="0" fillId="15" borderId="1" xfId="0" applyFill="1" applyBorder="1" applyAlignment="1">
      <alignment vertical="center" wrapText="1"/>
    </xf>
    <xf numFmtId="0" fontId="0" fillId="15" borderId="1" xfId="0" applyFill="1" applyBorder="1" applyAlignment="1">
      <alignment horizontal="left" vertical="center"/>
    </xf>
    <xf numFmtId="0" fontId="7" fillId="0" borderId="0" xfId="6" applyFont="1"/>
    <xf numFmtId="0" fontId="59" fillId="0" borderId="1" xfId="0" applyFont="1" applyBorder="1" applyAlignment="1">
      <alignment horizontal="center" vertical="center" wrapText="1"/>
    </xf>
    <xf numFmtId="0" fontId="37" fillId="0" borderId="0" xfId="0" applyFont="1" applyAlignment="1">
      <alignment vertical="center" wrapText="1"/>
    </xf>
    <xf numFmtId="0" fontId="0" fillId="0" borderId="0" xfId="0" applyAlignment="1">
      <alignment horizontal="center"/>
    </xf>
    <xf numFmtId="0" fontId="14" fillId="0" borderId="0" xfId="0" applyFont="1" applyAlignment="1">
      <alignment vertical="center" wrapText="1"/>
    </xf>
    <xf numFmtId="0" fontId="74" fillId="0" borderId="0" xfId="0" applyFont="1" applyAlignment="1">
      <alignment wrapText="1"/>
    </xf>
    <xf numFmtId="0" fontId="24" fillId="0" borderId="0" xfId="0" applyFont="1" applyAlignment="1">
      <alignment vertical="center" wrapText="1"/>
    </xf>
    <xf numFmtId="0" fontId="0" fillId="0" borderId="0" xfId="0" applyAlignment="1">
      <alignment horizontal="left"/>
    </xf>
    <xf numFmtId="0" fontId="74" fillId="0" borderId="0" xfId="0" applyFont="1" applyAlignment="1">
      <alignment horizontal="left" wrapText="1"/>
    </xf>
    <xf numFmtId="0" fontId="102" fillId="0" borderId="1" xfId="0" applyFont="1" applyBorder="1" applyAlignment="1">
      <alignment vertical="center"/>
    </xf>
    <xf numFmtId="0" fontId="59" fillId="0" borderId="1" xfId="0" applyFont="1" applyBorder="1" applyAlignment="1">
      <alignment horizontal="center"/>
    </xf>
    <xf numFmtId="0" fontId="0" fillId="0" borderId="1" xfId="0" applyBorder="1" applyAlignment="1">
      <alignment horizontal="right"/>
    </xf>
    <xf numFmtId="0" fontId="103" fillId="0" borderId="0" xfId="0" applyFont="1" applyAlignment="1">
      <alignment horizontal="center" vertical="center"/>
    </xf>
    <xf numFmtId="0" fontId="98" fillId="0" borderId="0" xfId="9" applyFont="1" applyAlignment="1">
      <alignment horizontal="left" vertical="center" wrapText="1"/>
    </xf>
    <xf numFmtId="0" fontId="93" fillId="0" borderId="0" xfId="0" applyFont="1" applyAlignment="1">
      <alignment horizontal="left"/>
    </xf>
    <xf numFmtId="0" fontId="97" fillId="11" borderId="0" xfId="0" applyFont="1" applyFill="1" applyAlignment="1">
      <alignment horizontal="left" vertical="center"/>
    </xf>
    <xf numFmtId="0" fontId="97" fillId="11" borderId="0" xfId="0" applyFont="1" applyFill="1" applyAlignment="1">
      <alignment horizontal="left" vertical="center"/>
    </xf>
    <xf numFmtId="3" fontId="11" fillId="0" borderId="1" xfId="5" applyNumberFormat="1" applyFont="1" applyFill="1" applyBorder="1" applyAlignment="1" applyProtection="1">
      <alignment horizontal="center" vertical="center" wrapText="1"/>
    </xf>
    <xf numFmtId="3" fontId="11" fillId="0" borderId="59" xfId="5" applyNumberFormat="1" applyFont="1" applyFill="1" applyBorder="1" applyAlignment="1" applyProtection="1">
      <alignment horizontal="center" vertical="center" wrapText="1"/>
    </xf>
    <xf numFmtId="3" fontId="74" fillId="0" borderId="83" xfId="5" applyNumberFormat="1" applyFont="1" applyFill="1" applyBorder="1" applyAlignment="1" applyProtection="1">
      <alignment horizontal="center" vertical="center" wrapText="1"/>
    </xf>
    <xf numFmtId="3" fontId="11" fillId="0" borderId="58" xfId="5" applyNumberFormat="1" applyFont="1" applyFill="1" applyBorder="1" applyAlignment="1" applyProtection="1">
      <alignment horizontal="center" vertical="center" wrapText="1"/>
    </xf>
    <xf numFmtId="3" fontId="11" fillId="0" borderId="83" xfId="5" applyNumberFormat="1" applyFont="1" applyFill="1" applyBorder="1" applyAlignment="1" applyProtection="1">
      <alignment horizontal="center" vertical="center" wrapText="1"/>
    </xf>
    <xf numFmtId="0" fontId="12" fillId="10" borderId="107" xfId="2" applyFont="1" applyFill="1" applyBorder="1" applyAlignment="1">
      <alignment horizontal="center" vertical="center" wrapText="1"/>
    </xf>
    <xf numFmtId="0" fontId="12" fillId="10" borderId="99" xfId="2" applyFont="1" applyFill="1" applyBorder="1" applyAlignment="1">
      <alignment horizontal="center" vertical="center" wrapText="1"/>
    </xf>
    <xf numFmtId="0" fontId="12" fillId="10" borderId="114" xfId="2" applyFont="1" applyFill="1" applyBorder="1" applyAlignment="1">
      <alignment horizontal="center" vertical="center" wrapText="1"/>
    </xf>
    <xf numFmtId="3" fontId="11" fillId="0" borderId="64" xfId="5" applyNumberFormat="1" applyFont="1" applyFill="1" applyBorder="1" applyAlignment="1" applyProtection="1">
      <alignment horizontal="center" vertical="center" wrapText="1"/>
    </xf>
    <xf numFmtId="3" fontId="11" fillId="0" borderId="66" xfId="5" applyNumberFormat="1" applyFont="1" applyFill="1" applyBorder="1" applyAlignment="1" applyProtection="1">
      <alignment horizontal="center" vertical="center" wrapText="1"/>
    </xf>
    <xf numFmtId="3" fontId="8" fillId="0" borderId="83" xfId="0" applyNumberFormat="1" applyFont="1" applyBorder="1" applyAlignment="1">
      <alignment horizontal="center" vertical="center" wrapText="1"/>
    </xf>
    <xf numFmtId="3" fontId="79" fillId="11" borderId="64" xfId="5" applyNumberFormat="1" applyFont="1" applyFill="1" applyBorder="1" applyAlignment="1" applyProtection="1">
      <alignment horizontal="center" vertical="center" wrapText="1"/>
    </xf>
    <xf numFmtId="3" fontId="74" fillId="0" borderId="1" xfId="5" applyNumberFormat="1" applyFont="1" applyFill="1" applyBorder="1" applyAlignment="1" applyProtection="1">
      <alignment horizontal="center" vertical="center" wrapText="1"/>
    </xf>
    <xf numFmtId="3" fontId="74" fillId="0" borderId="62" xfId="5" applyNumberFormat="1" applyFont="1" applyFill="1" applyBorder="1" applyAlignment="1" applyProtection="1">
      <alignment horizontal="center" vertical="center" wrapText="1"/>
    </xf>
    <xf numFmtId="0" fontId="8" fillId="9" borderId="1" xfId="2" applyFont="1" applyFill="1" applyBorder="1" applyAlignment="1">
      <alignment horizontal="center" vertical="center" wrapText="1"/>
    </xf>
    <xf numFmtId="0" fontId="8" fillId="9" borderId="1" xfId="2" applyFont="1" applyFill="1" applyBorder="1" applyAlignment="1" applyProtection="1">
      <alignment horizontal="center" vertical="center" wrapText="1"/>
      <protection locked="0"/>
    </xf>
    <xf numFmtId="165" fontId="8" fillId="9" borderId="1" xfId="2" applyNumberFormat="1"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164" fontId="8" fillId="9" borderId="67" xfId="5" applyFont="1" applyFill="1" applyBorder="1" applyAlignment="1" applyProtection="1">
      <alignment horizontal="center" vertical="center" wrapText="1"/>
      <protection locked="0"/>
    </xf>
    <xf numFmtId="164" fontId="8" fillId="9" borderId="76" xfId="5" applyFont="1" applyFill="1" applyBorder="1" applyAlignment="1" applyProtection="1">
      <alignment horizontal="center" vertical="center" wrapText="1"/>
      <protection locked="0"/>
    </xf>
    <xf numFmtId="164" fontId="8" fillId="9" borderId="4" xfId="5" applyFont="1" applyFill="1" applyBorder="1" applyAlignment="1" applyProtection="1">
      <alignment horizontal="center" vertical="center" wrapText="1"/>
      <protection locked="0"/>
    </xf>
    <xf numFmtId="0" fontId="8" fillId="9" borderId="67" xfId="2"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3" fontId="74" fillId="0" borderId="112" xfId="5" applyNumberFormat="1" applyFont="1" applyFill="1" applyBorder="1" applyAlignment="1" applyProtection="1">
      <alignment horizontal="center" vertical="center" wrapText="1"/>
    </xf>
    <xf numFmtId="3" fontId="11" fillId="10" borderId="1" xfId="5" applyNumberFormat="1" applyFont="1" applyFill="1" applyBorder="1" applyAlignment="1" applyProtection="1">
      <alignment horizontal="center" vertical="center" wrapText="1"/>
    </xf>
    <xf numFmtId="3" fontId="11" fillId="10" borderId="61" xfId="5" applyNumberFormat="1" applyFont="1" applyFill="1" applyBorder="1" applyAlignment="1" applyProtection="1">
      <alignment horizontal="center" vertical="center" wrapText="1"/>
    </xf>
    <xf numFmtId="3" fontId="11" fillId="10" borderId="67" xfId="5" applyNumberFormat="1" applyFont="1" applyFill="1" applyBorder="1" applyAlignment="1" applyProtection="1">
      <alignment horizontal="center" vertical="center" wrapText="1"/>
    </xf>
    <xf numFmtId="3" fontId="11" fillId="10" borderId="76" xfId="5" applyNumberFormat="1" applyFont="1" applyFill="1" applyBorder="1" applyAlignment="1" applyProtection="1">
      <alignment horizontal="center" vertical="center" wrapText="1"/>
    </xf>
    <xf numFmtId="3" fontId="11" fillId="10" borderId="4" xfId="5" applyNumberFormat="1" applyFont="1" applyFill="1" applyBorder="1" applyAlignment="1" applyProtection="1">
      <alignment horizontal="center" vertical="center" wrapText="1"/>
    </xf>
    <xf numFmtId="3" fontId="11" fillId="10" borderId="64" xfId="5" applyNumberFormat="1" applyFont="1" applyFill="1" applyBorder="1" applyAlignment="1" applyProtection="1">
      <alignment horizontal="center" vertical="center" wrapText="1"/>
    </xf>
    <xf numFmtId="3" fontId="11" fillId="10" borderId="69" xfId="5" applyNumberFormat="1" applyFont="1" applyFill="1" applyBorder="1" applyAlignment="1" applyProtection="1">
      <alignment horizontal="center" vertical="center" wrapText="1"/>
    </xf>
    <xf numFmtId="2" fontId="64" fillId="2" borderId="102" xfId="2" applyNumberFormat="1" applyFont="1" applyFill="1" applyBorder="1" applyAlignment="1">
      <alignment horizontal="center" vertical="center" wrapText="1"/>
    </xf>
    <xf numFmtId="2" fontId="64" fillId="2" borderId="94" xfId="2" applyNumberFormat="1" applyFont="1" applyFill="1" applyBorder="1" applyAlignment="1">
      <alignment horizontal="center" vertical="center" wrapText="1"/>
    </xf>
    <xf numFmtId="2" fontId="64" fillId="2" borderId="101" xfId="2" applyNumberFormat="1" applyFont="1" applyFill="1" applyBorder="1" applyAlignment="1">
      <alignment horizontal="center" vertical="center" wrapText="1"/>
    </xf>
    <xf numFmtId="0" fontId="11" fillId="0" borderId="58" xfId="5" applyNumberFormat="1" applyFont="1" applyFill="1" applyBorder="1" applyAlignment="1" applyProtection="1">
      <alignment horizontal="center" vertical="center" wrapText="1"/>
    </xf>
    <xf numFmtId="3" fontId="11" fillId="0" borderId="56" xfId="5" applyNumberFormat="1" applyFont="1" applyFill="1" applyBorder="1" applyAlignment="1" applyProtection="1">
      <alignment horizontal="center" vertical="center" wrapText="1"/>
    </xf>
    <xf numFmtId="166" fontId="11" fillId="10" borderId="1" xfId="5" applyNumberFormat="1" applyFont="1" applyFill="1" applyBorder="1" applyAlignment="1" applyProtection="1">
      <alignment horizontal="center" vertical="center" wrapText="1"/>
    </xf>
    <xf numFmtId="1" fontId="8" fillId="9" borderId="1" xfId="2" applyNumberFormat="1" applyFont="1" applyFill="1" applyBorder="1" applyAlignment="1" applyProtection="1">
      <alignment horizontal="center" vertical="center" wrapText="1"/>
      <protection locked="0"/>
    </xf>
    <xf numFmtId="165" fontId="11" fillId="9" borderId="1" xfId="2" applyNumberFormat="1" applyFont="1" applyFill="1" applyBorder="1" applyAlignment="1" applyProtection="1">
      <alignment horizontal="center" vertical="center" wrapText="1"/>
      <protection locked="0"/>
    </xf>
    <xf numFmtId="165" fontId="11" fillId="9" borderId="67" xfId="2" applyNumberFormat="1" applyFont="1" applyFill="1" applyBorder="1" applyAlignment="1" applyProtection="1">
      <alignment horizontal="center" vertical="center" wrapText="1"/>
      <protection locked="0"/>
    </xf>
    <xf numFmtId="165" fontId="11" fillId="9" borderId="76" xfId="2" applyNumberFormat="1" applyFont="1" applyFill="1" applyBorder="1" applyAlignment="1" applyProtection="1">
      <alignment horizontal="center" vertical="center" wrapText="1"/>
      <protection locked="0"/>
    </xf>
    <xf numFmtId="165" fontId="11" fillId="9" borderId="4" xfId="2" applyNumberFormat="1" applyFont="1" applyFill="1" applyBorder="1" applyAlignment="1" applyProtection="1">
      <alignment horizontal="center" vertical="center" wrapText="1"/>
      <protection locked="0"/>
    </xf>
    <xf numFmtId="0" fontId="11" fillId="9" borderId="1" xfId="2" applyFont="1" applyFill="1" applyBorder="1" applyAlignment="1" applyProtection="1">
      <alignment horizontal="center" vertical="center" wrapText="1"/>
      <protection locked="0"/>
    </xf>
    <xf numFmtId="0" fontId="8" fillId="9" borderId="67" xfId="2" applyFont="1" applyFill="1" applyBorder="1" applyAlignment="1" applyProtection="1">
      <alignment horizontal="left" vertical="center" wrapText="1"/>
      <protection locked="0"/>
    </xf>
    <xf numFmtId="0" fontId="8" fillId="9" borderId="76" xfId="2" applyFont="1" applyFill="1" applyBorder="1" applyAlignment="1" applyProtection="1">
      <alignment horizontal="left" vertical="center" wrapText="1"/>
      <protection locked="0"/>
    </xf>
    <xf numFmtId="0" fontId="8" fillId="9" borderId="4" xfId="2" applyFont="1" applyFill="1" applyBorder="1" applyAlignment="1" applyProtection="1">
      <alignment horizontal="left" vertical="center" wrapText="1"/>
      <protection locked="0"/>
    </xf>
    <xf numFmtId="0" fontId="8" fillId="10" borderId="1" xfId="2" applyFont="1" applyFill="1" applyBorder="1" applyAlignment="1" applyProtection="1">
      <alignment horizontal="center" vertical="center" wrapText="1"/>
      <protection locked="0"/>
    </xf>
    <xf numFmtId="165" fontId="8" fillId="4" borderId="1" xfId="2" applyNumberFormat="1"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165" fontId="11" fillId="10" borderId="1" xfId="2" applyNumberFormat="1" applyFont="1" applyFill="1" applyBorder="1" applyAlignment="1" applyProtection="1">
      <alignment horizontal="center" vertical="center" wrapText="1"/>
      <protection locked="0"/>
    </xf>
    <xf numFmtId="164" fontId="8" fillId="10" borderId="67" xfId="5" applyFont="1" applyFill="1" applyBorder="1" applyAlignment="1" applyProtection="1">
      <alignment horizontal="center" vertical="center" wrapText="1"/>
      <protection locked="0"/>
    </xf>
    <xf numFmtId="164" fontId="8" fillId="10" borderId="76" xfId="5" applyFont="1" applyFill="1" applyBorder="1" applyAlignment="1" applyProtection="1">
      <alignment horizontal="center" vertical="center" wrapText="1"/>
      <protection locked="0"/>
    </xf>
    <xf numFmtId="164" fontId="8" fillId="10" borderId="4" xfId="5" applyFont="1" applyFill="1" applyBorder="1" applyAlignment="1" applyProtection="1">
      <alignment horizontal="center" vertical="center" wrapText="1"/>
      <protection locked="0"/>
    </xf>
    <xf numFmtId="0" fontId="8" fillId="10" borderId="1" xfId="2" applyFont="1" applyFill="1" applyBorder="1" applyAlignment="1" applyProtection="1">
      <alignment horizontal="left" vertical="center" wrapText="1"/>
      <protection locked="0"/>
    </xf>
    <xf numFmtId="0" fontId="8" fillId="10" borderId="1" xfId="2" applyFont="1" applyFill="1" applyBorder="1" applyAlignment="1">
      <alignment horizontal="center" vertical="center" wrapText="1"/>
    </xf>
    <xf numFmtId="0" fontId="11" fillId="10" borderId="1" xfId="2" applyFont="1" applyFill="1" applyBorder="1" applyAlignment="1" applyProtection="1">
      <alignment horizontal="center" vertical="center" wrapText="1"/>
      <protection locked="0"/>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66" fontId="8" fillId="10" borderId="67" xfId="5" applyNumberFormat="1" applyFont="1" applyFill="1" applyBorder="1" applyAlignment="1" applyProtection="1">
      <alignment horizontal="center" vertical="center" wrapText="1"/>
      <protection locked="0"/>
    </xf>
    <xf numFmtId="166" fontId="8" fillId="10" borderId="76" xfId="5" applyNumberFormat="1" applyFont="1" applyFill="1" applyBorder="1" applyAlignment="1" applyProtection="1">
      <alignment horizontal="center" vertical="center" wrapText="1"/>
      <protection locked="0"/>
    </xf>
    <xf numFmtId="166" fontId="8" fillId="10" borderId="4" xfId="5" applyNumberFormat="1" applyFont="1" applyFill="1" applyBorder="1" applyAlignment="1" applyProtection="1">
      <alignment horizontal="center" vertical="center" wrapText="1"/>
      <protection locked="0"/>
    </xf>
    <xf numFmtId="165" fontId="11" fillId="10" borderId="67" xfId="2" applyNumberFormat="1" applyFont="1" applyFill="1" applyBorder="1" applyAlignment="1" applyProtection="1">
      <alignment horizontal="center" vertical="center" wrapText="1"/>
      <protection locked="0"/>
    </xf>
    <xf numFmtId="165" fontId="11" fillId="10" borderId="76" xfId="2" applyNumberFormat="1" applyFont="1" applyFill="1" applyBorder="1" applyAlignment="1" applyProtection="1">
      <alignment horizontal="center" vertical="center" wrapText="1"/>
      <protection locked="0"/>
    </xf>
    <xf numFmtId="165" fontId="11" fillId="10" borderId="4" xfId="2" applyNumberFormat="1" applyFont="1" applyFill="1" applyBorder="1" applyAlignment="1" applyProtection="1">
      <alignment horizontal="center" vertical="center" wrapText="1"/>
      <protection locked="0"/>
    </xf>
    <xf numFmtId="0" fontId="8" fillId="9" borderId="1" xfId="2" applyFont="1" applyFill="1" applyBorder="1" applyAlignment="1" applyProtection="1">
      <alignment horizontal="left" vertical="center" wrapText="1"/>
      <protection locked="0"/>
    </xf>
    <xf numFmtId="3" fontId="11" fillId="0" borderId="85" xfId="5" applyNumberFormat="1" applyFont="1" applyFill="1" applyBorder="1" applyAlignment="1" applyProtection="1">
      <alignment horizontal="center" vertical="center" wrapText="1"/>
    </xf>
    <xf numFmtId="3" fontId="11" fillId="10" borderId="79" xfId="5" applyNumberFormat="1" applyFont="1" applyFill="1" applyBorder="1" applyAlignment="1" applyProtection="1">
      <alignment horizontal="center" vertical="center" wrapText="1"/>
    </xf>
    <xf numFmtId="3" fontId="11" fillId="10" borderId="87" xfId="5" applyNumberFormat="1" applyFont="1" applyFill="1" applyBorder="1" applyAlignment="1" applyProtection="1">
      <alignment horizontal="center" vertical="center" wrapText="1"/>
    </xf>
    <xf numFmtId="166" fontId="11" fillId="10" borderId="4" xfId="5" applyNumberFormat="1" applyFont="1" applyFill="1" applyBorder="1" applyAlignment="1" applyProtection="1">
      <alignment horizontal="center" vertical="center" wrapText="1"/>
    </xf>
    <xf numFmtId="166" fontId="8" fillId="9" borderId="1" xfId="5" applyNumberFormat="1" applyFont="1" applyFill="1" applyBorder="1" applyAlignment="1" applyProtection="1">
      <alignment horizontal="center" vertical="center" wrapText="1"/>
      <protection locked="0"/>
    </xf>
    <xf numFmtId="166" fontId="8" fillId="10" borderId="1" xfId="5" applyNumberFormat="1" applyFont="1" applyFill="1" applyBorder="1" applyAlignment="1" applyProtection="1">
      <alignment horizontal="center" vertical="center" wrapText="1"/>
      <protection locked="0"/>
    </xf>
    <xf numFmtId="166" fontId="11" fillId="10" borderId="67" xfId="5" applyNumberFormat="1" applyFont="1" applyFill="1" applyBorder="1" applyAlignment="1" applyProtection="1">
      <alignment horizontal="center" vertical="center" wrapText="1"/>
    </xf>
    <xf numFmtId="166" fontId="11" fillId="10" borderId="76" xfId="5" applyNumberFormat="1" applyFont="1" applyFill="1" applyBorder="1" applyAlignment="1" applyProtection="1">
      <alignment horizontal="center" vertical="center" wrapText="1"/>
    </xf>
    <xf numFmtId="1" fontId="11" fillId="0" borderId="58" xfId="5" applyNumberFormat="1" applyFont="1" applyFill="1" applyBorder="1" applyAlignment="1" applyProtection="1">
      <alignment horizontal="center" vertical="center" wrapText="1"/>
    </xf>
    <xf numFmtId="166" fontId="3" fillId="9" borderId="1" xfId="5" applyNumberFormat="1" applyFont="1" applyFill="1" applyBorder="1" applyAlignment="1" applyProtection="1">
      <alignment vertical="center" wrapText="1"/>
      <protection locked="0"/>
    </xf>
    <xf numFmtId="166" fontId="3" fillId="10" borderId="1" xfId="5" applyNumberFormat="1" applyFont="1" applyFill="1" applyBorder="1" applyAlignment="1" applyProtection="1">
      <alignment vertical="center" wrapText="1"/>
      <protection locked="0"/>
    </xf>
    <xf numFmtId="0" fontId="34" fillId="10" borderId="1" xfId="2" applyFont="1" applyFill="1" applyBorder="1" applyAlignment="1" applyProtection="1">
      <alignment horizontal="center" vertical="center" wrapText="1"/>
      <protection locked="0"/>
    </xf>
    <xf numFmtId="166" fontId="3" fillId="9" borderId="1" xfId="5" applyNumberFormat="1" applyFont="1" applyFill="1" applyBorder="1" applyAlignment="1" applyProtection="1">
      <alignment horizontal="center" vertical="center" wrapText="1"/>
      <protection locked="0"/>
    </xf>
    <xf numFmtId="0" fontId="12" fillId="2" borderId="107" xfId="2" applyFont="1" applyFill="1" applyBorder="1" applyAlignment="1">
      <alignment horizontal="center" vertical="center" wrapText="1"/>
    </xf>
    <xf numFmtId="0" fontId="12" fillId="2" borderId="99" xfId="2" applyFont="1" applyFill="1" applyBorder="1" applyAlignment="1">
      <alignment horizontal="center" vertical="center" wrapText="1"/>
    </xf>
    <xf numFmtId="0" fontId="12" fillId="2" borderId="114" xfId="2" applyFont="1" applyFill="1" applyBorder="1" applyAlignment="1">
      <alignment horizontal="center" vertical="center" wrapText="1"/>
    </xf>
    <xf numFmtId="3" fontId="11" fillId="2" borderId="1" xfId="5" applyNumberFormat="1" applyFont="1" applyFill="1" applyBorder="1" applyAlignment="1" applyProtection="1">
      <alignment horizontal="center" vertical="center" wrapText="1"/>
    </xf>
    <xf numFmtId="3" fontId="11" fillId="2" borderId="59" xfId="5" applyNumberFormat="1" applyFont="1" applyFill="1" applyBorder="1" applyAlignment="1" applyProtection="1">
      <alignment horizontal="center" vertical="center" wrapText="1"/>
    </xf>
    <xf numFmtId="166" fontId="59" fillId="10" borderId="67" xfId="5" applyNumberFormat="1" applyFont="1" applyFill="1" applyBorder="1" applyAlignment="1" applyProtection="1">
      <alignment vertical="center" wrapText="1"/>
      <protection locked="0"/>
    </xf>
    <xf numFmtId="166" fontId="59" fillId="10" borderId="76" xfId="5" applyNumberFormat="1" applyFont="1" applyFill="1" applyBorder="1" applyAlignment="1" applyProtection="1">
      <alignment vertical="center" wrapText="1"/>
      <protection locked="0"/>
    </xf>
    <xf numFmtId="166" fontId="59" fillId="10" borderId="4" xfId="5" applyNumberFormat="1" applyFont="1" applyFill="1" applyBorder="1" applyAlignment="1" applyProtection="1">
      <alignment vertical="center" wrapText="1"/>
      <protection locked="0"/>
    </xf>
    <xf numFmtId="0" fontId="3" fillId="10" borderId="1" xfId="2" applyFill="1" applyBorder="1" applyAlignment="1" applyProtection="1">
      <alignment horizontal="center" vertical="center" wrapText="1"/>
      <protection locked="0"/>
    </xf>
    <xf numFmtId="166" fontId="59" fillId="9" borderId="67" xfId="5" applyNumberFormat="1" applyFont="1" applyFill="1" applyBorder="1" applyAlignment="1" applyProtection="1">
      <alignment vertical="center" wrapText="1"/>
      <protection locked="0"/>
    </xf>
    <xf numFmtId="166" fontId="59" fillId="9" borderId="76" xfId="5" applyNumberFormat="1" applyFont="1" applyFill="1" applyBorder="1" applyAlignment="1" applyProtection="1">
      <alignment vertical="center" wrapText="1"/>
      <protection locked="0"/>
    </xf>
    <xf numFmtId="166" fontId="59" fillId="9" borderId="4" xfId="5" applyNumberFormat="1" applyFont="1" applyFill="1" applyBorder="1" applyAlignment="1" applyProtection="1">
      <alignment vertical="center" wrapText="1"/>
      <protection locked="0"/>
    </xf>
    <xf numFmtId="0" fontId="3" fillId="9" borderId="1" xfId="2" applyFill="1" applyBorder="1" applyAlignment="1" applyProtection="1">
      <alignment horizontal="center" vertical="center" wrapText="1"/>
      <protection locked="0"/>
    </xf>
    <xf numFmtId="3" fontId="11" fillId="10" borderId="92" xfId="5" applyNumberFormat="1" applyFont="1" applyFill="1" applyBorder="1" applyAlignment="1" applyProtection="1">
      <alignment horizontal="center" vertical="center" wrapText="1"/>
    </xf>
    <xf numFmtId="3" fontId="11" fillId="10" borderId="58" xfId="5" applyNumberFormat="1" applyFont="1" applyFill="1" applyBorder="1" applyAlignment="1" applyProtection="1">
      <alignment horizontal="center" vertical="center" wrapText="1"/>
    </xf>
    <xf numFmtId="3" fontId="11" fillId="0" borderId="60" xfId="5" applyNumberFormat="1" applyFont="1" applyFill="1" applyBorder="1" applyAlignment="1" applyProtection="1">
      <alignment horizontal="center" vertical="center" wrapText="1"/>
    </xf>
    <xf numFmtId="3" fontId="11" fillId="0" borderId="78" xfId="5" applyNumberFormat="1" applyFont="1" applyFill="1" applyBorder="1" applyAlignment="1" applyProtection="1">
      <alignment horizontal="center" vertical="center" wrapText="1"/>
    </xf>
    <xf numFmtId="165" fontId="0" fillId="11" borderId="107" xfId="2" applyNumberFormat="1" applyFont="1" applyFill="1" applyBorder="1" applyAlignment="1">
      <alignment horizontal="center" vertical="center" wrapText="1"/>
    </xf>
    <xf numFmtId="165" fontId="0" fillId="11" borderId="114" xfId="2" applyNumberFormat="1" applyFont="1" applyFill="1" applyBorder="1" applyAlignment="1">
      <alignment horizontal="center" vertical="center" wrapText="1"/>
    </xf>
    <xf numFmtId="0" fontId="8" fillId="9" borderId="60" xfId="2" applyFont="1" applyFill="1" applyBorder="1" applyAlignment="1">
      <alignment horizontal="center" vertical="center" wrapText="1"/>
    </xf>
    <xf numFmtId="0" fontId="8" fillId="9" borderId="78" xfId="2" applyFont="1" applyFill="1" applyBorder="1" applyAlignment="1">
      <alignment horizontal="center" vertical="center" wrapText="1"/>
    </xf>
    <xf numFmtId="165" fontId="8" fillId="9" borderId="95" xfId="2" applyNumberFormat="1" applyFont="1" applyFill="1" applyBorder="1" applyAlignment="1">
      <alignment horizontal="center" vertical="center" wrapText="1"/>
    </xf>
    <xf numFmtId="165" fontId="8" fillId="9" borderId="65" xfId="2" applyNumberFormat="1" applyFont="1" applyFill="1" applyBorder="1" applyAlignment="1">
      <alignment horizontal="center" vertical="center" wrapText="1"/>
    </xf>
    <xf numFmtId="165" fontId="8" fillId="9" borderId="63" xfId="2" applyNumberFormat="1" applyFont="1" applyFill="1" applyBorder="1" applyAlignment="1">
      <alignment horizontal="center" vertical="center" wrapText="1"/>
    </xf>
    <xf numFmtId="165" fontId="0" fillId="9" borderId="63" xfId="2" applyNumberFormat="1" applyFont="1" applyFill="1" applyBorder="1" applyAlignment="1">
      <alignment horizontal="center" vertical="center" wrapText="1"/>
    </xf>
    <xf numFmtId="165" fontId="12" fillId="9" borderId="65" xfId="2" applyNumberFormat="1" applyFont="1" applyFill="1" applyBorder="1" applyAlignment="1">
      <alignment horizontal="center" vertical="center" wrapText="1"/>
    </xf>
    <xf numFmtId="165" fontId="3" fillId="9" borderId="60" xfId="2" applyNumberFormat="1" applyFill="1" applyBorder="1" applyAlignment="1">
      <alignment horizontal="center" vertical="center" wrapText="1"/>
    </xf>
    <xf numFmtId="165" fontId="8" fillId="9" borderId="60" xfId="2" applyNumberFormat="1" applyFont="1" applyFill="1" applyBorder="1" applyAlignment="1">
      <alignment horizontal="center" vertical="center" wrapText="1"/>
    </xf>
    <xf numFmtId="0" fontId="8" fillId="9" borderId="63" xfId="2" applyFont="1" applyFill="1" applyBorder="1" applyAlignment="1">
      <alignment horizontal="center" vertical="center" wrapText="1"/>
    </xf>
    <xf numFmtId="3" fontId="11" fillId="0" borderId="63" xfId="5" applyNumberFormat="1" applyFont="1" applyFill="1" applyBorder="1" applyAlignment="1" applyProtection="1">
      <alignment horizontal="center" vertical="center" wrapText="1"/>
    </xf>
    <xf numFmtId="3" fontId="11" fillId="0" borderId="77" xfId="5" applyNumberFormat="1" applyFont="1" applyFill="1" applyBorder="1" applyAlignment="1" applyProtection="1">
      <alignment horizontal="center" vertical="center" wrapText="1"/>
    </xf>
    <xf numFmtId="165" fontId="81" fillId="9" borderId="91" xfId="2" applyNumberFormat="1" applyFont="1" applyFill="1" applyBorder="1" applyAlignment="1">
      <alignment horizontal="center" vertical="center" wrapText="1"/>
    </xf>
    <xf numFmtId="165" fontId="81" fillId="9" borderId="73" xfId="2" applyNumberFormat="1" applyFont="1" applyFill="1" applyBorder="1" applyAlignment="1">
      <alignment horizontal="center" vertical="center" wrapText="1"/>
    </xf>
    <xf numFmtId="165" fontId="0" fillId="11" borderId="67" xfId="2" applyNumberFormat="1" applyFont="1" applyFill="1" applyBorder="1" applyAlignment="1">
      <alignment horizontal="center" vertical="center" wrapText="1"/>
    </xf>
    <xf numFmtId="165" fontId="0" fillId="11" borderId="4" xfId="2" applyNumberFormat="1" applyFont="1" applyFill="1" applyBorder="1" applyAlignment="1">
      <alignment horizontal="center" vertical="center" wrapText="1"/>
    </xf>
    <xf numFmtId="165" fontId="0" fillId="11" borderId="113" xfId="2" applyNumberFormat="1" applyFont="1" applyFill="1" applyBorder="1" applyAlignment="1">
      <alignment horizontal="center" vertical="center" wrapText="1"/>
    </xf>
    <xf numFmtId="165" fontId="0" fillId="11" borderId="104" xfId="2" applyNumberFormat="1" applyFont="1" applyFill="1" applyBorder="1" applyAlignment="1">
      <alignment horizontal="center" vertical="center" wrapText="1"/>
    </xf>
    <xf numFmtId="165" fontId="0" fillId="11" borderId="96" xfId="2" applyNumberFormat="1" applyFont="1" applyFill="1" applyBorder="1" applyAlignment="1">
      <alignment horizontal="center" vertical="center" wrapText="1"/>
    </xf>
    <xf numFmtId="165" fontId="3" fillId="9" borderId="1" xfId="2" applyNumberFormat="1" applyFill="1" applyBorder="1" applyAlignment="1">
      <alignment horizontal="center" vertical="center" wrapText="1"/>
    </xf>
    <xf numFmtId="0" fontId="3" fillId="9" borderId="1" xfId="2" applyFill="1" applyBorder="1" applyAlignment="1">
      <alignment horizontal="center" vertical="center" wrapText="1"/>
    </xf>
    <xf numFmtId="0" fontId="3" fillId="9" borderId="59" xfId="2" applyFill="1" applyBorder="1" applyAlignment="1">
      <alignment horizontal="center" vertical="center" wrapText="1"/>
    </xf>
    <xf numFmtId="165" fontId="81" fillId="11" borderId="96" xfId="2" applyNumberFormat="1" applyFont="1" applyFill="1" applyBorder="1" applyAlignment="1">
      <alignment horizontal="center" vertical="center" wrapText="1"/>
    </xf>
    <xf numFmtId="165" fontId="81" fillId="11" borderId="114" xfId="2" applyNumberFormat="1" applyFont="1" applyFill="1" applyBorder="1" applyAlignment="1">
      <alignment horizontal="center" vertical="center" wrapText="1"/>
    </xf>
    <xf numFmtId="165" fontId="81" fillId="9" borderId="96" xfId="2" applyNumberFormat="1" applyFont="1" applyFill="1" applyBorder="1" applyAlignment="1">
      <alignment horizontal="center" vertical="center" wrapText="1"/>
    </xf>
    <xf numFmtId="165" fontId="81" fillId="9" borderId="114" xfId="2" applyNumberFormat="1" applyFont="1" applyFill="1" applyBorder="1" applyAlignment="1">
      <alignment horizontal="center" vertical="center" wrapText="1"/>
    </xf>
    <xf numFmtId="165" fontId="8" fillId="9" borderId="58" xfId="2" applyNumberFormat="1" applyFont="1" applyFill="1" applyBorder="1" applyAlignment="1">
      <alignment horizontal="center" vertical="center" wrapText="1"/>
    </xf>
    <xf numFmtId="165" fontId="8" fillId="9" borderId="1" xfId="2" applyNumberFormat="1" applyFont="1" applyFill="1" applyBorder="1" applyAlignment="1">
      <alignment horizontal="center" vertical="center" wrapText="1"/>
    </xf>
    <xf numFmtId="0" fontId="27" fillId="15" borderId="96" xfId="9" applyFont="1" applyFill="1" applyBorder="1" applyAlignment="1">
      <alignment horizontal="center" vertical="center" wrapText="1"/>
    </xf>
    <xf numFmtId="0" fontId="27" fillId="15" borderId="114" xfId="9" applyFont="1" applyFill="1" applyBorder="1" applyAlignment="1">
      <alignment horizontal="center" vertical="center" wrapText="1"/>
    </xf>
    <xf numFmtId="14" fontId="8" fillId="2" borderId="88" xfId="2" applyNumberFormat="1" applyFont="1" applyFill="1" applyBorder="1" applyAlignment="1">
      <alignment horizontal="center" vertical="center"/>
    </xf>
    <xf numFmtId="14" fontId="8" fillId="2" borderId="82" xfId="2" applyNumberFormat="1" applyFont="1" applyFill="1" applyBorder="1" applyAlignment="1">
      <alignment horizontal="center" vertical="center"/>
    </xf>
    <xf numFmtId="14" fontId="8" fillId="2" borderId="89" xfId="2" applyNumberFormat="1" applyFont="1" applyFill="1" applyBorder="1" applyAlignment="1">
      <alignment horizontal="center" vertical="center"/>
    </xf>
    <xf numFmtId="0" fontId="59" fillId="9" borderId="67" xfId="2" applyFont="1" applyFill="1" applyBorder="1" applyAlignment="1" applyProtection="1">
      <alignment horizontal="center" vertical="center" wrapText="1"/>
      <protection locked="0"/>
    </xf>
    <xf numFmtId="0" fontId="59" fillId="9" borderId="4" xfId="2" applyFont="1" applyFill="1" applyBorder="1" applyAlignment="1" applyProtection="1">
      <alignment horizontal="center" vertical="center" wrapText="1"/>
      <protection locked="0"/>
    </xf>
    <xf numFmtId="0" fontId="33" fillId="15" borderId="67" xfId="9" applyFont="1" applyFill="1" applyBorder="1" applyAlignment="1">
      <alignment horizontal="center" vertical="center" wrapText="1"/>
    </xf>
    <xf numFmtId="0" fontId="33" fillId="15" borderId="4" xfId="9" applyFont="1" applyFill="1" applyBorder="1" applyAlignment="1">
      <alignment horizontal="center" vertical="center" wrapText="1"/>
    </xf>
    <xf numFmtId="14" fontId="8" fillId="2" borderId="110" xfId="2" applyNumberFormat="1" applyFont="1" applyFill="1" applyBorder="1" applyAlignment="1">
      <alignment horizontal="center" vertical="center"/>
    </xf>
    <xf numFmtId="14" fontId="8" fillId="2" borderId="92" xfId="2" applyNumberFormat="1" applyFont="1" applyFill="1" applyBorder="1" applyAlignment="1">
      <alignment horizontal="center" vertical="center"/>
    </xf>
    <xf numFmtId="14" fontId="8" fillId="2" borderId="93" xfId="2" applyNumberFormat="1" applyFont="1" applyFill="1" applyBorder="1" applyAlignment="1">
      <alignment horizontal="center" vertical="center"/>
    </xf>
    <xf numFmtId="14" fontId="8" fillId="2" borderId="77" xfId="2" applyNumberFormat="1" applyFont="1" applyFill="1" applyBorder="1" applyAlignment="1">
      <alignment horizontal="center" vertical="center"/>
    </xf>
    <xf numFmtId="14" fontId="8" fillId="2" borderId="60" xfId="2" applyNumberFormat="1" applyFont="1" applyFill="1" applyBorder="1" applyAlignment="1">
      <alignment horizontal="center" vertical="center"/>
    </xf>
    <xf numFmtId="14" fontId="8" fillId="2" borderId="78" xfId="2" applyNumberFormat="1" applyFont="1" applyFill="1" applyBorder="1" applyAlignment="1">
      <alignment horizontal="center" vertical="center"/>
    </xf>
    <xf numFmtId="14" fontId="8" fillId="11" borderId="91" xfId="2" applyNumberFormat="1" applyFont="1" applyFill="1" applyBorder="1" applyAlignment="1">
      <alignment horizontal="center" vertical="center"/>
    </xf>
    <xf numFmtId="14" fontId="8" fillId="11" borderId="92" xfId="2" applyNumberFormat="1" applyFont="1" applyFill="1" applyBorder="1" applyAlignment="1">
      <alignment horizontal="center" vertical="center"/>
    </xf>
    <xf numFmtId="14" fontId="8" fillId="11" borderId="113" xfId="2" applyNumberFormat="1" applyFont="1" applyFill="1" applyBorder="1" applyAlignment="1">
      <alignment horizontal="center" vertical="center"/>
    </xf>
    <xf numFmtId="165" fontId="81" fillId="11" borderId="99" xfId="2" applyNumberFormat="1" applyFont="1" applyFill="1" applyBorder="1" applyAlignment="1">
      <alignment horizontal="center" vertical="center" wrapText="1"/>
    </xf>
    <xf numFmtId="0" fontId="7" fillId="15" borderId="1" xfId="0" applyFont="1" applyFill="1" applyBorder="1" applyAlignment="1">
      <alignment horizontal="center"/>
    </xf>
    <xf numFmtId="165" fontId="11" fillId="0" borderId="0" xfId="2" applyNumberFormat="1" applyFont="1" applyAlignment="1">
      <alignment horizontal="center" vertical="center" wrapText="1"/>
    </xf>
    <xf numFmtId="14" fontId="8" fillId="2" borderId="91" xfId="2" applyNumberFormat="1" applyFont="1" applyFill="1" applyBorder="1" applyAlignment="1">
      <alignment horizontal="center" vertical="center"/>
    </xf>
    <xf numFmtId="14" fontId="8" fillId="2" borderId="63" xfId="2" applyNumberFormat="1" applyFont="1" applyFill="1" applyBorder="1" applyAlignment="1">
      <alignment horizontal="center" vertical="center"/>
    </xf>
    <xf numFmtId="0" fontId="59" fillId="15" borderId="64" xfId="2" applyFont="1" applyFill="1" applyBorder="1" applyAlignment="1" applyProtection="1">
      <alignment horizontal="center" vertical="center" wrapText="1"/>
      <protection locked="0"/>
    </xf>
    <xf numFmtId="0" fontId="59" fillId="15" borderId="66" xfId="2" applyFont="1" applyFill="1" applyBorder="1" applyAlignment="1" applyProtection="1">
      <alignment horizontal="center" vertical="center" wrapText="1"/>
      <protection locked="0"/>
    </xf>
    <xf numFmtId="0" fontId="59" fillId="15" borderId="62" xfId="2" applyFont="1" applyFill="1" applyBorder="1" applyAlignment="1" applyProtection="1">
      <alignment horizontal="center" vertical="center" wrapText="1"/>
      <protection locked="0"/>
    </xf>
    <xf numFmtId="0" fontId="0" fillId="15" borderId="64" xfId="2" applyFont="1" applyFill="1" applyBorder="1" applyAlignment="1" applyProtection="1">
      <alignment horizontal="center" vertical="center" wrapText="1"/>
      <protection locked="0"/>
    </xf>
    <xf numFmtId="0" fontId="0" fillId="15" borderId="66" xfId="2" applyFont="1" applyFill="1" applyBorder="1" applyAlignment="1" applyProtection="1">
      <alignment horizontal="center" vertical="center" wrapText="1"/>
      <protection locked="0"/>
    </xf>
    <xf numFmtId="0" fontId="0" fillId="15" borderId="62" xfId="2" applyFont="1" applyFill="1" applyBorder="1" applyAlignment="1" applyProtection="1">
      <alignment horizontal="center" vertical="center" wrapText="1"/>
      <protection locked="0"/>
    </xf>
    <xf numFmtId="165" fontId="59" fillId="9" borderId="63" xfId="2" applyNumberFormat="1" applyFont="1" applyFill="1" applyBorder="1" applyAlignment="1">
      <alignment horizontal="center" vertical="center" wrapText="1"/>
    </xf>
    <xf numFmtId="0" fontId="33" fillId="11" borderId="67" xfId="9" applyFont="1" applyFill="1" applyBorder="1" applyAlignment="1">
      <alignment horizontal="center" vertical="center" wrapText="1"/>
    </xf>
    <xf numFmtId="0" fontId="33" fillId="11" borderId="4" xfId="9" applyFont="1" applyFill="1" applyBorder="1" applyAlignment="1">
      <alignment horizontal="center" vertical="center" wrapText="1"/>
    </xf>
    <xf numFmtId="0" fontId="33" fillId="15" borderId="64" xfId="9" applyFont="1" applyFill="1" applyBorder="1" applyAlignment="1">
      <alignment horizontal="center" vertical="center"/>
    </xf>
    <xf numFmtId="0" fontId="33" fillId="15" borderId="66" xfId="9" applyFont="1" applyFill="1" applyBorder="1" applyAlignment="1">
      <alignment horizontal="center" vertical="center"/>
    </xf>
    <xf numFmtId="0" fontId="33" fillId="15" borderId="62" xfId="9" applyFont="1" applyFill="1" applyBorder="1" applyAlignment="1">
      <alignment horizontal="center" vertical="center"/>
    </xf>
    <xf numFmtId="0" fontId="59" fillId="15" borderId="64" xfId="2" applyFont="1" applyFill="1" applyBorder="1" applyAlignment="1" applyProtection="1">
      <alignment horizontal="center" vertical="center"/>
      <protection locked="0"/>
    </xf>
    <xf numFmtId="0" fontId="59" fillId="15" borderId="66" xfId="2" applyFont="1" applyFill="1" applyBorder="1" applyAlignment="1" applyProtection="1">
      <alignment horizontal="center" vertical="center"/>
      <protection locked="0"/>
    </xf>
    <xf numFmtId="0" fontId="59" fillId="15" borderId="62" xfId="2" applyFont="1" applyFill="1" applyBorder="1" applyAlignment="1" applyProtection="1">
      <alignment horizontal="center" vertical="center"/>
      <protection locked="0"/>
    </xf>
    <xf numFmtId="0" fontId="3" fillId="10" borderId="1" xfId="2" applyFill="1" applyBorder="1" applyAlignment="1">
      <alignment horizontal="center" vertical="center" wrapText="1"/>
    </xf>
    <xf numFmtId="0" fontId="3" fillId="9" borderId="64" xfId="2" applyFill="1" applyBorder="1" applyAlignment="1">
      <alignment horizontal="center" vertical="center" wrapText="1"/>
    </xf>
    <xf numFmtId="0" fontId="59" fillId="15" borderId="67" xfId="2" applyFont="1" applyFill="1" applyBorder="1" applyAlignment="1" applyProtection="1">
      <alignment horizontal="center" vertical="center" wrapText="1"/>
      <protection locked="0"/>
    </xf>
    <xf numFmtId="0" fontId="59" fillId="15" borderId="4" xfId="2" applyFont="1" applyFill="1" applyBorder="1" applyAlignment="1" applyProtection="1">
      <alignment horizontal="center" vertical="center" wrapText="1"/>
      <protection locked="0"/>
    </xf>
    <xf numFmtId="166" fontId="3" fillId="10" borderId="67" xfId="5" applyNumberFormat="1" applyFont="1" applyFill="1" applyBorder="1" applyAlignment="1" applyProtection="1">
      <alignment horizontal="center" vertical="center" wrapText="1"/>
      <protection locked="0"/>
    </xf>
    <xf numFmtId="166" fontId="3" fillId="10" borderId="76" xfId="5" applyNumberFormat="1" applyFont="1" applyFill="1" applyBorder="1" applyAlignment="1" applyProtection="1">
      <alignment horizontal="center" vertical="center" wrapText="1"/>
      <protection locked="0"/>
    </xf>
    <xf numFmtId="166" fontId="3" fillId="10" borderId="4" xfId="5" applyNumberFormat="1" applyFont="1" applyFill="1" applyBorder="1" applyAlignment="1" applyProtection="1">
      <alignment horizontal="center" vertical="center" wrapText="1"/>
      <protection locked="0"/>
    </xf>
    <xf numFmtId="0" fontId="16" fillId="8" borderId="19" xfId="2" applyFont="1" applyFill="1" applyBorder="1" applyAlignment="1" applyProtection="1">
      <alignment horizontal="center" vertical="center" wrapText="1"/>
      <protection locked="0"/>
    </xf>
    <xf numFmtId="0" fontId="16" fillId="8" borderId="6" xfId="2" applyFont="1" applyFill="1" applyBorder="1" applyAlignment="1" applyProtection="1">
      <alignment horizontal="center" vertical="center" wrapText="1"/>
      <protection locked="0"/>
    </xf>
    <xf numFmtId="165" fontId="16" fillId="8" borderId="20" xfId="2" applyNumberFormat="1" applyFont="1" applyFill="1" applyBorder="1" applyAlignment="1" applyProtection="1">
      <alignment horizontal="center" vertical="center" wrapText="1"/>
      <protection locked="0"/>
    </xf>
    <xf numFmtId="165" fontId="16" fillId="8" borderId="21" xfId="2" applyNumberFormat="1" applyFont="1" applyFill="1" applyBorder="1" applyAlignment="1" applyProtection="1">
      <alignment horizontal="center" vertical="center" wrapText="1"/>
      <protection locked="0"/>
    </xf>
    <xf numFmtId="0" fontId="5" fillId="0" borderId="0" xfId="2" applyFont="1" applyAlignment="1" applyProtection="1">
      <alignment horizontal="left" vertical="center" wrapText="1"/>
      <protection locked="0"/>
    </xf>
    <xf numFmtId="0" fontId="9" fillId="8" borderId="18" xfId="2" applyFont="1" applyFill="1" applyBorder="1" applyAlignment="1" applyProtection="1">
      <alignment horizontal="center" vertical="center" wrapText="1"/>
      <protection locked="0"/>
    </xf>
    <xf numFmtId="0" fontId="9" fillId="8" borderId="19" xfId="2" applyFont="1" applyFill="1" applyBorder="1" applyAlignment="1" applyProtection="1">
      <alignment horizontal="center" vertical="center" wrapText="1"/>
      <protection locked="0"/>
    </xf>
    <xf numFmtId="0" fontId="15" fillId="8" borderId="19" xfId="2" applyFont="1" applyFill="1" applyBorder="1" applyAlignment="1" applyProtection="1">
      <alignment horizontal="center" vertical="center" wrapText="1"/>
      <protection locked="0"/>
    </xf>
    <xf numFmtId="0" fontId="9" fillId="8" borderId="6" xfId="2" applyFont="1" applyFill="1" applyBorder="1" applyAlignment="1" applyProtection="1">
      <alignment horizontal="center" vertical="center" wrapText="1"/>
      <protection locked="0"/>
    </xf>
    <xf numFmtId="0" fontId="9" fillId="8" borderId="27" xfId="2" applyFont="1" applyFill="1" applyBorder="1" applyAlignment="1" applyProtection="1">
      <alignment horizontal="center" vertical="center" wrapText="1"/>
      <protection locked="0"/>
    </xf>
    <xf numFmtId="0" fontId="9" fillId="8" borderId="28" xfId="2" applyFont="1" applyFill="1" applyBorder="1" applyAlignment="1" applyProtection="1">
      <alignment horizontal="center" vertical="center" wrapText="1"/>
      <protection locked="0"/>
    </xf>
    <xf numFmtId="4" fontId="11" fillId="0" borderId="51" xfId="5" applyNumberFormat="1" applyFont="1" applyFill="1" applyBorder="1" applyAlignment="1" applyProtection="1">
      <alignment horizontal="center" vertical="center" wrapText="1"/>
      <protection locked="0"/>
    </xf>
    <xf numFmtId="4" fontId="11" fillId="0" borderId="50" xfId="5" applyNumberFormat="1" applyFont="1" applyFill="1" applyBorder="1" applyAlignment="1" applyProtection="1">
      <alignment horizontal="center" vertical="center" wrapText="1"/>
      <protection locked="0"/>
    </xf>
    <xf numFmtId="4" fontId="11" fillId="0" borderId="17" xfId="5" applyNumberFormat="1" applyFont="1" applyFill="1" applyBorder="1" applyAlignment="1" applyProtection="1">
      <alignment horizontal="center" vertical="center" wrapText="1"/>
      <protection locked="0"/>
    </xf>
    <xf numFmtId="3" fontId="8" fillId="6" borderId="2" xfId="5" applyNumberFormat="1" applyFont="1" applyFill="1" applyBorder="1" applyAlignment="1" applyProtection="1">
      <alignment horizontal="center" vertical="center" wrapText="1"/>
      <protection locked="0"/>
    </xf>
    <xf numFmtId="3" fontId="11" fillId="6" borderId="2" xfId="5" applyNumberFormat="1" applyFont="1" applyFill="1" applyBorder="1" applyAlignment="1" applyProtection="1">
      <alignment horizontal="center" vertical="center" wrapText="1"/>
    </xf>
    <xf numFmtId="0" fontId="17" fillId="2" borderId="39" xfId="2" applyFont="1" applyFill="1" applyBorder="1" applyAlignment="1" applyProtection="1">
      <alignment horizontal="left" vertical="center" wrapText="1"/>
      <protection locked="0"/>
    </xf>
    <xf numFmtId="0" fontId="0" fillId="0" borderId="32" xfId="0" applyBorder="1" applyAlignment="1">
      <alignment vertical="center" wrapText="1"/>
    </xf>
    <xf numFmtId="0" fontId="17" fillId="2" borderId="41" xfId="2" applyFont="1" applyFill="1" applyBorder="1" applyAlignment="1" applyProtection="1">
      <alignment horizontal="left" vertical="center" wrapText="1"/>
      <protection locked="0"/>
    </xf>
    <xf numFmtId="0" fontId="0" fillId="0" borderId="30" xfId="0" applyBorder="1" applyAlignment="1">
      <alignment vertical="center" wrapText="1"/>
    </xf>
    <xf numFmtId="0" fontId="19" fillId="2" borderId="43" xfId="2" applyFont="1" applyFill="1" applyBorder="1" applyAlignment="1" applyProtection="1">
      <alignment horizontal="left" vertical="center" wrapText="1"/>
      <protection locked="0"/>
    </xf>
    <xf numFmtId="0" fontId="0" fillId="0" borderId="34" xfId="0" applyBorder="1" applyAlignment="1">
      <alignment vertical="center" wrapText="1"/>
    </xf>
    <xf numFmtId="0" fontId="16" fillId="8" borderId="35" xfId="0" applyFont="1" applyFill="1" applyBorder="1" applyAlignment="1">
      <alignment horizontal="center" vertical="center"/>
    </xf>
    <xf numFmtId="0" fontId="0" fillId="0" borderId="36" xfId="0" applyBorder="1" applyAlignment="1">
      <alignment vertical="center"/>
    </xf>
    <xf numFmtId="0" fontId="8" fillId="10" borderId="10" xfId="2" applyFont="1" applyFill="1" applyBorder="1" applyAlignment="1" applyProtection="1">
      <alignment horizontal="center" vertical="center" wrapText="1"/>
      <protection locked="0"/>
    </xf>
    <xf numFmtId="0" fontId="8" fillId="10" borderId="25" xfId="2" applyFont="1" applyFill="1" applyBorder="1" applyAlignment="1" applyProtection="1">
      <alignment horizontal="center" vertical="center" wrapText="1"/>
      <protection locked="0"/>
    </xf>
    <xf numFmtId="1" fontId="8" fillId="10" borderId="10" xfId="2" applyNumberFormat="1" applyFont="1" applyFill="1" applyBorder="1" applyAlignment="1" applyProtection="1">
      <alignment horizontal="center" vertical="center" wrapText="1"/>
      <protection locked="0"/>
    </xf>
    <xf numFmtId="1" fontId="8" fillId="10" borderId="25" xfId="2" applyNumberFormat="1" applyFont="1" applyFill="1" applyBorder="1" applyAlignment="1" applyProtection="1">
      <alignment horizontal="center" vertical="center" wrapText="1"/>
      <protection locked="0"/>
    </xf>
    <xf numFmtId="165" fontId="11" fillId="4" borderId="23" xfId="2" applyNumberFormat="1" applyFont="1" applyFill="1" applyBorder="1" applyAlignment="1" applyProtection="1">
      <alignment horizontal="center" vertical="center" wrapText="1"/>
      <protection locked="0"/>
    </xf>
    <xf numFmtId="165" fontId="11" fillId="4" borderId="26" xfId="2" applyNumberFormat="1" applyFont="1" applyFill="1" applyBorder="1" applyAlignment="1" applyProtection="1">
      <alignment horizontal="center" vertical="center" wrapText="1"/>
      <protection locked="0"/>
    </xf>
    <xf numFmtId="165" fontId="8" fillId="4" borderId="5" xfId="2" applyNumberFormat="1" applyFont="1" applyFill="1" applyBorder="1" applyAlignment="1" applyProtection="1">
      <alignment horizontal="center" vertical="center" wrapText="1"/>
      <protection locked="0"/>
    </xf>
    <xf numFmtId="165" fontId="8" fillId="4" borderId="16" xfId="2" applyNumberFormat="1" applyFont="1" applyFill="1" applyBorder="1" applyAlignment="1" applyProtection="1">
      <alignment horizontal="center" vertical="center" wrapText="1"/>
      <protection locked="0"/>
    </xf>
    <xf numFmtId="3" fontId="8" fillId="4" borderId="13" xfId="2" applyNumberFormat="1" applyFont="1" applyFill="1" applyBorder="1" applyAlignment="1">
      <alignment horizontal="center" vertical="center" wrapText="1"/>
    </xf>
    <xf numFmtId="3" fontId="8" fillId="4" borderId="14" xfId="2" applyNumberFormat="1" applyFont="1" applyFill="1" applyBorder="1" applyAlignment="1">
      <alignment horizontal="center" vertical="center" wrapText="1"/>
    </xf>
    <xf numFmtId="4" fontId="11" fillId="0" borderId="49" xfId="5" applyNumberFormat="1" applyFont="1" applyFill="1" applyBorder="1" applyAlignment="1" applyProtection="1">
      <alignment horizontal="center" vertical="center" wrapText="1"/>
    </xf>
    <xf numFmtId="4" fontId="11" fillId="0" borderId="50" xfId="5" applyNumberFormat="1" applyFont="1" applyFill="1" applyBorder="1" applyAlignment="1" applyProtection="1">
      <alignment horizontal="center" vertical="center" wrapText="1"/>
    </xf>
    <xf numFmtId="4" fontId="11" fillId="0" borderId="17" xfId="5" applyNumberFormat="1" applyFont="1" applyFill="1" applyBorder="1" applyAlignment="1" applyProtection="1">
      <alignment horizontal="center" vertical="center" wrapText="1"/>
    </xf>
    <xf numFmtId="3" fontId="8" fillId="7" borderId="9" xfId="5" applyNumberFormat="1" applyFont="1" applyFill="1" applyBorder="1" applyAlignment="1" applyProtection="1">
      <alignment horizontal="center" vertical="center" wrapText="1"/>
    </xf>
    <xf numFmtId="165" fontId="9" fillId="5" borderId="15" xfId="2" applyNumberFormat="1" applyFont="1" applyFill="1" applyBorder="1" applyAlignment="1" applyProtection="1">
      <alignment horizontal="center" vertical="center" wrapText="1"/>
      <protection locked="0"/>
    </xf>
    <xf numFmtId="165" fontId="9" fillId="5" borderId="8" xfId="2" applyNumberFormat="1" applyFont="1" applyFill="1" applyBorder="1" applyAlignment="1" applyProtection="1">
      <alignment horizontal="center" vertical="center" wrapText="1"/>
      <protection locked="0"/>
    </xf>
    <xf numFmtId="165" fontId="9" fillId="5" borderId="11" xfId="2" applyNumberFormat="1" applyFont="1" applyFill="1" applyBorder="1" applyAlignment="1" applyProtection="1">
      <alignment horizontal="center" vertical="center" wrapText="1"/>
      <protection locked="0"/>
    </xf>
    <xf numFmtId="165" fontId="9" fillId="5" borderId="12" xfId="2" applyNumberFormat="1" applyFont="1" applyFill="1" applyBorder="1" applyAlignment="1" applyProtection="1">
      <alignment horizontal="center" vertical="center" wrapText="1"/>
      <protection locked="0"/>
    </xf>
    <xf numFmtId="14" fontId="8" fillId="10" borderId="1" xfId="2" applyNumberFormat="1" applyFont="1" applyFill="1" applyBorder="1" applyAlignment="1" applyProtection="1">
      <alignment horizontal="center" vertical="center" wrapText="1"/>
      <protection locked="0"/>
    </xf>
    <xf numFmtId="14" fontId="8" fillId="9" borderId="1" xfId="2" applyNumberFormat="1" applyFont="1" applyFill="1" applyBorder="1" applyAlignment="1" applyProtection="1">
      <alignment horizontal="center" vertical="center" wrapText="1"/>
      <protection locked="0"/>
    </xf>
    <xf numFmtId="0" fontId="33" fillId="9" borderId="112" xfId="0" applyFont="1" applyFill="1" applyBorder="1" applyAlignment="1">
      <alignment horizontal="left" vertical="center" wrapText="1"/>
    </xf>
    <xf numFmtId="0" fontId="33" fillId="9" borderId="115" xfId="0" applyFont="1" applyFill="1" applyBorder="1" applyAlignment="1">
      <alignment horizontal="left" vertical="center" wrapText="1"/>
    </xf>
    <xf numFmtId="0" fontId="98" fillId="0" borderId="0" xfId="9" applyFont="1" applyAlignment="1">
      <alignment horizontal="left" vertical="center" wrapText="1"/>
    </xf>
    <xf numFmtId="0" fontId="33" fillId="23" borderId="83" xfId="0" applyFont="1" applyFill="1" applyBorder="1" applyAlignment="1">
      <alignment horizontal="center" vertical="center" wrapText="1"/>
    </xf>
    <xf numFmtId="0" fontId="33" fillId="23" borderId="117" xfId="0" applyFont="1" applyFill="1" applyBorder="1" applyAlignment="1">
      <alignment horizontal="center" vertical="center" wrapText="1"/>
    </xf>
    <xf numFmtId="0" fontId="33" fillId="0" borderId="86" xfId="0" applyFont="1" applyBorder="1" applyAlignment="1">
      <alignment horizontal="left"/>
    </xf>
    <xf numFmtId="0" fontId="33" fillId="0" borderId="71" xfId="0" applyFont="1" applyBorder="1" applyAlignment="1">
      <alignment horizontal="left"/>
    </xf>
    <xf numFmtId="0" fontId="51" fillId="0" borderId="0" xfId="9" applyFont="1" applyAlignment="1">
      <alignment horizontal="left" vertical="center" wrapText="1"/>
    </xf>
    <xf numFmtId="0" fontId="33" fillId="9" borderId="58" xfId="0" applyFont="1" applyFill="1" applyBorder="1" applyAlignment="1">
      <alignment horizontal="center" vertical="center" wrapText="1"/>
    </xf>
    <xf numFmtId="0" fontId="33" fillId="9" borderId="56" xfId="0" applyFont="1" applyFill="1" applyBorder="1" applyAlignment="1">
      <alignment horizontal="center" vertical="center" wrapText="1"/>
    </xf>
    <xf numFmtId="0" fontId="33" fillId="9" borderId="1" xfId="0" applyFont="1" applyFill="1" applyBorder="1" applyAlignment="1">
      <alignment horizontal="center" vertical="center" wrapText="1"/>
    </xf>
    <xf numFmtId="0" fontId="33" fillId="9" borderId="61" xfId="0" applyFont="1" applyFill="1" applyBorder="1" applyAlignment="1">
      <alignment horizontal="center" vertical="center" wrapText="1"/>
    </xf>
    <xf numFmtId="0" fontId="33" fillId="9" borderId="67" xfId="0" applyFont="1" applyFill="1" applyBorder="1" applyAlignment="1">
      <alignment horizontal="center" vertical="center" wrapText="1"/>
    </xf>
    <xf numFmtId="0" fontId="33" fillId="9" borderId="76" xfId="0" applyFont="1" applyFill="1" applyBorder="1" applyAlignment="1">
      <alignment horizontal="center" vertical="center" wrapText="1"/>
    </xf>
    <xf numFmtId="0" fontId="33" fillId="9" borderId="75" xfId="0" applyFont="1" applyFill="1" applyBorder="1" applyAlignment="1">
      <alignment horizontal="center" vertical="center" wrapText="1"/>
    </xf>
    <xf numFmtId="0" fontId="104" fillId="0" borderId="0" xfId="9" applyFont="1" applyAlignment="1">
      <alignment horizontal="left" vertical="center" wrapText="1"/>
    </xf>
    <xf numFmtId="0" fontId="33" fillId="9" borderId="116" xfId="0" applyFont="1" applyFill="1" applyBorder="1" applyAlignment="1">
      <alignment horizontal="center" vertical="center" wrapText="1"/>
    </xf>
    <xf numFmtId="0" fontId="33" fillId="9" borderId="95" xfId="0" applyFont="1" applyFill="1" applyBorder="1" applyAlignment="1">
      <alignment horizontal="center" vertical="center" wrapText="1"/>
    </xf>
    <xf numFmtId="0" fontId="33" fillId="9" borderId="118" xfId="0" applyFont="1" applyFill="1" applyBorder="1" applyAlignment="1">
      <alignment horizontal="center" vertical="center" wrapText="1"/>
    </xf>
    <xf numFmtId="0" fontId="33" fillId="9" borderId="59" xfId="0" applyFont="1" applyFill="1" applyBorder="1" applyAlignment="1">
      <alignment horizontal="center" vertical="center" wrapText="1"/>
    </xf>
    <xf numFmtId="0" fontId="33" fillId="9" borderId="57" xfId="0" applyFont="1" applyFill="1" applyBorder="1" applyAlignment="1">
      <alignment horizontal="center" vertical="center" wrapText="1"/>
    </xf>
    <xf numFmtId="0" fontId="33" fillId="22" borderId="83" xfId="0" applyFont="1" applyFill="1" applyBorder="1" applyAlignment="1">
      <alignment horizontal="center" vertical="center" wrapText="1"/>
    </xf>
    <xf numFmtId="0" fontId="33" fillId="22" borderId="117" xfId="0" applyFont="1" applyFill="1" applyBorder="1" applyAlignment="1">
      <alignment horizontal="center" vertical="center" wrapText="1"/>
    </xf>
    <xf numFmtId="0" fontId="93" fillId="0" borderId="84" xfId="0" applyFont="1" applyBorder="1" applyAlignment="1">
      <alignment horizontal="left"/>
    </xf>
    <xf numFmtId="0" fontId="36" fillId="15" borderId="64" xfId="0" applyFont="1" applyFill="1" applyBorder="1" applyAlignment="1">
      <alignment horizontal="left" vertical="center"/>
    </xf>
    <xf numFmtId="0" fontId="36" fillId="15" borderId="66" xfId="0" applyFont="1" applyFill="1" applyBorder="1" applyAlignment="1">
      <alignment horizontal="left" vertical="center"/>
    </xf>
    <xf numFmtId="0" fontId="36" fillId="15" borderId="62" xfId="0" applyFont="1" applyFill="1" applyBorder="1" applyAlignment="1">
      <alignment horizontal="left" vertical="center"/>
    </xf>
    <xf numFmtId="0" fontId="0" fillId="0" borderId="64" xfId="0" applyBorder="1" applyAlignment="1">
      <alignment horizontal="center"/>
    </xf>
    <xf numFmtId="0" fontId="0" fillId="0" borderId="62" xfId="0" applyBorder="1" applyAlignment="1">
      <alignment horizontal="center"/>
    </xf>
    <xf numFmtId="0" fontId="0" fillId="0" borderId="64" xfId="0" applyBorder="1" applyAlignment="1">
      <alignment horizontal="left"/>
    </xf>
    <xf numFmtId="0" fontId="0" fillId="0" borderId="62" xfId="0" applyBorder="1" applyAlignment="1">
      <alignment horizontal="left"/>
    </xf>
    <xf numFmtId="0" fontId="74" fillId="0" borderId="1" xfId="0" applyFont="1" applyBorder="1" applyAlignment="1">
      <alignment horizontal="left" wrapText="1"/>
    </xf>
    <xf numFmtId="0" fontId="8" fillId="10" borderId="0" xfId="6" applyFill="1" applyAlignment="1">
      <alignment wrapText="1"/>
    </xf>
    <xf numFmtId="0" fontId="25" fillId="10" borderId="0" xfId="6" applyFont="1" applyFill="1" applyAlignment="1">
      <alignment wrapText="1"/>
    </xf>
    <xf numFmtId="0" fontId="26" fillId="10" borderId="0" xfId="0" applyFont="1" applyFill="1" applyAlignment="1">
      <alignment wrapText="1"/>
    </xf>
    <xf numFmtId="0" fontId="0" fillId="10" borderId="0" xfId="0" applyFill="1" applyAlignment="1">
      <alignment wrapText="1"/>
    </xf>
    <xf numFmtId="0" fontId="59" fillId="0" borderId="64" xfId="0" applyFont="1" applyBorder="1" applyAlignment="1">
      <alignment horizontal="center"/>
    </xf>
    <xf numFmtId="0" fontId="59" fillId="0" borderId="62" xfId="0" applyFont="1" applyBorder="1" applyAlignment="1">
      <alignment horizontal="center"/>
    </xf>
    <xf numFmtId="0" fontId="37" fillId="0" borderId="64" xfId="0" applyFont="1" applyBorder="1" applyAlignment="1">
      <alignment horizontal="center" vertical="center" wrapText="1"/>
    </xf>
    <xf numFmtId="0" fontId="37" fillId="0" borderId="62" xfId="0" applyFont="1" applyBorder="1" applyAlignment="1">
      <alignment horizontal="center" vertical="center" wrapText="1"/>
    </xf>
    <xf numFmtId="0" fontId="37" fillId="0" borderId="1" xfId="0" applyFont="1" applyBorder="1" applyAlignment="1">
      <alignment horizontal="center" vertical="center" wrapText="1"/>
    </xf>
    <xf numFmtId="0" fontId="13" fillId="10" borderId="1" xfId="0" applyFont="1" applyFill="1" applyBorder="1" applyAlignment="1">
      <alignment horizontal="center" vertical="center" wrapText="1"/>
    </xf>
    <xf numFmtId="0" fontId="13" fillId="0" borderId="1" xfId="0" applyFont="1" applyBorder="1" applyAlignment="1">
      <alignment horizontal="left" vertical="center" wrapText="1"/>
    </xf>
    <xf numFmtId="2" fontId="13" fillId="10" borderId="1" xfId="0" applyNumberFormat="1" applyFont="1" applyFill="1" applyBorder="1" applyAlignment="1">
      <alignment horizontal="center" vertical="center" wrapText="1"/>
    </xf>
    <xf numFmtId="0" fontId="13" fillId="10" borderId="64" xfId="0" applyFont="1" applyFill="1" applyBorder="1" applyAlignment="1">
      <alignment horizontal="center" vertical="center" wrapText="1"/>
    </xf>
    <xf numFmtId="0" fontId="13" fillId="10" borderId="62" xfId="0" applyFont="1" applyFill="1" applyBorder="1" applyAlignment="1">
      <alignment horizontal="center" vertical="center" wrapText="1"/>
    </xf>
    <xf numFmtId="0" fontId="13" fillId="0" borderId="64" xfId="0" applyFont="1" applyBorder="1" applyAlignment="1">
      <alignment horizontal="left" vertical="center" wrapText="1"/>
    </xf>
    <xf numFmtId="0" fontId="13" fillId="0" borderId="62" xfId="0" applyFont="1" applyBorder="1" applyAlignment="1">
      <alignment horizontal="left" vertical="center" wrapText="1"/>
    </xf>
    <xf numFmtId="2" fontId="13" fillId="10" borderId="64" xfId="0" applyNumberFormat="1" applyFont="1" applyFill="1" applyBorder="1" applyAlignment="1">
      <alignment horizontal="center" vertical="center" wrapText="1"/>
    </xf>
    <xf numFmtId="2" fontId="13" fillId="10" borderId="66" xfId="0" applyNumberFormat="1" applyFont="1" applyFill="1" applyBorder="1" applyAlignment="1">
      <alignment horizontal="center" vertical="center" wrapText="1"/>
    </xf>
    <xf numFmtId="2" fontId="13" fillId="10" borderId="62" xfId="0" applyNumberFormat="1" applyFont="1" applyFill="1" applyBorder="1" applyAlignment="1">
      <alignment horizontal="center" vertical="center" wrapText="1"/>
    </xf>
    <xf numFmtId="0" fontId="0" fillId="15" borderId="1" xfId="0" applyFill="1" applyBorder="1" applyAlignment="1">
      <alignment horizontal="left" vertical="center" wrapText="1"/>
    </xf>
    <xf numFmtId="0" fontId="0" fillId="15" borderId="64" xfId="0" applyFill="1" applyBorder="1" applyAlignment="1">
      <alignment horizontal="left" vertical="center" wrapText="1"/>
    </xf>
    <xf numFmtId="0" fontId="0" fillId="15" borderId="66" xfId="0" applyFill="1" applyBorder="1" applyAlignment="1">
      <alignment horizontal="left" vertical="center" wrapText="1"/>
    </xf>
    <xf numFmtId="0" fontId="0" fillId="15" borderId="62" xfId="0" applyFill="1" applyBorder="1" applyAlignment="1">
      <alignment horizontal="left" vertical="center" wrapText="1"/>
    </xf>
    <xf numFmtId="0" fontId="37" fillId="9" borderId="1" xfId="0" applyFont="1" applyFill="1" applyBorder="1" applyAlignment="1">
      <alignment horizontal="center" vertical="center" wrapText="1"/>
    </xf>
    <xf numFmtId="0" fontId="37" fillId="15" borderId="1" xfId="0" applyFont="1" applyFill="1" applyBorder="1" applyAlignment="1">
      <alignment horizontal="center" vertical="center" wrapText="1"/>
    </xf>
    <xf numFmtId="0" fontId="0" fillId="15" borderId="64" xfId="0" applyFill="1" applyBorder="1" applyAlignment="1">
      <alignment horizontal="left" wrapText="1"/>
    </xf>
    <xf numFmtId="0" fontId="0" fillId="15" borderId="66" xfId="0" applyFill="1" applyBorder="1" applyAlignment="1">
      <alignment horizontal="left" wrapText="1"/>
    </xf>
    <xf numFmtId="0" fontId="0" fillId="15" borderId="62" xfId="0" applyFill="1" applyBorder="1" applyAlignment="1">
      <alignment horizontal="left" wrapText="1"/>
    </xf>
    <xf numFmtId="0" fontId="0" fillId="15" borderId="1" xfId="0" applyFill="1" applyBorder="1" applyAlignment="1">
      <alignment horizontal="left" vertical="center"/>
    </xf>
    <xf numFmtId="0" fontId="59" fillId="15" borderId="1" xfId="0" applyFont="1" applyFill="1" applyBorder="1" applyAlignment="1">
      <alignment horizontal="left" vertical="top" wrapText="1"/>
    </xf>
    <xf numFmtId="0" fontId="0" fillId="15" borderId="1" xfId="0" applyFill="1" applyBorder="1" applyAlignment="1">
      <alignment vertical="center" wrapText="1"/>
    </xf>
    <xf numFmtId="0" fontId="0" fillId="15" borderId="1" xfId="0" applyFill="1" applyBorder="1" applyAlignment="1">
      <alignment horizontal="left" vertical="top" wrapText="1"/>
    </xf>
    <xf numFmtId="0" fontId="27" fillId="19" borderId="1" xfId="0" applyFont="1" applyFill="1" applyBorder="1" applyAlignment="1">
      <alignment horizontal="center"/>
    </xf>
    <xf numFmtId="0" fontId="33" fillId="0" borderId="64" xfId="0" applyFont="1" applyBorder="1" applyAlignment="1">
      <alignment horizontal="center"/>
    </xf>
    <xf numFmtId="0" fontId="33" fillId="0" borderId="115" xfId="0" applyFont="1" applyBorder="1" applyAlignment="1">
      <alignment horizontal="center"/>
    </xf>
    <xf numFmtId="0" fontId="86" fillId="20" borderId="78" xfId="0" applyFont="1" applyFill="1" applyBorder="1" applyAlignment="1">
      <alignment horizontal="center" vertical="center" wrapText="1"/>
    </xf>
    <xf numFmtId="0" fontId="86" fillId="20" borderId="59" xfId="0" applyFont="1" applyFill="1" applyBorder="1" applyAlignment="1">
      <alignment horizontal="center" vertical="center" wrapText="1"/>
    </xf>
    <xf numFmtId="0" fontId="86" fillId="15" borderId="77" xfId="2" applyFont="1" applyFill="1" applyBorder="1" applyAlignment="1" applyProtection="1">
      <alignment horizontal="center" vertical="center" wrapText="1"/>
      <protection locked="0"/>
    </xf>
    <xf numFmtId="0" fontId="86" fillId="15" borderId="85" xfId="2" applyFont="1" applyFill="1" applyBorder="1" applyAlignment="1" applyProtection="1">
      <alignment horizontal="center" vertical="center" wrapText="1"/>
      <protection locked="0"/>
    </xf>
    <xf numFmtId="0" fontId="86" fillId="15" borderId="63" xfId="9" applyFont="1" applyFill="1" applyBorder="1" applyAlignment="1">
      <alignment horizontal="center" vertical="center" wrapText="1"/>
    </xf>
    <xf numFmtId="0" fontId="86" fillId="15" borderId="87" xfId="9" applyFont="1" applyFill="1" applyBorder="1" applyAlignment="1">
      <alignment horizontal="center" vertical="center" wrapText="1"/>
    </xf>
    <xf numFmtId="0" fontId="86" fillId="20" borderId="86" xfId="0" applyFont="1" applyFill="1" applyBorder="1" applyAlignment="1">
      <alignment horizontal="center" vertical="center" wrapText="1"/>
    </xf>
    <xf numFmtId="0" fontId="86" fillId="20" borderId="71" xfId="0" applyFont="1" applyFill="1" applyBorder="1" applyAlignment="1">
      <alignment horizontal="center" vertical="center" wrapText="1"/>
    </xf>
    <xf numFmtId="0" fontId="86" fillId="20" borderId="105" xfId="0" applyFont="1" applyFill="1" applyBorder="1" applyAlignment="1">
      <alignment horizontal="center" vertical="center" wrapText="1"/>
    </xf>
    <xf numFmtId="0" fontId="86" fillId="21" borderId="62" xfId="0" applyFont="1" applyFill="1" applyBorder="1" applyAlignment="1">
      <alignment horizontal="center" vertical="center" wrapText="1"/>
    </xf>
    <xf numFmtId="0" fontId="86" fillId="21" borderId="1" xfId="0" applyFont="1" applyFill="1" applyBorder="1" applyAlignment="1">
      <alignment horizontal="center" vertical="center" wrapText="1"/>
    </xf>
    <xf numFmtId="0" fontId="86" fillId="21" borderId="62" xfId="9" applyFont="1" applyFill="1" applyBorder="1" applyAlignment="1">
      <alignment horizontal="center" vertical="center" wrapText="1"/>
    </xf>
    <xf numFmtId="0" fontId="86" fillId="21" borderId="1" xfId="9" applyFont="1" applyFill="1" applyBorder="1" applyAlignment="1">
      <alignment horizontal="center" vertical="center" wrapText="1"/>
    </xf>
    <xf numFmtId="0" fontId="86" fillId="21" borderId="59" xfId="0" applyFont="1" applyFill="1" applyBorder="1" applyAlignment="1">
      <alignment horizontal="center" vertical="center" wrapText="1"/>
    </xf>
    <xf numFmtId="0" fontId="86" fillId="21" borderId="100" xfId="0" applyFont="1" applyFill="1" applyBorder="1" applyAlignment="1">
      <alignment horizontal="center" vertical="center" wrapText="1"/>
    </xf>
    <xf numFmtId="0" fontId="86" fillId="21" borderId="107" xfId="0" applyFont="1" applyFill="1" applyBorder="1" applyAlignment="1">
      <alignment horizontal="center" vertical="center" wrapText="1"/>
    </xf>
    <xf numFmtId="0" fontId="86" fillId="21" borderId="99" xfId="0" applyFont="1" applyFill="1" applyBorder="1" applyAlignment="1">
      <alignment horizontal="center" vertical="center" wrapText="1"/>
    </xf>
    <xf numFmtId="0" fontId="86" fillId="20" borderId="73" xfId="9" applyFont="1" applyFill="1" applyBorder="1" applyAlignment="1">
      <alignment horizontal="center" vertical="center" wrapText="1"/>
    </xf>
    <xf numFmtId="0" fontId="86" fillId="20" borderId="4" xfId="9" applyFont="1" applyFill="1" applyBorder="1" applyAlignment="1">
      <alignment horizontal="center" vertical="center" wrapText="1"/>
    </xf>
    <xf numFmtId="0" fontId="86" fillId="20" borderId="79" xfId="0" applyFont="1" applyFill="1" applyBorder="1" applyAlignment="1">
      <alignment horizontal="center" vertical="center" wrapText="1"/>
    </xf>
    <xf numFmtId="0" fontId="86" fillId="20" borderId="87" xfId="0" applyFont="1" applyFill="1" applyBorder="1" applyAlignment="1">
      <alignment horizontal="center" vertical="center" wrapText="1"/>
    </xf>
    <xf numFmtId="0" fontId="86" fillId="20" borderId="60" xfId="0" applyFont="1" applyFill="1" applyBorder="1" applyAlignment="1">
      <alignment horizontal="center" vertical="center" wrapText="1"/>
    </xf>
    <xf numFmtId="0" fontId="86" fillId="20" borderId="1" xfId="0" applyFont="1" applyFill="1" applyBorder="1" applyAlignment="1">
      <alignment horizontal="center" vertical="center" wrapText="1"/>
    </xf>
    <xf numFmtId="0" fontId="86" fillId="20" borderId="91" xfId="0" applyFont="1" applyFill="1" applyBorder="1" applyAlignment="1">
      <alignment horizontal="center" vertical="center" wrapText="1"/>
    </xf>
    <xf numFmtId="0" fontId="86" fillId="20" borderId="73" xfId="0" applyFont="1" applyFill="1" applyBorder="1" applyAlignment="1">
      <alignment horizontal="center" vertical="center" wrapText="1"/>
    </xf>
    <xf numFmtId="0" fontId="86" fillId="21" borderId="67" xfId="0" applyFont="1" applyFill="1" applyBorder="1" applyAlignment="1">
      <alignment horizontal="center" vertical="center" wrapText="1"/>
    </xf>
    <xf numFmtId="0" fontId="86" fillId="21" borderId="64" xfId="0" applyFont="1" applyFill="1" applyBorder="1" applyAlignment="1">
      <alignment horizontal="center" vertical="center" wrapText="1"/>
    </xf>
    <xf numFmtId="0" fontId="86" fillId="21" borderId="66" xfId="0" applyFont="1" applyFill="1" applyBorder="1" applyAlignment="1">
      <alignment horizontal="center" vertical="center" wrapText="1"/>
    </xf>
    <xf numFmtId="0" fontId="86" fillId="20" borderId="84" xfId="0" applyFont="1" applyFill="1" applyBorder="1" applyAlignment="1">
      <alignment horizontal="center" vertical="center" wrapText="1"/>
    </xf>
    <xf numFmtId="0" fontId="86" fillId="20" borderId="72" xfId="0" applyFont="1" applyFill="1" applyBorder="1" applyAlignment="1">
      <alignment horizontal="center" vertical="center" wrapText="1"/>
    </xf>
    <xf numFmtId="0" fontId="30" fillId="11" borderId="54" xfId="7" applyFont="1" applyFill="1" applyBorder="1" applyAlignment="1">
      <alignment horizontal="center"/>
    </xf>
    <xf numFmtId="0" fontId="30" fillId="11" borderId="53" xfId="7" applyFont="1" applyFill="1" applyBorder="1" applyAlignment="1">
      <alignment horizontal="center"/>
    </xf>
    <xf numFmtId="0" fontId="30" fillId="11" borderId="52" xfId="7" applyFont="1" applyFill="1" applyBorder="1" applyAlignment="1">
      <alignment horizontal="center"/>
    </xf>
    <xf numFmtId="0" fontId="31" fillId="12" borderId="54" xfId="7" applyFont="1" applyFill="1" applyBorder="1" applyAlignment="1">
      <alignment horizontal="center"/>
    </xf>
    <xf numFmtId="0" fontId="31" fillId="12" borderId="53" xfId="7" applyFont="1" applyFill="1" applyBorder="1" applyAlignment="1">
      <alignment horizontal="center"/>
    </xf>
    <xf numFmtId="0" fontId="31" fillId="12" borderId="52" xfId="7" applyFont="1" applyFill="1" applyBorder="1" applyAlignment="1">
      <alignment horizontal="center"/>
    </xf>
    <xf numFmtId="0" fontId="1" fillId="0" borderId="1" xfId="7" applyBorder="1" applyAlignment="1">
      <alignment horizontal="center" vertical="center"/>
    </xf>
    <xf numFmtId="0" fontId="1" fillId="0" borderId="4" xfId="7" applyBorder="1" applyAlignment="1">
      <alignment horizontal="center" vertical="center"/>
    </xf>
    <xf numFmtId="0" fontId="41" fillId="0" borderId="1" xfId="0" applyFont="1" applyBorder="1" applyAlignment="1">
      <alignment horizontal="center" vertical="center" wrapText="1"/>
    </xf>
    <xf numFmtId="0" fontId="41" fillId="17" borderId="1" xfId="0" applyFont="1" applyFill="1" applyBorder="1" applyAlignment="1">
      <alignment horizontal="center" vertical="center" wrapText="1"/>
    </xf>
    <xf numFmtId="0" fontId="45" fillId="0" borderId="0" xfId="9" applyFont="1" applyAlignment="1">
      <alignment horizontal="left" vertical="center" wrapText="1"/>
    </xf>
    <xf numFmtId="0" fontId="41" fillId="17" borderId="67" xfId="0" applyFont="1" applyFill="1" applyBorder="1" applyAlignment="1">
      <alignment horizontal="center" vertical="center" wrapText="1"/>
    </xf>
    <xf numFmtId="0" fontId="41" fillId="17" borderId="76" xfId="0" applyFont="1" applyFill="1" applyBorder="1" applyAlignment="1">
      <alignment horizontal="center" vertical="center" wrapText="1"/>
    </xf>
    <xf numFmtId="0" fontId="41" fillId="17" borderId="4" xfId="0" applyFont="1" applyFill="1" applyBorder="1" applyAlignment="1">
      <alignment horizontal="center" vertical="center" wrapText="1"/>
    </xf>
    <xf numFmtId="0" fontId="45" fillId="0" borderId="84" xfId="9" applyFont="1" applyBorder="1" applyAlignment="1">
      <alignment horizontal="left" vertical="center" wrapText="1"/>
    </xf>
    <xf numFmtId="0" fontId="0" fillId="0" borderId="1" xfId="0" applyBorder="1" applyAlignment="1">
      <alignment horizontal="left"/>
    </xf>
    <xf numFmtId="0" fontId="33" fillId="0" borderId="1" xfId="0" applyFont="1" applyBorder="1" applyAlignment="1">
      <alignment horizontal="center"/>
    </xf>
    <xf numFmtId="0" fontId="43" fillId="0" borderId="64" xfId="0" applyFont="1" applyBorder="1" applyAlignment="1">
      <alignment vertical="center" wrapText="1"/>
    </xf>
    <xf numFmtId="0" fontId="43" fillId="0" borderId="66" xfId="0" applyFont="1" applyBorder="1" applyAlignment="1">
      <alignment vertical="center" wrapText="1"/>
    </xf>
    <xf numFmtId="0" fontId="43" fillId="0" borderId="62" xfId="0" applyFont="1" applyBorder="1" applyAlignment="1">
      <alignment vertical="center" wrapText="1"/>
    </xf>
    <xf numFmtId="4" fontId="89" fillId="0" borderId="0" xfId="2" applyNumberFormat="1" applyFont="1" applyAlignment="1">
      <alignment horizontal="center" vertical="center" wrapText="1"/>
    </xf>
  </cellXfs>
  <cellStyles count="10">
    <cellStyle name="Čiarka" xfId="5" builtinId="3"/>
    <cellStyle name="Čiarka 2" xfId="8" xr:uid="{00000000-0005-0000-0000-000001000000}"/>
    <cellStyle name="Normal 2" xfId="1" xr:uid="{00000000-0005-0000-0000-000002000000}"/>
    <cellStyle name="Normal 3" xfId="6" xr:uid="{00000000-0005-0000-0000-000003000000}"/>
    <cellStyle name="Normálna" xfId="0" builtinId="0"/>
    <cellStyle name="Normálna 2" xfId="2" xr:uid="{00000000-0005-0000-0000-000005000000}"/>
    <cellStyle name="Normálna 2 2" xfId="3" xr:uid="{00000000-0005-0000-0000-000006000000}"/>
    <cellStyle name="Normálna 3" xfId="4" xr:uid="{00000000-0005-0000-0000-000007000000}"/>
    <cellStyle name="Normálna 4" xfId="7" xr:uid="{00000000-0005-0000-0000-000008000000}"/>
    <cellStyle name="Normálna 5" xfId="9" xr:uid="{00000000-0005-0000-0000-000009000000}"/>
  </cellStyles>
  <dxfs count="0"/>
  <tableStyles count="0" defaultTableStyle="TableStyleMedium2" defaultPivotStyle="PivotStyleLight16"/>
  <colors>
    <mruColors>
      <color rgb="FF00A1DE"/>
      <color rgb="FF0089C0"/>
      <color rgb="FF72C7E7"/>
      <color rgb="FF9CE200"/>
      <color rgb="FF77AC00"/>
      <color rgb="FF81BC00"/>
      <color rgb="FFBEE100"/>
      <color rgb="FFFBFEDE"/>
      <color rgb="FFEAF7FC"/>
      <color rgb="FF9FE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217584</xdr:colOff>
      <xdr:row>67</xdr:row>
      <xdr:rowOff>114301</xdr:rowOff>
    </xdr:from>
    <xdr:to>
      <xdr:col>10</xdr:col>
      <xdr:colOff>544104</xdr:colOff>
      <xdr:row>71</xdr:row>
      <xdr:rowOff>91741</xdr:rowOff>
    </xdr:to>
    <xdr:sp macro="" textlink="">
      <xdr:nvSpPr>
        <xdr:cNvPr id="2"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7789959" y="26574751"/>
          <a:ext cx="2955420" cy="62514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Registračné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1</xdr:col>
      <xdr:colOff>31751</xdr:colOff>
      <xdr:row>96</xdr:row>
      <xdr:rowOff>84669</xdr:rowOff>
    </xdr:from>
    <xdr:to>
      <xdr:col>3</xdr:col>
      <xdr:colOff>232834</xdr:colOff>
      <xdr:row>99</xdr:row>
      <xdr:rowOff>95249</xdr:rowOff>
    </xdr:to>
    <xdr:sp macro="" textlink="">
      <xdr:nvSpPr>
        <xdr:cNvPr id="3" name="Rectangle 3">
          <a:extLst>
            <a:ext uri="{FF2B5EF4-FFF2-40B4-BE49-F238E27FC236}">
              <a16:creationId xmlns:a16="http://schemas.microsoft.com/office/drawing/2014/main" id="{00000000-0008-0000-0300-000020000000}"/>
            </a:ext>
          </a:extLst>
        </xdr:cNvPr>
        <xdr:cNvSpPr>
          <a:spLocks noChangeArrowheads="1"/>
        </xdr:cNvSpPr>
      </xdr:nvSpPr>
      <xdr:spPr bwMode="auto">
        <a:xfrm>
          <a:off x="441326" y="31583844"/>
          <a:ext cx="4525433"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a:t>
          </a:r>
          <a:r>
            <a:rPr lang="sk-SK" sz="800" kern="1200" baseline="0">
              <a:solidFill>
                <a:srgbClr val="FFFFFF"/>
              </a:solidFill>
              <a:effectLst/>
              <a:latin typeface="Arial"/>
              <a:ea typeface="Times New Roman"/>
              <a:cs typeface="+mn-cs"/>
            </a:rPr>
            <a:t> poplatkov</a:t>
          </a:r>
          <a:endParaRPr lang="en-US" sz="800" kern="1200">
            <a:solidFill>
              <a:srgbClr val="FFFFFF"/>
            </a:solidFill>
            <a:effectLst/>
            <a:latin typeface="Arial"/>
            <a:ea typeface="Times New Roman"/>
            <a:cs typeface="+mn-cs"/>
          </a:endParaRPr>
        </a:p>
      </xdr:txBody>
    </xdr:sp>
    <xdr:clientData/>
  </xdr:twoCellAnchor>
  <xdr:twoCellAnchor>
    <xdr:from>
      <xdr:col>1</xdr:col>
      <xdr:colOff>46568</xdr:colOff>
      <xdr:row>99</xdr:row>
      <xdr:rowOff>141825</xdr:rowOff>
    </xdr:from>
    <xdr:to>
      <xdr:col>3</xdr:col>
      <xdr:colOff>219076</xdr:colOff>
      <xdr:row>102</xdr:row>
      <xdr:rowOff>152405</xdr:rowOff>
    </xdr:to>
    <xdr:sp macro="" textlink="">
      <xdr:nvSpPr>
        <xdr:cNvPr id="4"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456143" y="32126775"/>
          <a:ext cx="4496858" cy="496355"/>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xdr:col>
      <xdr:colOff>32604</xdr:colOff>
      <xdr:row>106</xdr:row>
      <xdr:rowOff>143944</xdr:rowOff>
    </xdr:from>
    <xdr:to>
      <xdr:col>3</xdr:col>
      <xdr:colOff>225213</xdr:colOff>
      <xdr:row>109</xdr:row>
      <xdr:rowOff>142713</xdr:rowOff>
    </xdr:to>
    <xdr:sp macro="" textlink="">
      <xdr:nvSpPr>
        <xdr:cNvPr id="5"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442179" y="33262369"/>
          <a:ext cx="4516959" cy="484544"/>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496161</xdr:colOff>
      <xdr:row>106</xdr:row>
      <xdr:rowOff>152423</xdr:rowOff>
    </xdr:from>
    <xdr:to>
      <xdr:col>5</xdr:col>
      <xdr:colOff>381867</xdr:colOff>
      <xdr:row>109</xdr:row>
      <xdr:rowOff>151192</xdr:rowOff>
    </xdr:to>
    <xdr:sp macro="" textlink="">
      <xdr:nvSpPr>
        <xdr:cNvPr id="6"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230086" y="33270848"/>
          <a:ext cx="1257306" cy="484544"/>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twoCellAnchor>
    <xdr:from>
      <xdr:col>16</xdr:col>
      <xdr:colOff>615918</xdr:colOff>
      <xdr:row>103</xdr:row>
      <xdr:rowOff>153116</xdr:rowOff>
    </xdr:from>
    <xdr:to>
      <xdr:col>17</xdr:col>
      <xdr:colOff>317108</xdr:colOff>
      <xdr:row>105</xdr:row>
      <xdr:rowOff>97546</xdr:rowOff>
    </xdr:to>
    <xdr:sp macro="" textlink="">
      <xdr:nvSpPr>
        <xdr:cNvPr id="7" name="BlokTextu 6">
          <a:extLst>
            <a:ext uri="{FF2B5EF4-FFF2-40B4-BE49-F238E27FC236}">
              <a16:creationId xmlns:a16="http://schemas.microsoft.com/office/drawing/2014/main" id="{00000000-0008-0000-0300-000032000000}"/>
            </a:ext>
          </a:extLst>
        </xdr:cNvPr>
        <xdr:cNvSpPr txBox="1"/>
      </xdr:nvSpPr>
      <xdr:spPr>
        <a:xfrm>
          <a:off x="14474793" y="32785766"/>
          <a:ext cx="587015" cy="2682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a:t>x</a:t>
          </a:r>
        </a:p>
      </xdr:txBody>
    </xdr:sp>
    <xdr:clientData/>
  </xdr:twoCellAnchor>
  <xdr:twoCellAnchor editAs="oneCell">
    <xdr:from>
      <xdr:col>1</xdr:col>
      <xdr:colOff>47625</xdr:colOff>
      <xdr:row>86</xdr:row>
      <xdr:rowOff>0</xdr:rowOff>
    </xdr:from>
    <xdr:to>
      <xdr:col>3</xdr:col>
      <xdr:colOff>75354</xdr:colOff>
      <xdr:row>88</xdr:row>
      <xdr:rowOff>83609</xdr:rowOff>
    </xdr:to>
    <xdr:sp macro="" textlink="">
      <xdr:nvSpPr>
        <xdr:cNvPr id="8" name="AutoShape 1">
          <a:extLst>
            <a:ext uri="{FF2B5EF4-FFF2-40B4-BE49-F238E27FC236}">
              <a16:creationId xmlns:a16="http://schemas.microsoft.com/office/drawing/2014/main" id="{00000000-0008-0000-0300-000039000000}"/>
            </a:ext>
          </a:extLst>
        </xdr:cNvPr>
        <xdr:cNvSpPr>
          <a:spLocks noChangeAspect="1" noChangeArrowheads="1"/>
        </xdr:cNvSpPr>
      </xdr:nvSpPr>
      <xdr:spPr bwMode="auto">
        <a:xfrm>
          <a:off x="457200" y="29537025"/>
          <a:ext cx="435207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112</xdr:row>
      <xdr:rowOff>148166</xdr:rowOff>
    </xdr:from>
    <xdr:to>
      <xdr:col>2</xdr:col>
      <xdr:colOff>4233</xdr:colOff>
      <xdr:row>115</xdr:row>
      <xdr:rowOff>117686</xdr:rowOff>
    </xdr:to>
    <xdr:grpSp>
      <xdr:nvGrpSpPr>
        <xdr:cNvPr id="9" name="Skupina 8">
          <a:extLst>
            <a:ext uri="{FF2B5EF4-FFF2-40B4-BE49-F238E27FC236}">
              <a16:creationId xmlns:a16="http://schemas.microsoft.com/office/drawing/2014/main" id="{00000000-0008-0000-0300-00003B000000}"/>
            </a:ext>
          </a:extLst>
        </xdr:cNvPr>
        <xdr:cNvGrpSpPr/>
      </xdr:nvGrpSpPr>
      <xdr:grpSpPr>
        <a:xfrm>
          <a:off x="455083" y="39295916"/>
          <a:ext cx="2935817" cy="445770"/>
          <a:chOff x="0" y="0"/>
          <a:chExt cx="2838450" cy="445770"/>
        </a:xfrm>
      </xdr:grpSpPr>
      <xdr:sp macro="" textlink="">
        <xdr:nvSpPr>
          <xdr:cNvPr id="10" name="Textové pole 2">
            <a:extLst>
              <a:ext uri="{FF2B5EF4-FFF2-40B4-BE49-F238E27FC236}">
                <a16:creationId xmlns:a16="http://schemas.microsoft.com/office/drawing/2014/main" id="{00000000-0008-0000-0300-00003C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1" name="Textové pole 2">
            <a:extLst>
              <a:ext uri="{FF2B5EF4-FFF2-40B4-BE49-F238E27FC236}">
                <a16:creationId xmlns:a16="http://schemas.microsoft.com/office/drawing/2014/main" id="{00000000-0008-0000-0300-00003D000000}"/>
              </a:ext>
            </a:extLst>
          </xdr:cNvPr>
          <xdr:cNvSpPr txBox="1">
            <a:spLocks noChangeArrowheads="1"/>
          </xdr:cNvSpPr>
        </xdr:nvSpPr>
        <xdr:spPr bwMode="auto">
          <a:xfrm>
            <a:off x="816890" y="71529"/>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12" name="Textové pole 2">
            <a:extLst>
              <a:ext uri="{FF2B5EF4-FFF2-40B4-BE49-F238E27FC236}">
                <a16:creationId xmlns:a16="http://schemas.microsoft.com/office/drawing/2014/main" id="{00000000-0008-0000-0300-00003E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3" name="Textové pole 2">
            <a:extLst>
              <a:ext uri="{FF2B5EF4-FFF2-40B4-BE49-F238E27FC236}">
                <a16:creationId xmlns:a16="http://schemas.microsoft.com/office/drawing/2014/main" id="{00000000-0008-0000-0300-00003F000000}"/>
              </a:ext>
            </a:extLst>
          </xdr:cNvPr>
          <xdr:cNvSpPr txBox="1">
            <a:spLocks noChangeArrowheads="1"/>
          </xdr:cNvSpPr>
        </xdr:nvSpPr>
        <xdr:spPr bwMode="auto">
          <a:xfrm>
            <a:off x="1874164" y="71529"/>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14" name="Textové pole 2">
            <a:extLst>
              <a:ext uri="{FF2B5EF4-FFF2-40B4-BE49-F238E27FC236}">
                <a16:creationId xmlns:a16="http://schemas.microsoft.com/office/drawing/2014/main" id="{00000000-0008-0000-0300-000040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112</xdr:row>
      <xdr:rowOff>84667</xdr:rowOff>
    </xdr:from>
    <xdr:to>
      <xdr:col>16</xdr:col>
      <xdr:colOff>310091</xdr:colOff>
      <xdr:row>115</xdr:row>
      <xdr:rowOff>54187</xdr:rowOff>
    </xdr:to>
    <xdr:grpSp>
      <xdr:nvGrpSpPr>
        <xdr:cNvPr id="15" name="Skupina 14">
          <a:extLst>
            <a:ext uri="{FF2B5EF4-FFF2-40B4-BE49-F238E27FC236}">
              <a16:creationId xmlns:a16="http://schemas.microsoft.com/office/drawing/2014/main" id="{00000000-0008-0000-0300-000041000000}"/>
            </a:ext>
          </a:extLst>
        </xdr:cNvPr>
        <xdr:cNvGrpSpPr/>
      </xdr:nvGrpSpPr>
      <xdr:grpSpPr>
        <a:xfrm>
          <a:off x="10234083" y="39232417"/>
          <a:ext cx="3971925" cy="445770"/>
          <a:chOff x="0" y="0"/>
          <a:chExt cx="3971925" cy="445770"/>
        </a:xfrm>
      </xdr:grpSpPr>
      <xdr:sp macro="" textlink="">
        <xdr:nvSpPr>
          <xdr:cNvPr id="16" name="Textové pole 2">
            <a:extLst>
              <a:ext uri="{FF2B5EF4-FFF2-40B4-BE49-F238E27FC236}">
                <a16:creationId xmlns:a16="http://schemas.microsoft.com/office/drawing/2014/main" id="{00000000-0008-0000-0300-000042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17" name="Skupina 16">
            <a:extLst>
              <a:ext uri="{FF2B5EF4-FFF2-40B4-BE49-F238E27FC236}">
                <a16:creationId xmlns:a16="http://schemas.microsoft.com/office/drawing/2014/main" id="{00000000-0008-0000-0300-000043000000}"/>
              </a:ext>
            </a:extLst>
          </xdr:cNvPr>
          <xdr:cNvGrpSpPr/>
        </xdr:nvGrpSpPr>
        <xdr:grpSpPr>
          <a:xfrm>
            <a:off x="0" y="0"/>
            <a:ext cx="3022302" cy="445770"/>
            <a:chOff x="0" y="0"/>
            <a:chExt cx="3022302" cy="445770"/>
          </a:xfrm>
        </xdr:grpSpPr>
        <xdr:sp macro="" textlink="">
          <xdr:nvSpPr>
            <xdr:cNvPr id="18" name="Textové pole 2">
              <a:extLst>
                <a:ext uri="{FF2B5EF4-FFF2-40B4-BE49-F238E27FC236}">
                  <a16:creationId xmlns:a16="http://schemas.microsoft.com/office/drawing/2014/main" id="{00000000-0008-0000-0300-000044000000}"/>
                </a:ext>
              </a:extLst>
            </xdr:cNvPr>
            <xdr:cNvSpPr txBox="1">
              <a:spLocks noChangeArrowheads="1"/>
            </xdr:cNvSpPr>
          </xdr:nvSpPr>
          <xdr:spPr bwMode="auto">
            <a:xfrm>
              <a:off x="798071"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19" name="Textové pole 2">
              <a:extLst>
                <a:ext uri="{FF2B5EF4-FFF2-40B4-BE49-F238E27FC236}">
                  <a16:creationId xmlns:a16="http://schemas.microsoft.com/office/drawing/2014/main" id="{00000000-0008-0000-0300-000045000000}"/>
                </a:ext>
              </a:extLst>
            </xdr:cNvPr>
            <xdr:cNvSpPr txBox="1">
              <a:spLocks noChangeArrowheads="1"/>
            </xdr:cNvSpPr>
          </xdr:nvSpPr>
          <xdr:spPr bwMode="auto">
            <a:xfrm>
              <a:off x="1866278"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20" name="Textové pole 2">
              <a:extLst>
                <a:ext uri="{FF2B5EF4-FFF2-40B4-BE49-F238E27FC236}">
                  <a16:creationId xmlns:a16="http://schemas.microsoft.com/office/drawing/2014/main" id="{00000000-0008-0000-0300-000046000000}"/>
                </a:ext>
              </a:extLst>
            </xdr:cNvPr>
            <xdr:cNvSpPr txBox="1">
              <a:spLocks noChangeArrowheads="1"/>
            </xdr:cNvSpPr>
          </xdr:nvSpPr>
          <xdr:spPr bwMode="auto">
            <a:xfrm>
              <a:off x="2821428" y="95250"/>
              <a:ext cx="200874"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21" name="Textové pole 2">
              <a:extLst>
                <a:ext uri="{FF2B5EF4-FFF2-40B4-BE49-F238E27FC236}">
                  <a16:creationId xmlns:a16="http://schemas.microsoft.com/office/drawing/2014/main" id="{00000000-0008-0000-0300-000047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2" name="Textové pole 2">
              <a:extLst>
                <a:ext uri="{FF2B5EF4-FFF2-40B4-BE49-F238E27FC236}">
                  <a16:creationId xmlns:a16="http://schemas.microsoft.com/office/drawing/2014/main" id="{00000000-0008-0000-0300-000048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3" name="Textové pole 2">
              <a:extLst>
                <a:ext uri="{FF2B5EF4-FFF2-40B4-BE49-F238E27FC236}">
                  <a16:creationId xmlns:a16="http://schemas.microsoft.com/office/drawing/2014/main" id="{00000000-0008-0000-0300-000049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120</xdr:row>
      <xdr:rowOff>9525</xdr:rowOff>
    </xdr:from>
    <xdr:to>
      <xdr:col>2</xdr:col>
      <xdr:colOff>1120140</xdr:colOff>
      <xdr:row>122</xdr:row>
      <xdr:rowOff>142875</xdr:rowOff>
    </xdr:to>
    <xdr:sp macro="" textlink="">
      <xdr:nvSpPr>
        <xdr:cNvPr id="24" name="AutoShape 1">
          <a:extLst>
            <a:ext uri="{FF2B5EF4-FFF2-40B4-BE49-F238E27FC236}">
              <a16:creationId xmlns:a16="http://schemas.microsoft.com/office/drawing/2014/main" id="{00000000-0008-0000-0300-00004A000000}"/>
            </a:ext>
          </a:extLst>
        </xdr:cNvPr>
        <xdr:cNvSpPr>
          <a:spLocks noChangeAspect="1" noChangeArrowheads="1"/>
        </xdr:cNvSpPr>
      </xdr:nvSpPr>
      <xdr:spPr bwMode="auto">
        <a:xfrm>
          <a:off x="638175" y="35823525"/>
          <a:ext cx="386334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56726</xdr:colOff>
      <xdr:row>75</xdr:row>
      <xdr:rowOff>125768</xdr:rowOff>
    </xdr:from>
    <xdr:to>
      <xdr:col>1</xdr:col>
      <xdr:colOff>2420540</xdr:colOff>
      <xdr:row>79</xdr:row>
      <xdr:rowOff>137861</xdr:rowOff>
    </xdr:to>
    <xdr:sp macro="" textlink="">
      <xdr:nvSpPr>
        <xdr:cNvPr id="25" name="Rectangle 2">
          <a:extLst>
            <a:ext uri="{FF2B5EF4-FFF2-40B4-BE49-F238E27FC236}">
              <a16:creationId xmlns:a16="http://schemas.microsoft.com/office/drawing/2014/main" id="{00000000-0008-0000-0300-00004C000000}"/>
            </a:ext>
          </a:extLst>
        </xdr:cNvPr>
        <xdr:cNvSpPr>
          <a:spLocks noChangeArrowheads="1"/>
        </xdr:cNvSpPr>
      </xdr:nvSpPr>
      <xdr:spPr bwMode="auto">
        <a:xfrm>
          <a:off x="466301" y="27881618"/>
          <a:ext cx="2363814" cy="659793"/>
        </a:xfrm>
        <a:prstGeom prst="rect">
          <a:avLst/>
        </a:prstGeom>
        <a:solidFill>
          <a:schemeClr val="accent4">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clientData/>
  </xdr:twoCellAnchor>
  <xdr:twoCellAnchor>
    <xdr:from>
      <xdr:col>1</xdr:col>
      <xdr:colOff>2982044</xdr:colOff>
      <xdr:row>84</xdr:row>
      <xdr:rowOff>20231</xdr:rowOff>
    </xdr:from>
    <xdr:to>
      <xdr:col>4</xdr:col>
      <xdr:colOff>67123</xdr:colOff>
      <xdr:row>88</xdr:row>
      <xdr:rowOff>12911</xdr:rowOff>
    </xdr:to>
    <xdr:sp macro="" textlink="">
      <xdr:nvSpPr>
        <xdr:cNvPr id="26" name="Rectangle 3">
          <a:extLst>
            <a:ext uri="{FF2B5EF4-FFF2-40B4-BE49-F238E27FC236}">
              <a16:creationId xmlns:a16="http://schemas.microsoft.com/office/drawing/2014/main" id="{00000000-0008-0000-0300-00004D000000}"/>
            </a:ext>
          </a:extLst>
        </xdr:cNvPr>
        <xdr:cNvSpPr>
          <a:spLocks noChangeArrowheads="1"/>
        </xdr:cNvSpPr>
      </xdr:nvSpPr>
      <xdr:spPr bwMode="auto">
        <a:xfrm>
          <a:off x="3382094" y="29233406"/>
          <a:ext cx="2028554" cy="64038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clientData/>
  </xdr:twoCellAnchor>
  <xdr:twoCellAnchor>
    <xdr:from>
      <xdr:col>1</xdr:col>
      <xdr:colOff>2969779</xdr:colOff>
      <xdr:row>66</xdr:row>
      <xdr:rowOff>46088</xdr:rowOff>
    </xdr:from>
    <xdr:to>
      <xdr:col>4</xdr:col>
      <xdr:colOff>54858</xdr:colOff>
      <xdr:row>70</xdr:row>
      <xdr:rowOff>23528</xdr:rowOff>
    </xdr:to>
    <xdr:sp macro="" textlink="">
      <xdr:nvSpPr>
        <xdr:cNvPr id="27" name="Rectangle 4">
          <a:extLst>
            <a:ext uri="{FF2B5EF4-FFF2-40B4-BE49-F238E27FC236}">
              <a16:creationId xmlns:a16="http://schemas.microsoft.com/office/drawing/2014/main" id="{00000000-0008-0000-0300-00004E000000}"/>
            </a:ext>
          </a:extLst>
        </xdr:cNvPr>
        <xdr:cNvSpPr>
          <a:spLocks noChangeArrowheads="1"/>
        </xdr:cNvSpPr>
      </xdr:nvSpPr>
      <xdr:spPr bwMode="auto">
        <a:xfrm>
          <a:off x="3379354" y="26344613"/>
          <a:ext cx="2019029" cy="62514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a:t>
          </a:r>
          <a:endParaRPr lang="en-US" sz="1600">
            <a:effectLst/>
            <a:latin typeface="Times New Roman"/>
            <a:ea typeface="Times New Roman"/>
          </a:endParaRPr>
        </a:p>
      </xdr:txBody>
    </xdr:sp>
    <xdr:clientData/>
  </xdr:twoCellAnchor>
  <xdr:twoCellAnchor>
    <xdr:from>
      <xdr:col>1</xdr:col>
      <xdr:colOff>2977401</xdr:colOff>
      <xdr:row>75</xdr:row>
      <xdr:rowOff>152198</xdr:rowOff>
    </xdr:from>
    <xdr:to>
      <xdr:col>4</xdr:col>
      <xdr:colOff>62480</xdr:colOff>
      <xdr:row>79</xdr:row>
      <xdr:rowOff>129638</xdr:rowOff>
    </xdr:to>
    <xdr:sp macro="" textlink="">
      <xdr:nvSpPr>
        <xdr:cNvPr id="28" name="Rectangle 5">
          <a:extLst>
            <a:ext uri="{FF2B5EF4-FFF2-40B4-BE49-F238E27FC236}">
              <a16:creationId xmlns:a16="http://schemas.microsoft.com/office/drawing/2014/main" id="{00000000-0008-0000-0300-00004F000000}"/>
            </a:ext>
          </a:extLst>
        </xdr:cNvPr>
        <xdr:cNvSpPr>
          <a:spLocks noChangeArrowheads="1"/>
        </xdr:cNvSpPr>
      </xdr:nvSpPr>
      <xdr:spPr bwMode="auto">
        <a:xfrm>
          <a:off x="3377451" y="27908048"/>
          <a:ext cx="2028554" cy="62514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lientData/>
  </xdr:twoCellAnchor>
  <xdr:twoCellAnchor>
    <xdr:from>
      <xdr:col>7</xdr:col>
      <xdr:colOff>237574</xdr:colOff>
      <xdr:row>78</xdr:row>
      <xdr:rowOff>69104</xdr:rowOff>
    </xdr:from>
    <xdr:to>
      <xdr:col>10</xdr:col>
      <xdr:colOff>564094</xdr:colOff>
      <xdr:row>82</xdr:row>
      <xdr:rowOff>46544</xdr:rowOff>
    </xdr:to>
    <xdr:sp macro="" textlink="">
      <xdr:nvSpPr>
        <xdr:cNvPr id="29"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7809949" y="28310729"/>
          <a:ext cx="2955420" cy="62514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clientData/>
  </xdr:twoCellAnchor>
  <xdr:twoCellAnchor>
    <xdr:from>
      <xdr:col>4</xdr:col>
      <xdr:colOff>338868</xdr:colOff>
      <xdr:row>62</xdr:row>
      <xdr:rowOff>145682</xdr:rowOff>
    </xdr:from>
    <xdr:to>
      <xdr:col>6</xdr:col>
      <xdr:colOff>614088</xdr:colOff>
      <xdr:row>66</xdr:row>
      <xdr:rowOff>123122</xdr:rowOff>
    </xdr:to>
    <xdr:sp macro="" textlink="">
      <xdr:nvSpPr>
        <xdr:cNvPr id="30" name="Rectangle 10">
          <a:extLst>
            <a:ext uri="{FF2B5EF4-FFF2-40B4-BE49-F238E27FC236}">
              <a16:creationId xmlns:a16="http://schemas.microsoft.com/office/drawing/2014/main" id="{00000000-0008-0000-0300-000054000000}"/>
            </a:ext>
          </a:extLst>
        </xdr:cNvPr>
        <xdr:cNvSpPr>
          <a:spLocks noChangeArrowheads="1"/>
        </xdr:cNvSpPr>
      </xdr:nvSpPr>
      <xdr:spPr bwMode="auto">
        <a:xfrm>
          <a:off x="5682393" y="25796507"/>
          <a:ext cx="1894470" cy="62514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Dane, odvody, clá a poplatky, ktorých cieľom je znižovať negatívne externality</a:t>
          </a:r>
          <a:endParaRPr lang="en-US" sz="1600">
            <a:effectLst/>
            <a:latin typeface="Times New Roman"/>
            <a:ea typeface="Times New Roman"/>
          </a:endParaRPr>
        </a:p>
      </xdr:txBody>
    </xdr:sp>
    <xdr:clientData/>
  </xdr:twoCellAnchor>
  <xdr:twoCellAnchor>
    <xdr:from>
      <xdr:col>4</xdr:col>
      <xdr:colOff>336637</xdr:colOff>
      <xdr:row>84</xdr:row>
      <xdr:rowOff>22413</xdr:rowOff>
    </xdr:from>
    <xdr:to>
      <xdr:col>6</xdr:col>
      <xdr:colOff>611857</xdr:colOff>
      <xdr:row>88</xdr:row>
      <xdr:rowOff>15093</xdr:rowOff>
    </xdr:to>
    <xdr:sp macro="" textlink="">
      <xdr:nvSpPr>
        <xdr:cNvPr id="31"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5680162" y="29235588"/>
          <a:ext cx="1894470" cy="64038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clientData/>
  </xdr:twoCellAnchor>
  <xdr:twoCellAnchor>
    <xdr:from>
      <xdr:col>4</xdr:col>
      <xdr:colOff>347124</xdr:colOff>
      <xdr:row>67</xdr:row>
      <xdr:rowOff>112609</xdr:rowOff>
    </xdr:from>
    <xdr:to>
      <xdr:col>6</xdr:col>
      <xdr:colOff>622344</xdr:colOff>
      <xdr:row>71</xdr:row>
      <xdr:rowOff>90049</xdr:rowOff>
    </xdr:to>
    <xdr:sp macro="" textlink="">
      <xdr:nvSpPr>
        <xdr:cNvPr id="32" name="Rectangle 10">
          <a:extLst>
            <a:ext uri="{FF2B5EF4-FFF2-40B4-BE49-F238E27FC236}">
              <a16:creationId xmlns:a16="http://schemas.microsoft.com/office/drawing/2014/main" id="{00000000-0008-0000-0300-000057000000}"/>
            </a:ext>
          </a:extLst>
        </xdr:cNvPr>
        <xdr:cNvSpPr>
          <a:spLocks noChangeArrowheads="1"/>
        </xdr:cNvSpPr>
      </xdr:nvSpPr>
      <xdr:spPr bwMode="auto">
        <a:xfrm>
          <a:off x="5690649" y="26573059"/>
          <a:ext cx="1884945" cy="62514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poplatky</a:t>
          </a:r>
          <a:endParaRPr lang="en-US" sz="1600">
            <a:effectLst/>
            <a:latin typeface="Times New Roman"/>
            <a:ea typeface="Times New Roman"/>
          </a:endParaRPr>
        </a:p>
      </xdr:txBody>
    </xdr:sp>
    <xdr:clientData/>
  </xdr:twoCellAnchor>
  <xdr:twoCellAnchor>
    <xdr:from>
      <xdr:col>1</xdr:col>
      <xdr:colOff>8890</xdr:colOff>
      <xdr:row>123</xdr:row>
      <xdr:rowOff>84057</xdr:rowOff>
    </xdr:from>
    <xdr:to>
      <xdr:col>7</xdr:col>
      <xdr:colOff>610568</xdr:colOff>
      <xdr:row>128</xdr:row>
      <xdr:rowOff>155333</xdr:rowOff>
    </xdr:to>
    <xdr:grpSp>
      <xdr:nvGrpSpPr>
        <xdr:cNvPr id="33" name="Skupina 32">
          <a:extLst>
            <a:ext uri="{FF2B5EF4-FFF2-40B4-BE49-F238E27FC236}">
              <a16:creationId xmlns:a16="http://schemas.microsoft.com/office/drawing/2014/main" id="{00000000-0008-0000-0300-000059000000}"/>
            </a:ext>
          </a:extLst>
        </xdr:cNvPr>
        <xdr:cNvGrpSpPr/>
      </xdr:nvGrpSpPr>
      <xdr:grpSpPr>
        <a:xfrm>
          <a:off x="421640" y="41422557"/>
          <a:ext cx="7777178" cy="865026"/>
          <a:chOff x="444500" y="21123818"/>
          <a:chExt cx="6809417" cy="862629"/>
        </a:xfrm>
      </xdr:grpSpPr>
      <xdr:sp macro="" textlink="">
        <xdr:nvSpPr>
          <xdr:cNvPr id="34"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35"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jedného podnikateľa</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36"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na jedného podnikateľa</a:t>
            </a:r>
          </a:p>
        </xdr:txBody>
      </xdr:sp>
      <xdr:sp macro="" textlink="">
        <xdr:nvSpPr>
          <xdr:cNvPr id="37"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sp macro="" textlink="">
        <xdr:nvSpPr>
          <xdr:cNvPr id="38" name="BlokTextu 37">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sp macro="" textlink="">
        <xdr:nvSpPr>
          <xdr:cNvPr id="39" name="BlokTextu 38">
            <a:extLst>
              <a:ext uri="{FF2B5EF4-FFF2-40B4-BE49-F238E27FC236}">
                <a16:creationId xmlns:a16="http://schemas.microsoft.com/office/drawing/2014/main" id="{00000000-0008-0000-0300-000060000000}"/>
              </a:ext>
            </a:extLst>
          </xdr:cNvPr>
          <xdr:cNvSpPr txBox="1"/>
        </xdr:nvSpPr>
        <xdr:spPr>
          <a:xfrm>
            <a:off x="5379843" y="21234040"/>
            <a:ext cx="2116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96</xdr:row>
      <xdr:rowOff>84669</xdr:rowOff>
    </xdr:from>
    <xdr:to>
      <xdr:col>3</xdr:col>
      <xdr:colOff>232834</xdr:colOff>
      <xdr:row>99</xdr:row>
      <xdr:rowOff>95249</xdr:rowOff>
    </xdr:to>
    <xdr:sp macro="" textlink="">
      <xdr:nvSpPr>
        <xdr:cNvPr id="40"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441326" y="31583844"/>
          <a:ext cx="4525433" cy="496355"/>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xdr:col>
      <xdr:colOff>27518</xdr:colOff>
      <xdr:row>103</xdr:row>
      <xdr:rowOff>42765</xdr:rowOff>
    </xdr:from>
    <xdr:to>
      <xdr:col>3</xdr:col>
      <xdr:colOff>180975</xdr:colOff>
      <xdr:row>106</xdr:row>
      <xdr:rowOff>53345</xdr:rowOff>
    </xdr:to>
    <xdr:sp macro="" textlink="">
      <xdr:nvSpPr>
        <xdr:cNvPr id="41"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437093" y="32675415"/>
          <a:ext cx="4477807"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3</xdr:col>
      <xdr:colOff>222260</xdr:colOff>
      <xdr:row>107</xdr:row>
      <xdr:rowOff>87651</xdr:rowOff>
    </xdr:from>
    <xdr:ext cx="248851" cy="224998"/>
    <xdr:sp macro="" textlink="">
      <xdr:nvSpPr>
        <xdr:cNvPr id="42" name="BlokTextu 41">
          <a:extLst>
            <a:ext uri="{FF2B5EF4-FFF2-40B4-BE49-F238E27FC236}">
              <a16:creationId xmlns:a16="http://schemas.microsoft.com/office/drawing/2014/main" id="{00000000-0008-0000-0300-000071000000}"/>
            </a:ext>
          </a:extLst>
        </xdr:cNvPr>
        <xdr:cNvSpPr txBox="1"/>
      </xdr:nvSpPr>
      <xdr:spPr>
        <a:xfrm>
          <a:off x="4956185" y="3336800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editAs="oneCell">
    <xdr:from>
      <xdr:col>1</xdr:col>
      <xdr:colOff>47625</xdr:colOff>
      <xdr:row>86</xdr:row>
      <xdr:rowOff>0</xdr:rowOff>
    </xdr:from>
    <xdr:to>
      <xdr:col>3</xdr:col>
      <xdr:colOff>75354</xdr:colOff>
      <xdr:row>88</xdr:row>
      <xdr:rowOff>83609</xdr:rowOff>
    </xdr:to>
    <xdr:sp macro="" textlink="">
      <xdr:nvSpPr>
        <xdr:cNvPr id="43" name="AutoShape 1">
          <a:extLst>
            <a:ext uri="{FF2B5EF4-FFF2-40B4-BE49-F238E27FC236}">
              <a16:creationId xmlns:a16="http://schemas.microsoft.com/office/drawing/2014/main" id="{00000000-0008-0000-0300-000082000000}"/>
            </a:ext>
          </a:extLst>
        </xdr:cNvPr>
        <xdr:cNvSpPr>
          <a:spLocks noChangeAspect="1" noChangeArrowheads="1"/>
        </xdr:cNvSpPr>
      </xdr:nvSpPr>
      <xdr:spPr bwMode="auto">
        <a:xfrm>
          <a:off x="457200" y="29537025"/>
          <a:ext cx="435207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112</xdr:row>
      <xdr:rowOff>148166</xdr:rowOff>
    </xdr:from>
    <xdr:to>
      <xdr:col>2</xdr:col>
      <xdr:colOff>4233</xdr:colOff>
      <xdr:row>115</xdr:row>
      <xdr:rowOff>117686</xdr:rowOff>
    </xdr:to>
    <xdr:grpSp>
      <xdr:nvGrpSpPr>
        <xdr:cNvPr id="44" name="Skupina 43">
          <a:extLst>
            <a:ext uri="{FF2B5EF4-FFF2-40B4-BE49-F238E27FC236}">
              <a16:creationId xmlns:a16="http://schemas.microsoft.com/office/drawing/2014/main" id="{00000000-0008-0000-0300-000084000000}"/>
            </a:ext>
          </a:extLst>
        </xdr:cNvPr>
        <xdr:cNvGrpSpPr/>
      </xdr:nvGrpSpPr>
      <xdr:grpSpPr>
        <a:xfrm>
          <a:off x="455083" y="39295916"/>
          <a:ext cx="2935817" cy="445770"/>
          <a:chOff x="0" y="0"/>
          <a:chExt cx="2838450" cy="445770"/>
        </a:xfrm>
      </xdr:grpSpPr>
      <xdr:sp macro="" textlink="">
        <xdr:nvSpPr>
          <xdr:cNvPr id="45" name="Textové pole 2">
            <a:extLst>
              <a:ext uri="{FF2B5EF4-FFF2-40B4-BE49-F238E27FC236}">
                <a16:creationId xmlns:a16="http://schemas.microsoft.com/office/drawing/2014/main" id="{00000000-0008-0000-0300-000085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46" name="Textové pole 2">
            <a:extLst>
              <a:ext uri="{FF2B5EF4-FFF2-40B4-BE49-F238E27FC236}">
                <a16:creationId xmlns:a16="http://schemas.microsoft.com/office/drawing/2014/main" id="{00000000-0008-0000-0300-000087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47" name="Textové pole 2">
            <a:extLst>
              <a:ext uri="{FF2B5EF4-FFF2-40B4-BE49-F238E27FC236}">
                <a16:creationId xmlns:a16="http://schemas.microsoft.com/office/drawing/2014/main" id="{00000000-0008-0000-0300-000089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clientData/>
  </xdr:twoCellAnchor>
  <xdr:twoCellAnchor>
    <xdr:from>
      <xdr:col>10</xdr:col>
      <xdr:colOff>21166</xdr:colOff>
      <xdr:row>112</xdr:row>
      <xdr:rowOff>84667</xdr:rowOff>
    </xdr:from>
    <xdr:to>
      <xdr:col>16</xdr:col>
      <xdr:colOff>310091</xdr:colOff>
      <xdr:row>115</xdr:row>
      <xdr:rowOff>54187</xdr:rowOff>
    </xdr:to>
    <xdr:grpSp>
      <xdr:nvGrpSpPr>
        <xdr:cNvPr id="48" name="Skupina 47">
          <a:extLst>
            <a:ext uri="{FF2B5EF4-FFF2-40B4-BE49-F238E27FC236}">
              <a16:creationId xmlns:a16="http://schemas.microsoft.com/office/drawing/2014/main" id="{00000000-0008-0000-0300-00008A000000}"/>
            </a:ext>
          </a:extLst>
        </xdr:cNvPr>
        <xdr:cNvGrpSpPr/>
      </xdr:nvGrpSpPr>
      <xdr:grpSpPr>
        <a:xfrm>
          <a:off x="10234083" y="39232417"/>
          <a:ext cx="3971925" cy="445770"/>
          <a:chOff x="0" y="0"/>
          <a:chExt cx="3971925" cy="445770"/>
        </a:xfrm>
      </xdr:grpSpPr>
      <xdr:sp macro="" textlink="">
        <xdr:nvSpPr>
          <xdr:cNvPr id="49" name="Textové pole 2">
            <a:extLst>
              <a:ext uri="{FF2B5EF4-FFF2-40B4-BE49-F238E27FC236}">
                <a16:creationId xmlns:a16="http://schemas.microsoft.com/office/drawing/2014/main" id="{00000000-0008-0000-0300-00008B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Počet dotknutých subjektov</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nvGrpSpPr>
          <xdr:cNvPr id="50" name="Skupina 49">
            <a:extLst>
              <a:ext uri="{FF2B5EF4-FFF2-40B4-BE49-F238E27FC236}">
                <a16:creationId xmlns:a16="http://schemas.microsoft.com/office/drawing/2014/main" id="{00000000-0008-0000-0300-00008C000000}"/>
              </a:ext>
            </a:extLst>
          </xdr:cNvPr>
          <xdr:cNvGrpSpPr/>
        </xdr:nvGrpSpPr>
        <xdr:grpSpPr>
          <a:xfrm>
            <a:off x="0" y="0"/>
            <a:ext cx="2800350" cy="445770"/>
            <a:chOff x="0" y="0"/>
            <a:chExt cx="2800350" cy="445770"/>
          </a:xfrm>
        </xdr:grpSpPr>
        <xdr:sp macro="" textlink="">
          <xdr:nvSpPr>
            <xdr:cNvPr id="51" name="Textové pole 2">
              <a:extLst>
                <a:ext uri="{FF2B5EF4-FFF2-40B4-BE49-F238E27FC236}">
                  <a16:creationId xmlns:a16="http://schemas.microsoft.com/office/drawing/2014/main" id="{00000000-0008-0000-0300-000090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52" name="Textové pole 2">
              <a:extLst>
                <a:ext uri="{FF2B5EF4-FFF2-40B4-BE49-F238E27FC236}">
                  <a16:creationId xmlns:a16="http://schemas.microsoft.com/office/drawing/2014/main" id="{00000000-0008-0000-0300-000091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53" name="Textové pole 2">
              <a:extLst>
                <a:ext uri="{FF2B5EF4-FFF2-40B4-BE49-F238E27FC236}">
                  <a16:creationId xmlns:a16="http://schemas.microsoft.com/office/drawing/2014/main" id="{00000000-0008-0000-0300-000092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grpSp>
    <xdr:clientData/>
  </xdr:twoCellAnchor>
  <xdr:twoCellAnchor editAs="oneCell">
    <xdr:from>
      <xdr:col>1</xdr:col>
      <xdr:colOff>228600</xdr:colOff>
      <xdr:row>120</xdr:row>
      <xdr:rowOff>9525</xdr:rowOff>
    </xdr:from>
    <xdr:to>
      <xdr:col>2</xdr:col>
      <xdr:colOff>1120140</xdr:colOff>
      <xdr:row>122</xdr:row>
      <xdr:rowOff>142875</xdr:rowOff>
    </xdr:to>
    <xdr:sp macro="" textlink="">
      <xdr:nvSpPr>
        <xdr:cNvPr id="54" name="AutoShape 1">
          <a:extLst>
            <a:ext uri="{FF2B5EF4-FFF2-40B4-BE49-F238E27FC236}">
              <a16:creationId xmlns:a16="http://schemas.microsoft.com/office/drawing/2014/main" id="{00000000-0008-0000-0300-000093000000}"/>
            </a:ext>
          </a:extLst>
        </xdr:cNvPr>
        <xdr:cNvSpPr>
          <a:spLocks noChangeAspect="1" noChangeArrowheads="1"/>
        </xdr:cNvSpPr>
      </xdr:nvSpPr>
      <xdr:spPr bwMode="auto">
        <a:xfrm>
          <a:off x="638175" y="35823525"/>
          <a:ext cx="386334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495779</xdr:colOff>
      <xdr:row>103</xdr:row>
      <xdr:rowOff>48702</xdr:rowOff>
    </xdr:from>
    <xdr:to>
      <xdr:col>5</xdr:col>
      <xdr:colOff>368795</xdr:colOff>
      <xdr:row>106</xdr:row>
      <xdr:rowOff>48003</xdr:rowOff>
    </xdr:to>
    <xdr:sp macro="" textlink="">
      <xdr:nvSpPr>
        <xdr:cNvPr id="55"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229704" y="32681352"/>
          <a:ext cx="1244616" cy="485076"/>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3</xdr:col>
      <xdr:colOff>235595</xdr:colOff>
      <xdr:row>104</xdr:row>
      <xdr:rowOff>1926</xdr:rowOff>
    </xdr:from>
    <xdr:ext cx="216726" cy="224998"/>
    <xdr:sp macro="" textlink="">
      <xdr:nvSpPr>
        <xdr:cNvPr id="56" name="BlokTextu 55">
          <a:extLst>
            <a:ext uri="{FF2B5EF4-FFF2-40B4-BE49-F238E27FC236}">
              <a16:creationId xmlns:a16="http://schemas.microsoft.com/office/drawing/2014/main" id="{00000000-0008-0000-0300-000095000000}"/>
            </a:ext>
          </a:extLst>
        </xdr:cNvPr>
        <xdr:cNvSpPr txBox="1"/>
      </xdr:nvSpPr>
      <xdr:spPr>
        <a:xfrm>
          <a:off x="4969520" y="32796501"/>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oneCellAnchor>
    <xdr:from>
      <xdr:col>3</xdr:col>
      <xdr:colOff>243215</xdr:colOff>
      <xdr:row>97</xdr:row>
      <xdr:rowOff>55266</xdr:rowOff>
    </xdr:from>
    <xdr:ext cx="216726" cy="224998"/>
    <xdr:sp macro="" textlink="">
      <xdr:nvSpPr>
        <xdr:cNvPr id="57" name="BlokTextu 56">
          <a:extLst>
            <a:ext uri="{FF2B5EF4-FFF2-40B4-BE49-F238E27FC236}">
              <a16:creationId xmlns:a16="http://schemas.microsoft.com/office/drawing/2014/main" id="{00000000-0008-0000-0300-000096000000}"/>
            </a:ext>
          </a:extLst>
        </xdr:cNvPr>
        <xdr:cNvSpPr txBox="1"/>
      </xdr:nvSpPr>
      <xdr:spPr>
        <a:xfrm>
          <a:off x="4977140" y="3171636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twoCellAnchor>
    <xdr:from>
      <xdr:col>7</xdr:col>
      <xdr:colOff>217584</xdr:colOff>
      <xdr:row>62</xdr:row>
      <xdr:rowOff>144779</xdr:rowOff>
    </xdr:from>
    <xdr:to>
      <xdr:col>10</xdr:col>
      <xdr:colOff>508104</xdr:colOff>
      <xdr:row>66</xdr:row>
      <xdr:rowOff>122219</xdr:rowOff>
    </xdr:to>
    <xdr:sp macro="" textlink="">
      <xdr:nvSpPr>
        <xdr:cNvPr id="58"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7789959" y="25795604"/>
          <a:ext cx="2919420" cy="62514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Dane, clá a pod. </a:t>
          </a:r>
          <a:endParaRPr lang="en-US" sz="1600">
            <a:effectLst/>
            <a:latin typeface="Times New Roman"/>
            <a:ea typeface="Times New Roman"/>
          </a:endParaRPr>
        </a:p>
      </xdr:txBody>
    </xdr:sp>
    <xdr:clientData/>
  </xdr:twoCellAnchor>
  <xdr:twoCellAnchor>
    <xdr:from>
      <xdr:col>4</xdr:col>
      <xdr:colOff>346286</xdr:colOff>
      <xdr:row>73</xdr:row>
      <xdr:rowOff>31382</xdr:rowOff>
    </xdr:from>
    <xdr:to>
      <xdr:col>6</xdr:col>
      <xdr:colOff>621507</xdr:colOff>
      <xdr:row>77</xdr:row>
      <xdr:rowOff>8822</xdr:rowOff>
    </xdr:to>
    <xdr:sp macro="" textlink="">
      <xdr:nvSpPr>
        <xdr:cNvPr id="59"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689811" y="27463382"/>
          <a:ext cx="1884946" cy="62514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 a pokuty</a:t>
          </a:r>
          <a:endParaRPr lang="en-US" sz="1600">
            <a:effectLst/>
            <a:latin typeface="Times New Roman"/>
            <a:ea typeface="Times New Roman"/>
          </a:endParaRPr>
        </a:p>
      </xdr:txBody>
    </xdr:sp>
    <xdr:clientData/>
  </xdr:twoCellAnchor>
  <xdr:twoCellAnchor>
    <xdr:from>
      <xdr:col>4</xdr:col>
      <xdr:colOff>346286</xdr:colOff>
      <xdr:row>78</xdr:row>
      <xdr:rowOff>69482</xdr:rowOff>
    </xdr:from>
    <xdr:to>
      <xdr:col>6</xdr:col>
      <xdr:colOff>621507</xdr:colOff>
      <xdr:row>82</xdr:row>
      <xdr:rowOff>46922</xdr:rowOff>
    </xdr:to>
    <xdr:sp macro="" textlink="">
      <xdr:nvSpPr>
        <xdr:cNvPr id="60"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689811" y="28311107"/>
          <a:ext cx="1884946" cy="62514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nepriame náklady</a:t>
          </a:r>
          <a:endParaRPr lang="en-US" sz="1600">
            <a:effectLst/>
            <a:latin typeface="Times New Roman"/>
            <a:ea typeface="Times New Roman"/>
          </a:endParaRPr>
        </a:p>
      </xdr:txBody>
    </xdr:sp>
    <xdr:clientData/>
  </xdr:twoCellAnchor>
  <xdr:twoCellAnchor>
    <xdr:from>
      <xdr:col>4</xdr:col>
      <xdr:colOff>54858</xdr:colOff>
      <xdr:row>64</xdr:row>
      <xdr:rowOff>134402</xdr:rowOff>
    </xdr:from>
    <xdr:to>
      <xdr:col>4</xdr:col>
      <xdr:colOff>338868</xdr:colOff>
      <xdr:row>68</xdr:row>
      <xdr:rowOff>34808</xdr:rowOff>
    </xdr:to>
    <xdr:cxnSp macro="">
      <xdr:nvCxnSpPr>
        <xdr:cNvPr id="61" name="Zalomená spojnica 60">
          <a:extLst>
            <a:ext uri="{FF2B5EF4-FFF2-40B4-BE49-F238E27FC236}">
              <a16:creationId xmlns:a16="http://schemas.microsoft.com/office/drawing/2014/main" id="{00000000-0008-0000-0500-00003D000000}"/>
            </a:ext>
          </a:extLst>
        </xdr:cNvPr>
        <xdr:cNvCxnSpPr>
          <a:stCxn id="27" idx="3"/>
          <a:endCxn id="30" idx="1"/>
        </xdr:cNvCxnSpPr>
      </xdr:nvCxnSpPr>
      <xdr:spPr>
        <a:xfrm flipV="1">
          <a:off x="5398383" y="26109077"/>
          <a:ext cx="284010" cy="548106"/>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54858</xdr:colOff>
      <xdr:row>68</xdr:row>
      <xdr:rowOff>34808</xdr:rowOff>
    </xdr:from>
    <xdr:to>
      <xdr:col>4</xdr:col>
      <xdr:colOff>347124</xdr:colOff>
      <xdr:row>69</xdr:row>
      <xdr:rowOff>101329</xdr:rowOff>
    </xdr:to>
    <xdr:cxnSp macro="">
      <xdr:nvCxnSpPr>
        <xdr:cNvPr id="62" name="Zalomená spojnica 61">
          <a:extLst>
            <a:ext uri="{FF2B5EF4-FFF2-40B4-BE49-F238E27FC236}">
              <a16:creationId xmlns:a16="http://schemas.microsoft.com/office/drawing/2014/main" id="{00000000-0008-0000-0500-00003E000000}"/>
            </a:ext>
          </a:extLst>
        </xdr:cNvPr>
        <xdr:cNvCxnSpPr>
          <a:stCxn id="27" idx="3"/>
          <a:endCxn id="32" idx="1"/>
        </xdr:cNvCxnSpPr>
      </xdr:nvCxnSpPr>
      <xdr:spPr>
        <a:xfrm>
          <a:off x="5398383" y="26657183"/>
          <a:ext cx="292266" cy="228446"/>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2420540</xdr:colOff>
      <xdr:row>68</xdr:row>
      <xdr:rowOff>34808</xdr:rowOff>
    </xdr:from>
    <xdr:to>
      <xdr:col>1</xdr:col>
      <xdr:colOff>2969779</xdr:colOff>
      <xdr:row>77</xdr:row>
      <xdr:rowOff>131815</xdr:rowOff>
    </xdr:to>
    <xdr:cxnSp macro="">
      <xdr:nvCxnSpPr>
        <xdr:cNvPr id="63" name="Zalomená spojnica 62">
          <a:extLst>
            <a:ext uri="{FF2B5EF4-FFF2-40B4-BE49-F238E27FC236}">
              <a16:creationId xmlns:a16="http://schemas.microsoft.com/office/drawing/2014/main" id="{00000000-0008-0000-0500-00003F000000}"/>
            </a:ext>
          </a:extLst>
        </xdr:cNvPr>
        <xdr:cNvCxnSpPr>
          <a:stCxn id="25" idx="3"/>
          <a:endCxn id="27" idx="1"/>
        </xdr:cNvCxnSpPr>
      </xdr:nvCxnSpPr>
      <xdr:spPr>
        <a:xfrm flipV="1">
          <a:off x="2830115" y="26657183"/>
          <a:ext cx="549239" cy="1554332"/>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2697484</xdr:colOff>
      <xdr:row>72</xdr:row>
      <xdr:rowOff>76202</xdr:rowOff>
    </xdr:from>
    <xdr:to>
      <xdr:col>1</xdr:col>
      <xdr:colOff>2977402</xdr:colOff>
      <xdr:row>77</xdr:row>
      <xdr:rowOff>140917</xdr:rowOff>
    </xdr:to>
    <xdr:cxnSp macro="">
      <xdr:nvCxnSpPr>
        <xdr:cNvPr id="64" name="Zalomená spojnica 63">
          <a:extLst>
            <a:ext uri="{FF2B5EF4-FFF2-40B4-BE49-F238E27FC236}">
              <a16:creationId xmlns:a16="http://schemas.microsoft.com/office/drawing/2014/main" id="{00000000-0008-0000-0500-000040000000}"/>
            </a:ext>
          </a:extLst>
        </xdr:cNvPr>
        <xdr:cNvCxnSpPr>
          <a:endCxn id="28" idx="1"/>
        </xdr:cNvCxnSpPr>
      </xdr:nvCxnSpPr>
      <xdr:spPr>
        <a:xfrm rot="16200000" flipH="1">
          <a:off x="2805086" y="27648250"/>
          <a:ext cx="874340" cy="270393"/>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2697485</xdr:colOff>
      <xdr:row>72</xdr:row>
      <xdr:rowOff>83821</xdr:rowOff>
    </xdr:from>
    <xdr:to>
      <xdr:col>1</xdr:col>
      <xdr:colOff>2982045</xdr:colOff>
      <xdr:row>86</xdr:row>
      <xdr:rowOff>8950</xdr:rowOff>
    </xdr:to>
    <xdr:cxnSp macro="">
      <xdr:nvCxnSpPr>
        <xdr:cNvPr id="65" name="Zalomená spojnica 64">
          <a:extLst>
            <a:ext uri="{FF2B5EF4-FFF2-40B4-BE49-F238E27FC236}">
              <a16:creationId xmlns:a16="http://schemas.microsoft.com/office/drawing/2014/main" id="{00000000-0008-0000-0500-000041000000}"/>
            </a:ext>
          </a:extLst>
        </xdr:cNvPr>
        <xdr:cNvCxnSpPr>
          <a:endCxn id="26" idx="1"/>
        </xdr:cNvCxnSpPr>
      </xdr:nvCxnSpPr>
      <xdr:spPr>
        <a:xfrm rot="16200000" flipH="1">
          <a:off x="2148538" y="28312418"/>
          <a:ext cx="2192079" cy="275035"/>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77</xdr:row>
      <xdr:rowOff>140918</xdr:rowOff>
    </xdr:from>
    <xdr:to>
      <xdr:col>4</xdr:col>
      <xdr:colOff>346286</xdr:colOff>
      <xdr:row>80</xdr:row>
      <xdr:rowOff>58202</xdr:rowOff>
    </xdr:to>
    <xdr:cxnSp macro="">
      <xdr:nvCxnSpPr>
        <xdr:cNvPr id="66" name="Zalomená spojnica 65">
          <a:extLst>
            <a:ext uri="{FF2B5EF4-FFF2-40B4-BE49-F238E27FC236}">
              <a16:creationId xmlns:a16="http://schemas.microsoft.com/office/drawing/2014/main" id="{00000000-0008-0000-0500-000042000000}"/>
            </a:ext>
          </a:extLst>
        </xdr:cNvPr>
        <xdr:cNvCxnSpPr>
          <a:stCxn id="28" idx="3"/>
          <a:endCxn id="60" idx="1"/>
        </xdr:cNvCxnSpPr>
      </xdr:nvCxnSpPr>
      <xdr:spPr>
        <a:xfrm>
          <a:off x="5406005" y="28220618"/>
          <a:ext cx="283806" cy="403059"/>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75</xdr:row>
      <xdr:rowOff>20102</xdr:rowOff>
    </xdr:from>
    <xdr:to>
      <xdr:col>4</xdr:col>
      <xdr:colOff>346286</xdr:colOff>
      <xdr:row>77</xdr:row>
      <xdr:rowOff>140918</xdr:rowOff>
    </xdr:to>
    <xdr:cxnSp macro="">
      <xdr:nvCxnSpPr>
        <xdr:cNvPr id="67" name="Zalomená spojnica 66">
          <a:extLst>
            <a:ext uri="{FF2B5EF4-FFF2-40B4-BE49-F238E27FC236}">
              <a16:creationId xmlns:a16="http://schemas.microsoft.com/office/drawing/2014/main" id="{00000000-0008-0000-0500-000043000000}"/>
            </a:ext>
          </a:extLst>
        </xdr:cNvPr>
        <xdr:cNvCxnSpPr>
          <a:stCxn id="28" idx="3"/>
          <a:endCxn id="59" idx="1"/>
        </xdr:cNvCxnSpPr>
      </xdr:nvCxnSpPr>
      <xdr:spPr>
        <a:xfrm flipV="1">
          <a:off x="5406005" y="27775952"/>
          <a:ext cx="283806" cy="444666"/>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67123</xdr:colOff>
      <xdr:row>86</xdr:row>
      <xdr:rowOff>8951</xdr:rowOff>
    </xdr:from>
    <xdr:to>
      <xdr:col>4</xdr:col>
      <xdr:colOff>336637</xdr:colOff>
      <xdr:row>86</xdr:row>
      <xdr:rowOff>11133</xdr:rowOff>
    </xdr:to>
    <xdr:cxnSp macro="">
      <xdr:nvCxnSpPr>
        <xdr:cNvPr id="68" name="Zalomená spojnica 67">
          <a:extLst>
            <a:ext uri="{FF2B5EF4-FFF2-40B4-BE49-F238E27FC236}">
              <a16:creationId xmlns:a16="http://schemas.microsoft.com/office/drawing/2014/main" id="{00000000-0008-0000-0500-000044000000}"/>
            </a:ext>
          </a:extLst>
        </xdr:cNvPr>
        <xdr:cNvCxnSpPr>
          <a:stCxn id="26" idx="3"/>
          <a:endCxn id="31" idx="1"/>
        </xdr:cNvCxnSpPr>
      </xdr:nvCxnSpPr>
      <xdr:spPr>
        <a:xfrm>
          <a:off x="5410648" y="29545976"/>
          <a:ext cx="269514" cy="218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614088</xdr:colOff>
      <xdr:row>64</xdr:row>
      <xdr:rowOff>133499</xdr:rowOff>
    </xdr:from>
    <xdr:to>
      <xdr:col>7</xdr:col>
      <xdr:colOff>217584</xdr:colOff>
      <xdr:row>64</xdr:row>
      <xdr:rowOff>134402</xdr:rowOff>
    </xdr:to>
    <xdr:cxnSp macro="">
      <xdr:nvCxnSpPr>
        <xdr:cNvPr id="69" name="Zalomená spojnica 68">
          <a:extLst>
            <a:ext uri="{FF2B5EF4-FFF2-40B4-BE49-F238E27FC236}">
              <a16:creationId xmlns:a16="http://schemas.microsoft.com/office/drawing/2014/main" id="{00000000-0008-0000-0500-000045000000}"/>
            </a:ext>
          </a:extLst>
        </xdr:cNvPr>
        <xdr:cNvCxnSpPr>
          <a:stCxn id="30" idx="3"/>
          <a:endCxn id="58" idx="1"/>
        </xdr:cNvCxnSpPr>
      </xdr:nvCxnSpPr>
      <xdr:spPr>
        <a:xfrm flipV="1">
          <a:off x="7576863" y="26108174"/>
          <a:ext cx="213096" cy="903"/>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622344</xdr:colOff>
      <xdr:row>69</xdr:row>
      <xdr:rowOff>101329</xdr:rowOff>
    </xdr:from>
    <xdr:to>
      <xdr:col>7</xdr:col>
      <xdr:colOff>217584</xdr:colOff>
      <xdr:row>69</xdr:row>
      <xdr:rowOff>103021</xdr:rowOff>
    </xdr:to>
    <xdr:cxnSp macro="">
      <xdr:nvCxnSpPr>
        <xdr:cNvPr id="70" name="Zalomená spojnica 69">
          <a:extLst>
            <a:ext uri="{FF2B5EF4-FFF2-40B4-BE49-F238E27FC236}">
              <a16:creationId xmlns:a16="http://schemas.microsoft.com/office/drawing/2014/main" id="{00000000-0008-0000-0500-000046000000}"/>
            </a:ext>
          </a:extLst>
        </xdr:cNvPr>
        <xdr:cNvCxnSpPr>
          <a:stCxn id="32" idx="3"/>
          <a:endCxn id="2" idx="1"/>
        </xdr:cNvCxnSpPr>
      </xdr:nvCxnSpPr>
      <xdr:spPr>
        <a:xfrm>
          <a:off x="7575594" y="26885629"/>
          <a:ext cx="214365" cy="169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237574</xdr:colOff>
      <xdr:row>73</xdr:row>
      <xdr:rowOff>31004</xdr:rowOff>
    </xdr:from>
    <xdr:to>
      <xdr:col>10</xdr:col>
      <xdr:colOff>564094</xdr:colOff>
      <xdr:row>77</xdr:row>
      <xdr:rowOff>8444</xdr:rowOff>
    </xdr:to>
    <xdr:sp macro="" textlink="">
      <xdr:nvSpPr>
        <xdr:cNvPr id="71"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7809949" y="27463004"/>
          <a:ext cx="2955420" cy="62514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a:t>
          </a:r>
          <a:r>
            <a:rPr lang="sk-SK" sz="1000" kern="1200" baseline="0">
              <a:solidFill>
                <a:srgbClr val="FFFFFF"/>
              </a:solidFill>
              <a:effectLst/>
              <a:latin typeface="Arial"/>
              <a:ea typeface="Times New Roman"/>
            </a:rPr>
            <a:t> pokuty a pod-</a:t>
          </a:r>
          <a:endParaRPr lang="en-US" sz="1600">
            <a:effectLst/>
            <a:latin typeface="Times New Roman"/>
            <a:ea typeface="Times New Roman"/>
          </a:endParaRPr>
        </a:p>
      </xdr:txBody>
    </xdr:sp>
    <xdr:clientData/>
  </xdr:twoCellAnchor>
  <xdr:twoCellAnchor>
    <xdr:from>
      <xdr:col>6</xdr:col>
      <xdr:colOff>621507</xdr:colOff>
      <xdr:row>75</xdr:row>
      <xdr:rowOff>19724</xdr:rowOff>
    </xdr:from>
    <xdr:to>
      <xdr:col>7</xdr:col>
      <xdr:colOff>237574</xdr:colOff>
      <xdr:row>75</xdr:row>
      <xdr:rowOff>20102</xdr:rowOff>
    </xdr:to>
    <xdr:cxnSp macro="">
      <xdr:nvCxnSpPr>
        <xdr:cNvPr id="72" name="Zalomená spojnica 71">
          <a:extLst>
            <a:ext uri="{FF2B5EF4-FFF2-40B4-BE49-F238E27FC236}">
              <a16:creationId xmlns:a16="http://schemas.microsoft.com/office/drawing/2014/main" id="{00000000-0008-0000-0500-000048000000}"/>
            </a:ext>
          </a:extLst>
        </xdr:cNvPr>
        <xdr:cNvCxnSpPr>
          <a:stCxn id="59" idx="3"/>
          <a:endCxn id="71" idx="1"/>
        </xdr:cNvCxnSpPr>
      </xdr:nvCxnSpPr>
      <xdr:spPr>
        <a:xfrm flipV="1">
          <a:off x="7574757" y="27775574"/>
          <a:ext cx="235192"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621507</xdr:colOff>
      <xdr:row>80</xdr:row>
      <xdr:rowOff>57824</xdr:rowOff>
    </xdr:from>
    <xdr:to>
      <xdr:col>7</xdr:col>
      <xdr:colOff>237574</xdr:colOff>
      <xdr:row>80</xdr:row>
      <xdr:rowOff>58202</xdr:rowOff>
    </xdr:to>
    <xdr:cxnSp macro="">
      <xdr:nvCxnSpPr>
        <xdr:cNvPr id="73" name="Zalomená spojnica 72">
          <a:extLst>
            <a:ext uri="{FF2B5EF4-FFF2-40B4-BE49-F238E27FC236}">
              <a16:creationId xmlns:a16="http://schemas.microsoft.com/office/drawing/2014/main" id="{00000000-0008-0000-0500-000049000000}"/>
            </a:ext>
          </a:extLst>
        </xdr:cNvPr>
        <xdr:cNvCxnSpPr>
          <a:stCxn id="60" idx="3"/>
          <a:endCxn id="29" idx="1"/>
        </xdr:cNvCxnSpPr>
      </xdr:nvCxnSpPr>
      <xdr:spPr>
        <a:xfrm flipV="1">
          <a:off x="7574757" y="28623299"/>
          <a:ext cx="235192"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274320</xdr:colOff>
      <xdr:row>84</xdr:row>
      <xdr:rowOff>22860</xdr:rowOff>
    </xdr:from>
    <xdr:to>
      <xdr:col>10</xdr:col>
      <xdr:colOff>600840</xdr:colOff>
      <xdr:row>88</xdr:row>
      <xdr:rowOff>15540</xdr:rowOff>
    </xdr:to>
    <xdr:sp macro="" textlink="">
      <xdr:nvSpPr>
        <xdr:cNvPr id="74"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7846695" y="29236035"/>
          <a:ext cx="2955420" cy="64038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Čas potrebný na naštudovanie legislatívnej zmeny</a:t>
          </a:r>
          <a:r>
            <a:rPr lang="sk-SK" sz="1000" kern="1200">
              <a:solidFill>
                <a:srgbClr val="FFFFFF"/>
              </a:solidFill>
              <a:effectLst/>
              <a:latin typeface="Arial"/>
              <a:ea typeface="Times New Roman"/>
            </a:rPr>
            <a:t>, zistenie potrebných skutočností, n</a:t>
          </a:r>
          <a:r>
            <a:rPr lang="en-US" sz="1000" kern="1200">
              <a:solidFill>
                <a:srgbClr val="FFFFFF"/>
              </a:solidFill>
              <a:effectLst/>
              <a:latin typeface="Arial"/>
              <a:ea typeface="Times New Roman"/>
              <a:cs typeface="+mn-cs"/>
            </a:rPr>
            <a:t>astavenie vnútorných procesov na zabezpečenie súladu </a:t>
          </a:r>
          <a:r>
            <a:rPr lang="sk-SK" sz="1000" kern="1200">
              <a:solidFill>
                <a:srgbClr val="FFFFFF"/>
              </a:solidFill>
              <a:effectLst/>
              <a:latin typeface="Arial"/>
              <a:ea typeface="Times New Roman"/>
              <a:cs typeface="+mn-cs"/>
            </a:rPr>
            <a:t>s </a:t>
          </a:r>
          <a:r>
            <a:rPr lang="en-US" sz="1000" kern="1200">
              <a:solidFill>
                <a:srgbClr val="FFFFFF"/>
              </a:solidFill>
              <a:effectLst/>
              <a:latin typeface="Arial"/>
              <a:ea typeface="Times New Roman"/>
              <a:cs typeface="+mn-cs"/>
            </a:rPr>
            <a:t>legislatívou</a:t>
          </a:r>
          <a:r>
            <a:rPr lang="sk-SK" sz="1000" kern="1200">
              <a:solidFill>
                <a:srgbClr val="FFFFFF"/>
              </a:solidFill>
              <a:effectLst/>
              <a:latin typeface="Arial"/>
              <a:ea typeface="Times New Roman"/>
              <a:cs typeface="+mn-cs"/>
            </a:rPr>
            <a:t>, archivácia dokumentácie a pod.</a:t>
          </a:r>
        </a:p>
      </xdr:txBody>
    </xdr:sp>
    <xdr:clientData/>
  </xdr:twoCellAnchor>
  <xdr:twoCellAnchor>
    <xdr:from>
      <xdr:col>6</xdr:col>
      <xdr:colOff>611857</xdr:colOff>
      <xdr:row>86</xdr:row>
      <xdr:rowOff>11133</xdr:rowOff>
    </xdr:from>
    <xdr:to>
      <xdr:col>7</xdr:col>
      <xdr:colOff>274320</xdr:colOff>
      <xdr:row>86</xdr:row>
      <xdr:rowOff>11580</xdr:rowOff>
    </xdr:to>
    <xdr:cxnSp macro="">
      <xdr:nvCxnSpPr>
        <xdr:cNvPr id="75" name="Zalomená spojnica 74">
          <a:extLst>
            <a:ext uri="{FF2B5EF4-FFF2-40B4-BE49-F238E27FC236}">
              <a16:creationId xmlns:a16="http://schemas.microsoft.com/office/drawing/2014/main" id="{00000000-0008-0000-0500-00004B000000}"/>
            </a:ext>
          </a:extLst>
        </xdr:cNvPr>
        <xdr:cNvCxnSpPr>
          <a:stCxn id="31" idx="3"/>
          <a:endCxn id="74" idx="1"/>
        </xdr:cNvCxnSpPr>
      </xdr:nvCxnSpPr>
      <xdr:spPr>
        <a:xfrm>
          <a:off x="7574632" y="29548158"/>
          <a:ext cx="272063" cy="447"/>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495779</xdr:colOff>
      <xdr:row>96</xdr:row>
      <xdr:rowOff>86802</xdr:rowOff>
    </xdr:from>
    <xdr:to>
      <xdr:col>5</xdr:col>
      <xdr:colOff>368795</xdr:colOff>
      <xdr:row>99</xdr:row>
      <xdr:rowOff>86103</xdr:rowOff>
    </xdr:to>
    <xdr:sp macro="" textlink="">
      <xdr:nvSpPr>
        <xdr:cNvPr id="76"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229704" y="31585977"/>
          <a:ext cx="1244616" cy="485076"/>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3</xdr:col>
      <xdr:colOff>488541</xdr:colOff>
      <xdr:row>99</xdr:row>
      <xdr:rowOff>152423</xdr:rowOff>
    </xdr:from>
    <xdr:to>
      <xdr:col>5</xdr:col>
      <xdr:colOff>374247</xdr:colOff>
      <xdr:row>102</xdr:row>
      <xdr:rowOff>151192</xdr:rowOff>
    </xdr:to>
    <xdr:sp macro="" textlink="">
      <xdr:nvSpPr>
        <xdr:cNvPr id="7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222466" y="32137373"/>
          <a:ext cx="1257306" cy="484544"/>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oneCellAnchor>
    <xdr:from>
      <xdr:col>3</xdr:col>
      <xdr:colOff>214640</xdr:colOff>
      <xdr:row>100</xdr:row>
      <xdr:rowOff>87651</xdr:rowOff>
    </xdr:from>
    <xdr:ext cx="248851" cy="224998"/>
    <xdr:sp macro="" textlink="">
      <xdr:nvSpPr>
        <xdr:cNvPr id="78" name="BlokTextu 77">
          <a:extLst>
            <a:ext uri="{FF2B5EF4-FFF2-40B4-BE49-F238E27FC236}">
              <a16:creationId xmlns:a16="http://schemas.microsoft.com/office/drawing/2014/main" id="{00000000-0008-0000-0300-000071000000}"/>
            </a:ext>
          </a:extLst>
        </xdr:cNvPr>
        <xdr:cNvSpPr txBox="1"/>
      </xdr:nvSpPr>
      <xdr:spPr>
        <a:xfrm>
          <a:off x="4948565" y="32234526"/>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10</xdr:col>
      <xdr:colOff>46568</xdr:colOff>
      <xdr:row>99</xdr:row>
      <xdr:rowOff>141825</xdr:rowOff>
    </xdr:from>
    <xdr:to>
      <xdr:col>17</xdr:col>
      <xdr:colOff>295276</xdr:colOff>
      <xdr:row>102</xdr:row>
      <xdr:rowOff>152405</xdr:rowOff>
    </xdr:to>
    <xdr:sp macro="" textlink="">
      <xdr:nvSpPr>
        <xdr:cNvPr id="79"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10247843" y="32126775"/>
          <a:ext cx="4792133" cy="496355"/>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10</xdr:col>
      <xdr:colOff>32604</xdr:colOff>
      <xdr:row>106</xdr:row>
      <xdr:rowOff>143944</xdr:rowOff>
    </xdr:from>
    <xdr:to>
      <xdr:col>17</xdr:col>
      <xdr:colOff>301413</xdr:colOff>
      <xdr:row>109</xdr:row>
      <xdr:rowOff>142713</xdr:rowOff>
    </xdr:to>
    <xdr:sp macro="" textlink="">
      <xdr:nvSpPr>
        <xdr:cNvPr id="80"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10233879" y="33262369"/>
          <a:ext cx="4812234" cy="484544"/>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17</xdr:col>
      <xdr:colOff>564741</xdr:colOff>
      <xdr:row>106</xdr:row>
      <xdr:rowOff>137183</xdr:rowOff>
    </xdr:from>
    <xdr:to>
      <xdr:col>17</xdr:col>
      <xdr:colOff>1860147</xdr:colOff>
      <xdr:row>109</xdr:row>
      <xdr:rowOff>135952</xdr:rowOff>
    </xdr:to>
    <xdr:sp macro="" textlink="">
      <xdr:nvSpPr>
        <xdr:cNvPr id="81"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309441" y="33255608"/>
          <a:ext cx="1295406" cy="484544"/>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10</xdr:col>
      <xdr:colOff>31751</xdr:colOff>
      <xdr:row>96</xdr:row>
      <xdr:rowOff>84669</xdr:rowOff>
    </xdr:from>
    <xdr:to>
      <xdr:col>17</xdr:col>
      <xdr:colOff>309034</xdr:colOff>
      <xdr:row>99</xdr:row>
      <xdr:rowOff>95249</xdr:rowOff>
    </xdr:to>
    <xdr:sp macro="" textlink="">
      <xdr:nvSpPr>
        <xdr:cNvPr id="82"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10233026" y="31583844"/>
          <a:ext cx="4820708" cy="496355"/>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10</xdr:col>
      <xdr:colOff>27518</xdr:colOff>
      <xdr:row>103</xdr:row>
      <xdr:rowOff>42765</xdr:rowOff>
    </xdr:from>
    <xdr:to>
      <xdr:col>17</xdr:col>
      <xdr:colOff>257175</xdr:colOff>
      <xdr:row>106</xdr:row>
      <xdr:rowOff>53345</xdr:rowOff>
    </xdr:to>
    <xdr:sp macro="" textlink="">
      <xdr:nvSpPr>
        <xdr:cNvPr id="83"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10228793" y="32675415"/>
          <a:ext cx="4773082"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17</xdr:col>
      <xdr:colOff>298460</xdr:colOff>
      <xdr:row>107</xdr:row>
      <xdr:rowOff>87651</xdr:rowOff>
    </xdr:from>
    <xdr:ext cx="248851" cy="224998"/>
    <xdr:sp macro="" textlink="">
      <xdr:nvSpPr>
        <xdr:cNvPr id="84" name="BlokTextu 83">
          <a:extLst>
            <a:ext uri="{FF2B5EF4-FFF2-40B4-BE49-F238E27FC236}">
              <a16:creationId xmlns:a16="http://schemas.microsoft.com/office/drawing/2014/main" id="{00000000-0008-0000-0300-000071000000}"/>
            </a:ext>
          </a:extLst>
        </xdr:cNvPr>
        <xdr:cNvSpPr txBox="1"/>
      </xdr:nvSpPr>
      <xdr:spPr>
        <a:xfrm>
          <a:off x="15043160" y="3336800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17</xdr:col>
      <xdr:colOff>564741</xdr:colOff>
      <xdr:row>99</xdr:row>
      <xdr:rowOff>152423</xdr:rowOff>
    </xdr:from>
    <xdr:to>
      <xdr:col>17</xdr:col>
      <xdr:colOff>1860147</xdr:colOff>
      <xdr:row>102</xdr:row>
      <xdr:rowOff>151192</xdr:rowOff>
    </xdr:to>
    <xdr:sp macro="" textlink="">
      <xdr:nvSpPr>
        <xdr:cNvPr id="85"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309441" y="32137373"/>
          <a:ext cx="1295406" cy="484544"/>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17</xdr:col>
      <xdr:colOff>290840</xdr:colOff>
      <xdr:row>100</xdr:row>
      <xdr:rowOff>87651</xdr:rowOff>
    </xdr:from>
    <xdr:ext cx="248851" cy="224998"/>
    <xdr:sp macro="" textlink="">
      <xdr:nvSpPr>
        <xdr:cNvPr id="86" name="BlokTextu 85">
          <a:extLst>
            <a:ext uri="{FF2B5EF4-FFF2-40B4-BE49-F238E27FC236}">
              <a16:creationId xmlns:a16="http://schemas.microsoft.com/office/drawing/2014/main" id="{00000000-0008-0000-0300-000071000000}"/>
            </a:ext>
          </a:extLst>
        </xdr:cNvPr>
        <xdr:cNvSpPr txBox="1"/>
      </xdr:nvSpPr>
      <xdr:spPr>
        <a:xfrm>
          <a:off x="15035540" y="32234526"/>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2</xdr:col>
      <xdr:colOff>328930</xdr:colOff>
      <xdr:row>125</xdr:row>
      <xdr:rowOff>38878</xdr:rowOff>
    </xdr:from>
    <xdr:to>
      <xdr:col>2</xdr:col>
      <xdr:colOff>577542</xdr:colOff>
      <xdr:row>126</xdr:row>
      <xdr:rowOff>139012</xdr:rowOff>
    </xdr:to>
    <xdr:sp macro="" textlink="">
      <xdr:nvSpPr>
        <xdr:cNvPr id="87" name="BlokTextu 86">
          <a:extLst>
            <a:ext uri="{FF2B5EF4-FFF2-40B4-BE49-F238E27FC236}">
              <a16:creationId xmlns:a16="http://schemas.microsoft.com/office/drawing/2014/main" id="{00000000-0008-0000-0300-00005E000000}"/>
            </a:ext>
          </a:extLst>
        </xdr:cNvPr>
        <xdr:cNvSpPr txBox="1"/>
      </xdr:nvSpPr>
      <xdr:spPr>
        <a:xfrm>
          <a:off x="3710305" y="36662503"/>
          <a:ext cx="248612" cy="2620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4</xdr:col>
      <xdr:colOff>115570</xdr:colOff>
      <xdr:row>123</xdr:row>
      <xdr:rowOff>84597</xdr:rowOff>
    </xdr:from>
    <xdr:to>
      <xdr:col>5</xdr:col>
      <xdr:colOff>590710</xdr:colOff>
      <xdr:row>128</xdr:row>
      <xdr:rowOff>146397</xdr:rowOff>
    </xdr:to>
    <xdr:sp macro="" textlink="">
      <xdr:nvSpPr>
        <xdr:cNvPr id="88"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5459095" y="36384372"/>
          <a:ext cx="1237140" cy="87142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Iné 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458470</xdr:colOff>
      <xdr:row>125</xdr:row>
      <xdr:rowOff>38878</xdr:rowOff>
    </xdr:from>
    <xdr:to>
      <xdr:col>4</xdr:col>
      <xdr:colOff>82242</xdr:colOff>
      <xdr:row>126</xdr:row>
      <xdr:rowOff>139012</xdr:rowOff>
    </xdr:to>
    <xdr:sp macro="" textlink="">
      <xdr:nvSpPr>
        <xdr:cNvPr id="89" name="BlokTextu 88">
          <a:extLst>
            <a:ext uri="{FF2B5EF4-FFF2-40B4-BE49-F238E27FC236}">
              <a16:creationId xmlns:a16="http://schemas.microsoft.com/office/drawing/2014/main" id="{00000000-0008-0000-0300-00005E000000}"/>
            </a:ext>
          </a:extLst>
        </xdr:cNvPr>
        <xdr:cNvSpPr txBox="1"/>
      </xdr:nvSpPr>
      <xdr:spPr>
        <a:xfrm>
          <a:off x="5192395" y="36662503"/>
          <a:ext cx="233372" cy="2620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5</xdr:col>
      <xdr:colOff>580390</xdr:colOff>
      <xdr:row>125</xdr:row>
      <xdr:rowOff>38878</xdr:rowOff>
    </xdr:from>
    <xdr:to>
      <xdr:col>5</xdr:col>
      <xdr:colOff>829002</xdr:colOff>
      <xdr:row>126</xdr:row>
      <xdr:rowOff>139012</xdr:rowOff>
    </xdr:to>
    <xdr:sp macro="" textlink="">
      <xdr:nvSpPr>
        <xdr:cNvPr id="90" name="BlokTextu 89">
          <a:extLst>
            <a:ext uri="{FF2B5EF4-FFF2-40B4-BE49-F238E27FC236}">
              <a16:creationId xmlns:a16="http://schemas.microsoft.com/office/drawing/2014/main" id="{00000000-0008-0000-0300-00005E000000}"/>
            </a:ext>
          </a:extLst>
        </xdr:cNvPr>
        <xdr:cNvSpPr txBox="1"/>
      </xdr:nvSpPr>
      <xdr:spPr>
        <a:xfrm>
          <a:off x="6685915" y="36662503"/>
          <a:ext cx="248612" cy="2620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10</xdr:col>
      <xdr:colOff>46990</xdr:colOff>
      <xdr:row>123</xdr:row>
      <xdr:rowOff>91677</xdr:rowOff>
    </xdr:from>
    <xdr:to>
      <xdr:col>20</xdr:col>
      <xdr:colOff>473408</xdr:colOff>
      <xdr:row>129</xdr:row>
      <xdr:rowOff>1028</xdr:rowOff>
    </xdr:to>
    <xdr:grpSp>
      <xdr:nvGrpSpPr>
        <xdr:cNvPr id="91" name="Skupina 90">
          <a:extLst>
            <a:ext uri="{FF2B5EF4-FFF2-40B4-BE49-F238E27FC236}">
              <a16:creationId xmlns:a16="http://schemas.microsoft.com/office/drawing/2014/main" id="{00000000-0008-0000-0300-000059000000}"/>
            </a:ext>
          </a:extLst>
        </xdr:cNvPr>
        <xdr:cNvGrpSpPr/>
      </xdr:nvGrpSpPr>
      <xdr:grpSpPr>
        <a:xfrm>
          <a:off x="10259907" y="41430177"/>
          <a:ext cx="8088751" cy="861851"/>
          <a:chOff x="444500" y="21123818"/>
          <a:chExt cx="6809417" cy="862629"/>
        </a:xfrm>
      </xdr:grpSpPr>
      <xdr:sp macro="" textlink="">
        <xdr:nvSpPr>
          <xdr:cNvPr id="92"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93"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celé podnikateľské prostredie</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94"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algn="ctr" eaLnBrk="1" fontAlgn="base" latinLnBrk="0" hangingPunct="1"/>
            <a:r>
              <a:rPr lang="sk-SK" sz="1100">
                <a:effectLst/>
                <a:latin typeface="+mn-lt"/>
                <a:ea typeface="+mn-ea"/>
                <a:cs typeface="+mn-cs"/>
              </a:rPr>
              <a:t> </a:t>
            </a:r>
            <a:r>
              <a:rPr lang="sk-SK" sz="800" i="1" kern="1200">
                <a:solidFill>
                  <a:srgbClr val="FFFFFF"/>
                </a:solidFill>
                <a:effectLst/>
                <a:latin typeface="Arial"/>
                <a:ea typeface="Times New Roman"/>
                <a:cs typeface="+mn-cs"/>
              </a:rPr>
              <a:t>na celé podnikateľské prostredie</a:t>
            </a:r>
          </a:p>
        </xdr:txBody>
      </xdr:sp>
      <xdr:sp macro="" textlink="">
        <xdr:nvSpPr>
          <xdr:cNvPr id="95"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sp macro="" textlink="">
        <xdr:nvSpPr>
          <xdr:cNvPr id="96" name="BlokTextu 95">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grpSp>
    <xdr:clientData/>
  </xdr:twoCellAnchor>
  <xdr:twoCellAnchor>
    <xdr:from>
      <xdr:col>15</xdr:col>
      <xdr:colOff>298450</xdr:colOff>
      <xdr:row>125</xdr:row>
      <xdr:rowOff>46498</xdr:rowOff>
    </xdr:from>
    <xdr:to>
      <xdr:col>15</xdr:col>
      <xdr:colOff>547062</xdr:colOff>
      <xdr:row>126</xdr:row>
      <xdr:rowOff>146632</xdr:rowOff>
    </xdr:to>
    <xdr:sp macro="" textlink="">
      <xdr:nvSpPr>
        <xdr:cNvPr id="97" name="BlokTextu 96">
          <a:extLst>
            <a:ext uri="{FF2B5EF4-FFF2-40B4-BE49-F238E27FC236}">
              <a16:creationId xmlns:a16="http://schemas.microsoft.com/office/drawing/2014/main" id="{00000000-0008-0000-0300-00005E000000}"/>
            </a:ext>
          </a:extLst>
        </xdr:cNvPr>
        <xdr:cNvSpPr txBox="1"/>
      </xdr:nvSpPr>
      <xdr:spPr>
        <a:xfrm>
          <a:off x="13547725" y="36670123"/>
          <a:ext cx="248612" cy="2620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572770</xdr:colOff>
      <xdr:row>125</xdr:row>
      <xdr:rowOff>46498</xdr:rowOff>
    </xdr:from>
    <xdr:to>
      <xdr:col>17</xdr:col>
      <xdr:colOff>821382</xdr:colOff>
      <xdr:row>126</xdr:row>
      <xdr:rowOff>146632</xdr:rowOff>
    </xdr:to>
    <xdr:sp macro="" textlink="">
      <xdr:nvSpPr>
        <xdr:cNvPr id="98" name="BlokTextu 97">
          <a:extLst>
            <a:ext uri="{FF2B5EF4-FFF2-40B4-BE49-F238E27FC236}">
              <a16:creationId xmlns:a16="http://schemas.microsoft.com/office/drawing/2014/main" id="{00000000-0008-0000-0300-00005E000000}"/>
            </a:ext>
          </a:extLst>
        </xdr:cNvPr>
        <xdr:cNvSpPr txBox="1"/>
      </xdr:nvSpPr>
      <xdr:spPr>
        <a:xfrm>
          <a:off x="15317470" y="36670123"/>
          <a:ext cx="248612" cy="2620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18</xdr:col>
      <xdr:colOff>184150</xdr:colOff>
      <xdr:row>125</xdr:row>
      <xdr:rowOff>46498</xdr:rowOff>
    </xdr:from>
    <xdr:to>
      <xdr:col>18</xdr:col>
      <xdr:colOff>432762</xdr:colOff>
      <xdr:row>126</xdr:row>
      <xdr:rowOff>146632</xdr:rowOff>
    </xdr:to>
    <xdr:sp macro="" textlink="">
      <xdr:nvSpPr>
        <xdr:cNvPr id="99" name="BlokTextu 98">
          <a:extLst>
            <a:ext uri="{FF2B5EF4-FFF2-40B4-BE49-F238E27FC236}">
              <a16:creationId xmlns:a16="http://schemas.microsoft.com/office/drawing/2014/main" id="{00000000-0008-0000-0300-00005E000000}"/>
            </a:ext>
          </a:extLst>
        </xdr:cNvPr>
        <xdr:cNvSpPr txBox="1"/>
      </xdr:nvSpPr>
      <xdr:spPr>
        <a:xfrm>
          <a:off x="16795750" y="36670123"/>
          <a:ext cx="248612" cy="2620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862330</xdr:colOff>
      <xdr:row>123</xdr:row>
      <xdr:rowOff>91677</xdr:rowOff>
    </xdr:from>
    <xdr:to>
      <xdr:col>18</xdr:col>
      <xdr:colOff>202090</xdr:colOff>
      <xdr:row>128</xdr:row>
      <xdr:rowOff>153477</xdr:rowOff>
    </xdr:to>
    <xdr:sp macro="" textlink="">
      <xdr:nvSpPr>
        <xdr:cNvPr id="100"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15607030" y="36391452"/>
          <a:ext cx="1206660" cy="87142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gajdosikova\Pl&#225;n%20obnovy\Goldplating\Priloha%203b%20Kalkula&#269;ka%20nakladov%20PP%20-%20GP_22_8_JG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lá kalkulačka"/>
      <sheetName val="Krok 1- Kalkulačka "/>
      <sheetName val="Krok 2- Tabuľky na skopírovanie"/>
      <sheetName val="Vysvetlivky ku kroku 1"/>
      <sheetName val="Dotknuté subjekty"/>
      <sheetName val="vysvetlivky - kalkulačka D.2"/>
      <sheetName val="vstupy"/>
      <sheetName val="Krok 2- Tabuľky na skopírov_1"/>
    </sheetNames>
    <sheetDataSet>
      <sheetData sheetId="0"/>
      <sheetData sheetId="1"/>
      <sheetData sheetId="2"/>
      <sheetData sheetId="3"/>
      <sheetData sheetId="4"/>
      <sheetData sheetId="5"/>
      <sheetData sheetId="6">
        <row r="3">
          <cell r="B3" t="str">
            <v>Vyberte frekvenciu</v>
          </cell>
          <cell r="C3"/>
        </row>
        <row r="4">
          <cell r="B4" t="str">
            <v>1-krát ročne</v>
          </cell>
          <cell r="C4">
            <v>1</v>
          </cell>
        </row>
        <row r="5">
          <cell r="B5" t="str">
            <v>2-krát ročne (polročne)</v>
          </cell>
          <cell r="C5">
            <v>2</v>
          </cell>
        </row>
        <row r="6">
          <cell r="B6" t="str">
            <v>3-krát ročne</v>
          </cell>
          <cell r="C6">
            <v>3</v>
          </cell>
        </row>
        <row r="7">
          <cell r="B7" t="str">
            <v>4-krát ročne (štvrťročne)</v>
          </cell>
          <cell r="C7">
            <v>4</v>
          </cell>
        </row>
        <row r="8">
          <cell r="B8" t="str">
            <v>mesačne</v>
          </cell>
          <cell r="C8">
            <v>12</v>
          </cell>
        </row>
        <row r="9">
          <cell r="B9" t="str">
            <v>týždenne</v>
          </cell>
          <cell r="C9">
            <v>52</v>
          </cell>
        </row>
        <row r="10">
          <cell r="B10" t="str">
            <v>každé 2 roky</v>
          </cell>
          <cell r="C10">
            <v>0.5</v>
          </cell>
        </row>
        <row r="11">
          <cell r="B11" t="str">
            <v>každé 3 roky</v>
          </cell>
          <cell r="C11">
            <v>0.33</v>
          </cell>
        </row>
        <row r="12">
          <cell r="B12" t="str">
            <v>každé 4 roky</v>
          </cell>
          <cell r="C12">
            <v>0.25</v>
          </cell>
        </row>
        <row r="13">
          <cell r="B13" t="str">
            <v>každých 5 rokov</v>
          </cell>
          <cell r="C13">
            <v>0.2</v>
          </cell>
        </row>
        <row r="14">
          <cell r="B14" t="str">
            <v>jednorazovo</v>
          </cell>
          <cell r="C14">
            <v>0.25</v>
          </cell>
        </row>
        <row r="15">
          <cell r="B15" t="str">
            <v>nepravidelne</v>
          </cell>
          <cell r="C15">
            <v>1</v>
          </cell>
        </row>
        <row r="34">
          <cell r="B34" t="str">
            <v>Vyber</v>
          </cell>
          <cell r="C34">
            <v>0</v>
          </cell>
        </row>
        <row r="35">
          <cell r="B35" t="str">
            <v>áno, možné</v>
          </cell>
          <cell r="C35">
            <v>0</v>
          </cell>
        </row>
        <row r="36">
          <cell r="B36" t="str">
            <v>nie</v>
          </cell>
          <cell r="C36">
            <v>60</v>
          </cell>
        </row>
      </sheetData>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dimension ref="A1:W27"/>
  <sheetViews>
    <sheetView showGridLines="0" zoomScale="80" zoomScaleNormal="80" workbookViewId="0">
      <selection activeCell="C20" sqref="C20"/>
    </sheetView>
  </sheetViews>
  <sheetFormatPr defaultColWidth="9.140625" defaultRowHeight="12.75" x14ac:dyDescent="0.2"/>
  <cols>
    <col min="1" max="1" width="2.140625" style="3" customWidth="1"/>
    <col min="2" max="2" width="35" style="3" customWidth="1"/>
    <col min="3" max="3" width="9.85546875" style="10" customWidth="1"/>
    <col min="4" max="4" width="21" style="11" customWidth="1"/>
    <col min="5" max="5" width="21.42578125" style="3" customWidth="1"/>
    <col min="6" max="6" width="22.140625" style="3" customWidth="1"/>
    <col min="7" max="7" width="18.28515625" style="3" customWidth="1"/>
    <col min="8" max="8" width="18.7109375" style="3" customWidth="1"/>
    <col min="9" max="9" width="15.7109375" style="3" hidden="1" customWidth="1"/>
    <col min="10" max="10" width="13.28515625" style="3" hidden="1" customWidth="1"/>
    <col min="11" max="11" width="21.28515625" style="3" hidden="1" customWidth="1"/>
    <col min="12" max="18" width="14.28515625" style="3" hidden="1" customWidth="1"/>
    <col min="19" max="20" width="21.42578125" style="3" customWidth="1"/>
    <col min="21" max="21" width="9.42578125" style="3" customWidth="1"/>
    <col min="22" max="22" width="9.140625" style="3" customWidth="1"/>
    <col min="23" max="16384" width="9.140625" style="3"/>
  </cols>
  <sheetData>
    <row r="1" spans="1:23" ht="13.5" thickBot="1" x14ac:dyDescent="0.25"/>
    <row r="2" spans="1:23" ht="46.5" customHeight="1" x14ac:dyDescent="0.2">
      <c r="B2" s="565" t="s">
        <v>22</v>
      </c>
      <c r="C2" s="566"/>
      <c r="D2" s="26" t="s">
        <v>26</v>
      </c>
      <c r="E2" s="27" t="s">
        <v>14</v>
      </c>
    </row>
    <row r="3" spans="1:23" ht="24.75" customHeight="1" x14ac:dyDescent="0.2">
      <c r="B3" s="559" t="s">
        <v>23</v>
      </c>
      <c r="C3" s="560"/>
      <c r="D3" s="36">
        <f>SUM(M11:M13)</f>
        <v>0</v>
      </c>
      <c r="E3" s="28">
        <f>SUM(N11:N13)</f>
        <v>0</v>
      </c>
    </row>
    <row r="4" spans="1:23" ht="24.75" customHeight="1" x14ac:dyDescent="0.2">
      <c r="B4" s="561" t="s">
        <v>24</v>
      </c>
      <c r="C4" s="562"/>
      <c r="D4" s="37">
        <f>SUM(O11:O13)</f>
        <v>0</v>
      </c>
      <c r="E4" s="29">
        <f>SUM(P11:P13)</f>
        <v>0</v>
      </c>
    </row>
    <row r="5" spans="1:23" ht="24.75" customHeight="1" x14ac:dyDescent="0.2">
      <c r="B5" s="563" t="s">
        <v>25</v>
      </c>
      <c r="C5" s="564"/>
      <c r="D5" s="38">
        <f>SUM(K11:K13)</f>
        <v>0</v>
      </c>
      <c r="E5" s="30">
        <f>SUM(L11:L13)</f>
        <v>0</v>
      </c>
    </row>
    <row r="6" spans="1:23" ht="32.25" customHeight="1" thickBot="1" x14ac:dyDescent="0.25">
      <c r="B6" s="31" t="s">
        <v>15</v>
      </c>
      <c r="C6" s="32"/>
      <c r="D6" s="39">
        <f>SUM(Q11:Q13)</f>
        <v>0</v>
      </c>
      <c r="E6" s="33">
        <f>SUM(R11:R13)</f>
        <v>0</v>
      </c>
    </row>
    <row r="8" spans="1:23" s="6" customFormat="1" ht="13.5" thickBot="1" x14ac:dyDescent="0.25">
      <c r="A8" s="7"/>
      <c r="B8" s="547" t="s">
        <v>13</v>
      </c>
      <c r="C8" s="547"/>
      <c r="D8" s="20">
        <v>835</v>
      </c>
      <c r="E8" s="4"/>
      <c r="F8" s="4"/>
      <c r="G8" s="4"/>
      <c r="H8" s="4"/>
      <c r="I8" s="4"/>
      <c r="J8" s="4"/>
      <c r="K8" s="4"/>
      <c r="L8" s="5"/>
      <c r="M8" s="4"/>
      <c r="N8" s="4"/>
      <c r="O8" s="4"/>
      <c r="P8" s="4"/>
      <c r="Q8" s="5"/>
      <c r="R8" s="5"/>
    </row>
    <row r="9" spans="1:23" s="6" customFormat="1" ht="20.25" customHeight="1" x14ac:dyDescent="0.2">
      <c r="A9" s="7"/>
      <c r="B9" s="548" t="s">
        <v>29</v>
      </c>
      <c r="C9" s="549"/>
      <c r="D9" s="549"/>
      <c r="E9" s="550" t="s">
        <v>27</v>
      </c>
      <c r="F9" s="550" t="s">
        <v>28</v>
      </c>
      <c r="G9" s="543" t="s">
        <v>34</v>
      </c>
      <c r="H9" s="545" t="s">
        <v>12</v>
      </c>
      <c r="I9" s="581" t="s">
        <v>12</v>
      </c>
      <c r="J9" s="583" t="s">
        <v>0</v>
      </c>
    </row>
    <row r="10" spans="1:23" s="9" customFormat="1" ht="60" customHeight="1" thickBot="1" x14ac:dyDescent="0.25">
      <c r="A10" s="18"/>
      <c r="B10" s="552" t="s">
        <v>30</v>
      </c>
      <c r="C10" s="553"/>
      <c r="D10" s="21" t="s">
        <v>31</v>
      </c>
      <c r="E10" s="551"/>
      <c r="F10" s="551"/>
      <c r="G10" s="544"/>
      <c r="H10" s="546"/>
      <c r="I10" s="582"/>
      <c r="J10" s="584"/>
      <c r="K10" s="19"/>
      <c r="L10" s="17"/>
    </row>
    <row r="11" spans="1:23" s="14" customFormat="1" x14ac:dyDescent="0.2">
      <c r="A11" s="12"/>
      <c r="B11" s="34" t="s">
        <v>36</v>
      </c>
      <c r="C11" s="24">
        <f>IFERROR(VLOOKUP(B11,vstupy!#REF!,2,FALSE),0)</f>
        <v>0</v>
      </c>
      <c r="D11" s="567">
        <v>0</v>
      </c>
      <c r="E11" s="569">
        <v>0</v>
      </c>
      <c r="F11" s="569">
        <v>0</v>
      </c>
      <c r="G11" s="567">
        <v>0</v>
      </c>
      <c r="H11" s="571" t="s">
        <v>35</v>
      </c>
      <c r="I11" s="573">
        <f>VLOOKUP(H11,vstupy!$B$3:$C$14,2,FALSE)</f>
        <v>0</v>
      </c>
      <c r="J11" s="575">
        <f>IF(D11=0,SUM(C11:C13),D11)</f>
        <v>0</v>
      </c>
      <c r="K11" s="577">
        <f>IF(I11&gt;0.9,($D$8/160)*(J11/60)*I11,($D$8/160)*(J11/60)*1)</f>
        <v>0</v>
      </c>
      <c r="L11" s="580">
        <f>K11*G11</f>
        <v>0</v>
      </c>
      <c r="M11" s="554">
        <f>IF(I11&gt;0.9,E11*I11,E11*1)</f>
        <v>0</v>
      </c>
      <c r="N11" s="557">
        <f>M11*G11</f>
        <v>0</v>
      </c>
      <c r="O11" s="554">
        <f>IF(I11&gt;0.9,I11*F11,F11*1)</f>
        <v>0</v>
      </c>
      <c r="P11" s="557">
        <f>O11*G11</f>
        <v>0</v>
      </c>
      <c r="Q11" s="558">
        <f>M11+O11+K11</f>
        <v>0</v>
      </c>
      <c r="R11" s="557">
        <f>L11+N11+P11</f>
        <v>0</v>
      </c>
      <c r="S11" s="13"/>
      <c r="W11" s="15"/>
    </row>
    <row r="12" spans="1:23" s="14" customFormat="1" x14ac:dyDescent="0.2">
      <c r="B12" s="34" t="s">
        <v>36</v>
      </c>
      <c r="C12" s="24">
        <f>IFERROR(VLOOKUP(B12,vstupy!#REF!,2,FALSE),0)</f>
        <v>0</v>
      </c>
      <c r="D12" s="567"/>
      <c r="E12" s="569"/>
      <c r="F12" s="569"/>
      <c r="G12" s="567"/>
      <c r="H12" s="571"/>
      <c r="I12" s="573"/>
      <c r="J12" s="575"/>
      <c r="K12" s="578"/>
      <c r="L12" s="580"/>
      <c r="M12" s="555"/>
      <c r="N12" s="557"/>
      <c r="O12" s="555"/>
      <c r="P12" s="557"/>
      <c r="Q12" s="558"/>
      <c r="R12" s="557"/>
    </row>
    <row r="13" spans="1:23" s="14" customFormat="1" ht="13.5" thickBot="1" x14ac:dyDescent="0.25">
      <c r="B13" s="35" t="s">
        <v>36</v>
      </c>
      <c r="C13" s="25">
        <f>IFERROR(VLOOKUP(B13,vstupy!#REF!,2,FALSE),0)</f>
        <v>0</v>
      </c>
      <c r="D13" s="568"/>
      <c r="E13" s="570"/>
      <c r="F13" s="570"/>
      <c r="G13" s="568"/>
      <c r="H13" s="572"/>
      <c r="I13" s="574"/>
      <c r="J13" s="576"/>
      <c r="K13" s="579"/>
      <c r="L13" s="580"/>
      <c r="M13" s="556"/>
      <c r="N13" s="557"/>
      <c r="O13" s="556"/>
      <c r="P13" s="557"/>
      <c r="Q13" s="558"/>
      <c r="R13" s="557"/>
    </row>
    <row r="20" spans="3:4" x14ac:dyDescent="0.2">
      <c r="D20" s="3"/>
    </row>
    <row r="23" spans="3:4" x14ac:dyDescent="0.2">
      <c r="C23" s="3"/>
      <c r="D23" s="3"/>
    </row>
    <row r="24" spans="3:4" x14ac:dyDescent="0.2">
      <c r="C24" s="3"/>
      <c r="D24" s="3"/>
    </row>
    <row r="25" spans="3:4" x14ac:dyDescent="0.2">
      <c r="C25" s="3"/>
      <c r="D25" s="3"/>
    </row>
    <row r="26" spans="3:4" x14ac:dyDescent="0.2">
      <c r="C26" s="3"/>
      <c r="D26" s="3"/>
    </row>
    <row r="27" spans="3:4" x14ac:dyDescent="0.2">
      <c r="C27" s="3"/>
      <c r="D27" s="3"/>
    </row>
  </sheetData>
  <customSheetViews>
    <customSheetView guid="{9B3BAD7C-18FA-4BA1-ADC7-FF0E752CBBB8}" scale="80" showGridLines="0" hiddenColumns="1" state="hidden">
      <selection activeCell="C20" sqref="C20"/>
      <pageMargins left="0.7" right="0.7" top="0.75" bottom="0.75" header="0.3" footer="0.3"/>
      <pageSetup orientation="portrait" r:id="rId1"/>
    </customSheetView>
  </customSheetViews>
  <mergeCells count="28">
    <mergeCell ref="B3:C3"/>
    <mergeCell ref="B4:C4"/>
    <mergeCell ref="B5:C5"/>
    <mergeCell ref="B2:C2"/>
    <mergeCell ref="N11:N13"/>
    <mergeCell ref="D11:D13"/>
    <mergeCell ref="E11:E13"/>
    <mergeCell ref="F11:F13"/>
    <mergeCell ref="G11:G13"/>
    <mergeCell ref="H11:H13"/>
    <mergeCell ref="I11:I13"/>
    <mergeCell ref="J11:J13"/>
    <mergeCell ref="K11:K13"/>
    <mergeCell ref="L11:L13"/>
    <mergeCell ref="I9:I10"/>
    <mergeCell ref="J9:J10"/>
    <mergeCell ref="O11:O13"/>
    <mergeCell ref="P11:P13"/>
    <mergeCell ref="Q11:Q13"/>
    <mergeCell ref="R11:R13"/>
    <mergeCell ref="M11:M13"/>
    <mergeCell ref="G9:G10"/>
    <mergeCell ref="H9:H10"/>
    <mergeCell ref="B8:C8"/>
    <mergeCell ref="B9:D9"/>
    <mergeCell ref="E9:E10"/>
    <mergeCell ref="F9:F10"/>
    <mergeCell ref="B10:C10"/>
  </mergeCell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vstupy!$B$3:$B$14</xm:f>
          </x14:formula1>
          <xm:sqref>H11:H13</xm:sqref>
        </x14:dataValidation>
        <x14:dataValidation type="list" allowBlank="1" showInputMessage="1" showErrorMessage="1" xr:uid="{00000000-0002-0000-0000-000001000000}">
          <x14:formula1>
            <xm:f>vstupy!#REF!</xm:f>
          </x14:formula1>
          <xm:sqref>B11:B13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árok3"/>
  <dimension ref="A1:O119"/>
  <sheetViews>
    <sheetView showGridLines="0" zoomScale="85" zoomScaleNormal="85" workbookViewId="0">
      <selection activeCell="E14" sqref="E14"/>
    </sheetView>
  </sheetViews>
  <sheetFormatPr defaultColWidth="9.140625" defaultRowHeight="12.75" x14ac:dyDescent="0.2"/>
  <cols>
    <col min="1" max="1" width="8.5703125" style="67" customWidth="1"/>
    <col min="2" max="2" width="43.140625" style="67" customWidth="1"/>
    <col min="3" max="4" width="17.85546875" style="67" customWidth="1"/>
    <col min="5" max="5" width="57.5703125" style="67" customWidth="1"/>
    <col min="6" max="6" width="9.5703125" style="85" customWidth="1"/>
    <col min="7" max="7" width="13.28515625" style="67" customWidth="1"/>
    <col min="8" max="8" width="10.28515625" style="67" customWidth="1"/>
    <col min="9" max="9" width="11.140625" style="67" customWidth="1"/>
    <col min="10" max="10" width="12.5703125" style="67" customWidth="1"/>
    <col min="11" max="12" width="18" style="67" customWidth="1"/>
    <col min="13" max="13" width="13.28515625" style="67" customWidth="1"/>
    <col min="14" max="14" width="9.85546875" style="67" customWidth="1"/>
    <col min="15" max="15" width="15.7109375" style="67" customWidth="1"/>
    <col min="16" max="16384" width="9.140625" style="67"/>
  </cols>
  <sheetData>
    <row r="1" spans="1:13" ht="15.75" x14ac:dyDescent="0.2">
      <c r="A1" s="694" t="s">
        <v>78</v>
      </c>
      <c r="B1" s="694"/>
      <c r="C1" s="694"/>
      <c r="D1" s="694"/>
      <c r="E1" s="694"/>
      <c r="F1" s="694"/>
      <c r="G1" s="694"/>
      <c r="H1" s="694"/>
      <c r="I1" s="694"/>
      <c r="J1" s="694"/>
      <c r="K1" s="694"/>
    </row>
    <row r="2" spans="1:13" ht="15.75" x14ac:dyDescent="0.2">
      <c r="A2" s="69"/>
      <c r="B2" s="69"/>
      <c r="C2" s="69"/>
      <c r="D2" s="69"/>
      <c r="E2" s="69"/>
      <c r="F2" s="84"/>
      <c r="G2" s="69"/>
      <c r="H2" s="69"/>
      <c r="I2" s="69"/>
      <c r="J2" s="69"/>
      <c r="K2" s="69"/>
      <c r="L2" s="69"/>
      <c r="M2" s="69"/>
    </row>
    <row r="3" spans="1:13" ht="51" customHeight="1" x14ac:dyDescent="0.25">
      <c r="A3" s="694" t="s">
        <v>177</v>
      </c>
      <c r="B3" s="694"/>
      <c r="C3" s="694"/>
      <c r="D3" s="694"/>
      <c r="E3" s="68"/>
    </row>
    <row r="4" spans="1:13" ht="13.5" customHeight="1" thickBot="1" x14ac:dyDescent="0.25"/>
    <row r="5" spans="1:13" ht="33.75" customHeight="1" thickBot="1" x14ac:dyDescent="0.25">
      <c r="B5" s="205" t="s">
        <v>57</v>
      </c>
      <c r="C5" s="206" t="s">
        <v>82</v>
      </c>
      <c r="D5" s="207" t="s">
        <v>83</v>
      </c>
      <c r="F5" s="67"/>
    </row>
    <row r="6" spans="1:13" ht="40.5" customHeight="1" x14ac:dyDescent="0.2">
      <c r="B6" s="202" t="s">
        <v>109</v>
      </c>
      <c r="C6" s="203">
        <f>'Krok 1- Vstupy Ex Ante '!AQ161</f>
        <v>0</v>
      </c>
      <c r="D6" s="204">
        <f>'Krok 1- Vstupy Ex Ante '!BA161</f>
        <v>0</v>
      </c>
      <c r="F6" s="67"/>
    </row>
    <row r="7" spans="1:13" ht="15" customHeight="1" x14ac:dyDescent="0.2">
      <c r="B7" s="133" t="s">
        <v>110</v>
      </c>
      <c r="C7" s="198">
        <f>'Krok 1- Vstupy Ex Ante '!AS161</f>
        <v>0</v>
      </c>
      <c r="D7" s="199">
        <f>'Krok 1- Vstupy Ex Ante '!BC161</f>
        <v>0</v>
      </c>
      <c r="F7" s="67"/>
    </row>
    <row r="8" spans="1:13" ht="15" customHeight="1" x14ac:dyDescent="0.2">
      <c r="B8" s="133" t="s">
        <v>209</v>
      </c>
      <c r="C8" s="198">
        <f>'Krok 1- Vstupy Ex Ante '!AU161</f>
        <v>0</v>
      </c>
      <c r="D8" s="199">
        <f>'Krok 1- Vstupy Ex Ante '!BE161</f>
        <v>0</v>
      </c>
      <c r="F8" s="67"/>
    </row>
    <row r="9" spans="1:13" ht="15" customHeight="1" x14ac:dyDescent="0.2">
      <c r="B9" s="133" t="s">
        <v>220</v>
      </c>
      <c r="C9" s="198">
        <f>'Krok 1- Vstupy Ex Ante '!AW161</f>
        <v>0</v>
      </c>
      <c r="D9" s="199">
        <f>'Krok 1- Vstupy Ex Ante '!BG161</f>
        <v>0</v>
      </c>
      <c r="F9" s="67"/>
    </row>
    <row r="10" spans="1:13" ht="15" customHeight="1" thickBot="1" x14ac:dyDescent="0.25">
      <c r="B10" s="208" t="s">
        <v>232</v>
      </c>
      <c r="C10" s="209">
        <f>'Krok 1- Vstupy Ex Ante '!AY161</f>
        <v>0</v>
      </c>
      <c r="D10" s="210">
        <f>'Krok 1- Vstupy Ex Ante '!BI161</f>
        <v>0</v>
      </c>
      <c r="F10" s="67"/>
    </row>
    <row r="11" spans="1:13" ht="15" customHeight="1" thickBot="1" x14ac:dyDescent="0.25">
      <c r="B11" s="201" t="s">
        <v>243</v>
      </c>
      <c r="C11" s="211">
        <f>SUM(C6:C10)</f>
        <v>0</v>
      </c>
      <c r="D11" s="212">
        <f>SUM(D6:D10)</f>
        <v>0</v>
      </c>
      <c r="F11" s="67"/>
    </row>
    <row r="12" spans="1:13" ht="15" customHeight="1" thickBot="1" x14ac:dyDescent="0.25">
      <c r="B12" s="183"/>
      <c r="C12" s="183"/>
      <c r="D12" s="183"/>
      <c r="F12" s="67"/>
    </row>
    <row r="13" spans="1:13" ht="30" customHeight="1" thickBot="1" x14ac:dyDescent="0.25">
      <c r="B13" s="201" t="s">
        <v>178</v>
      </c>
      <c r="C13" s="211" t="s">
        <v>82</v>
      </c>
      <c r="D13" s="212" t="s">
        <v>83</v>
      </c>
      <c r="F13" s="67"/>
    </row>
    <row r="14" spans="1:13" ht="49.5" customHeight="1" thickBot="1" x14ac:dyDescent="0.25">
      <c r="B14" s="213" t="s">
        <v>233</v>
      </c>
      <c r="C14" s="214">
        <f>'Krok 1- Vstupy Ex Ante '!CW161+'Krok 1- Vstupy Ex Ante '!CX161</f>
        <v>0</v>
      </c>
      <c r="D14" s="215">
        <f>'Krok 1- Vstupy Ex Ante '!DI161+'Krok 1- Vstupy Ex Ante '!DJ161</f>
        <v>0</v>
      </c>
      <c r="F14" s="67"/>
    </row>
    <row r="15" spans="1:13" ht="13.5" customHeight="1" thickBot="1" x14ac:dyDescent="0.25">
      <c r="B15" s="201" t="s">
        <v>234</v>
      </c>
      <c r="C15" s="211">
        <f>'Krok 1- Vstupy Ex Ante '!DW161</f>
        <v>0</v>
      </c>
      <c r="D15" s="212">
        <f>'Krok 1- Vstupy Ex Ante '!EC161</f>
        <v>0</v>
      </c>
      <c r="F15" s="67"/>
    </row>
    <row r="16" spans="1:13" ht="13.5" customHeight="1" x14ac:dyDescent="0.2">
      <c r="C16" s="134"/>
      <c r="D16" s="134"/>
      <c r="F16" s="67"/>
    </row>
    <row r="17" spans="1:15" ht="13.5" customHeight="1" thickBot="1" x14ac:dyDescent="0.25">
      <c r="C17" s="134"/>
      <c r="D17" s="134"/>
      <c r="F17" s="67"/>
    </row>
    <row r="18" spans="1:15" ht="16.5" customHeight="1" x14ac:dyDescent="0.2">
      <c r="B18" s="135" t="s">
        <v>80</v>
      </c>
      <c r="C18" s="197" t="s">
        <v>48</v>
      </c>
      <c r="D18" s="200" t="s">
        <v>47</v>
      </c>
      <c r="F18" s="67"/>
    </row>
    <row r="19" spans="1:15" ht="17.25" customHeight="1" thickBot="1" x14ac:dyDescent="0.25">
      <c r="B19" s="255" t="s">
        <v>242</v>
      </c>
      <c r="C19" s="195">
        <f>C7+C9+C10-C14+'Krok 1- Vstupy Ex Ante '!CX161</f>
        <v>0</v>
      </c>
      <c r="D19" s="196">
        <f>D7+D9+D10-D14+'Krok 1- Vstupy Ex Ante '!DJ161</f>
        <v>0</v>
      </c>
      <c r="F19" s="67"/>
    </row>
    <row r="20" spans="1:15" ht="15" x14ac:dyDescent="0.2">
      <c r="A20" s="76"/>
      <c r="C20" s="188"/>
      <c r="D20" s="188"/>
      <c r="E20" s="188"/>
      <c r="F20" s="188"/>
      <c r="J20" s="188"/>
      <c r="L20" s="188"/>
      <c r="M20" s="188"/>
      <c r="N20" s="188"/>
      <c r="O20" s="188"/>
    </row>
    <row r="21" spans="1:15" x14ac:dyDescent="0.2">
      <c r="J21" s="188"/>
      <c r="L21" s="188"/>
      <c r="M21" s="188"/>
    </row>
    <row r="22" spans="1:15" ht="15.75" customHeight="1" x14ac:dyDescent="0.2">
      <c r="A22" s="698" t="s">
        <v>69</v>
      </c>
      <c r="B22" s="698"/>
      <c r="C22" s="698"/>
      <c r="D22" s="698"/>
      <c r="E22" s="698"/>
      <c r="F22" s="234"/>
      <c r="G22" s="234"/>
      <c r="H22" s="234"/>
      <c r="I22" s="234"/>
      <c r="J22" s="188"/>
      <c r="L22" s="188"/>
      <c r="M22" s="188"/>
    </row>
    <row r="23" spans="1:15" ht="13.15" customHeight="1" x14ac:dyDescent="0.2">
      <c r="A23" s="693" t="s">
        <v>65</v>
      </c>
      <c r="B23" s="693" t="str">
        <f>'Krok 1- Vstupy Ex Ante '!C9</f>
        <v>Zrozumiteľný a stručný opis regulácie 
(dôvod zvýšenia/zníženia nákladov na PP a dôvod ponechania nákladov na PP, ktoré su goldplatingom)</v>
      </c>
      <c r="C23" s="695" t="s">
        <v>121</v>
      </c>
      <c r="D23" s="695" t="s">
        <v>247</v>
      </c>
      <c r="E23" s="693" t="s">
        <v>202</v>
      </c>
      <c r="F23" s="693" t="s">
        <v>103</v>
      </c>
      <c r="G23" s="693" t="s">
        <v>70</v>
      </c>
      <c r="H23" s="693" t="s">
        <v>248</v>
      </c>
      <c r="I23" s="693" t="s">
        <v>73</v>
      </c>
      <c r="J23" s="693" t="s">
        <v>74</v>
      </c>
      <c r="K23" s="693" t="s">
        <v>201</v>
      </c>
      <c r="L23" s="692" t="s">
        <v>176</v>
      </c>
      <c r="M23" s="692" t="s">
        <v>175</v>
      </c>
      <c r="O23" s="188"/>
    </row>
    <row r="24" spans="1:15" x14ac:dyDescent="0.2">
      <c r="A24" s="693"/>
      <c r="B24" s="693"/>
      <c r="C24" s="696"/>
      <c r="D24" s="696"/>
      <c r="E24" s="693"/>
      <c r="F24" s="693"/>
      <c r="G24" s="693"/>
      <c r="H24" s="693"/>
      <c r="I24" s="693"/>
      <c r="J24" s="693"/>
      <c r="K24" s="693"/>
      <c r="L24" s="692"/>
      <c r="M24" s="692"/>
    </row>
    <row r="25" spans="1:15" x14ac:dyDescent="0.2">
      <c r="A25" s="693"/>
      <c r="B25" s="693"/>
      <c r="C25" s="696"/>
      <c r="D25" s="696"/>
      <c r="E25" s="693"/>
      <c r="F25" s="693"/>
      <c r="G25" s="693"/>
      <c r="H25" s="693"/>
      <c r="I25" s="693"/>
      <c r="J25" s="693"/>
      <c r="K25" s="693"/>
      <c r="L25" s="692"/>
      <c r="M25" s="692"/>
      <c r="O25" s="188"/>
    </row>
    <row r="26" spans="1:15" x14ac:dyDescent="0.2">
      <c r="A26" s="693"/>
      <c r="B26" s="693"/>
      <c r="C26" s="696"/>
      <c r="D26" s="696"/>
      <c r="E26" s="693"/>
      <c r="F26" s="693"/>
      <c r="G26" s="693"/>
      <c r="H26" s="693"/>
      <c r="I26" s="693"/>
      <c r="J26" s="693"/>
      <c r="K26" s="693"/>
      <c r="L26" s="692"/>
      <c r="M26" s="692"/>
    </row>
    <row r="27" spans="1:15" x14ac:dyDescent="0.2">
      <c r="A27" s="693"/>
      <c r="B27" s="693"/>
      <c r="C27" s="696"/>
      <c r="D27" s="696"/>
      <c r="E27" s="693"/>
      <c r="F27" s="693"/>
      <c r="G27" s="693"/>
      <c r="H27" s="693"/>
      <c r="I27" s="693"/>
      <c r="J27" s="693"/>
      <c r="K27" s="693"/>
      <c r="L27" s="692"/>
      <c r="M27" s="692"/>
    </row>
    <row r="28" spans="1:15" x14ac:dyDescent="0.2">
      <c r="A28" s="693"/>
      <c r="B28" s="693"/>
      <c r="C28" s="697"/>
      <c r="D28" s="697"/>
      <c r="E28" s="693"/>
      <c r="F28" s="693"/>
      <c r="G28" s="693"/>
      <c r="H28" s="693"/>
      <c r="I28" s="693"/>
      <c r="J28" s="693"/>
      <c r="K28" s="693"/>
      <c r="L28" s="692"/>
      <c r="M28" s="692"/>
      <c r="O28" s="188"/>
    </row>
    <row r="29" spans="1:15" ht="16.5" customHeight="1" x14ac:dyDescent="0.2">
      <c r="A29" s="143">
        <f>'Krok 1- Vstupy Ex Ante '!B11</f>
        <v>1</v>
      </c>
      <c r="B29" s="143">
        <f>'Krok 1- Vstupy Ex Ante '!C11</f>
        <v>0</v>
      </c>
      <c r="C29" s="143">
        <f>'Krok 1- Vstupy Ex Ante '!D11</f>
        <v>0</v>
      </c>
      <c r="D29" s="143">
        <f>'Krok 1- Vstupy Ex Ante '!E11</f>
        <v>0</v>
      </c>
      <c r="E29" s="143" t="str">
        <f>'Krok 1- Vstupy Ex Ante '!F11</f>
        <v>vyberte</v>
      </c>
      <c r="F29" s="146" t="str">
        <f>IF('Krok 1- Vstupy Ex Ante '!G11&gt;0,'Krok 1- Vstupy Ex Ante '!G11,"-")</f>
        <v>-</v>
      </c>
      <c r="G29" s="143">
        <f>'Krok 1- Vstupy Ex Ante '!K11</f>
        <v>0</v>
      </c>
      <c r="H29" s="144">
        <f>'Krok 1- Vstupy Ex Ante '!L11</f>
        <v>0</v>
      </c>
      <c r="I29" s="233">
        <f>'Krok 1- Vstupy Ex Ante '!DL11</f>
        <v>0</v>
      </c>
      <c r="J29" s="145">
        <f>'Krok 1- Vstupy Ex Ante '!DM11</f>
        <v>0</v>
      </c>
      <c r="K29" s="143" t="str">
        <f>'Krok 1- Vstupy Ex Ante '!N11</f>
        <v>vyberte</v>
      </c>
      <c r="L29" s="191">
        <f>'Krok 1- Vstupy Ex Ante '!DP11</f>
        <v>0</v>
      </c>
      <c r="M29" s="145">
        <f>'Krok 1- Vstupy Ex Ante '!ED11</f>
        <v>0</v>
      </c>
    </row>
    <row r="30" spans="1:15" x14ac:dyDescent="0.2">
      <c r="A30" s="143">
        <f>'Krok 1- Vstupy Ex Ante '!B14</f>
        <v>2</v>
      </c>
      <c r="B30" s="143">
        <f>'Krok 1- Vstupy Ex Ante '!C14</f>
        <v>0</v>
      </c>
      <c r="C30" s="143">
        <f>'Krok 1- Vstupy Ex Ante '!D14</f>
        <v>0</v>
      </c>
      <c r="D30" s="143">
        <f>'Krok 1- Vstupy Ex Ante '!E14</f>
        <v>0</v>
      </c>
      <c r="E30" s="143" t="str">
        <f>'Krok 1- Vstupy Ex Ante '!F14</f>
        <v>vyberte</v>
      </c>
      <c r="F30" s="146" t="str">
        <f>IF('Krok 1- Vstupy Ex Ante '!G14&gt;0,'Krok 1- Vstupy Ex Ante '!G14,"-")</f>
        <v>-</v>
      </c>
      <c r="G30" s="143">
        <f>'Krok 1- Vstupy Ex Ante '!K14</f>
        <v>0</v>
      </c>
      <c r="H30" s="144">
        <f>'Krok 1- Vstupy Ex Ante '!L14</f>
        <v>0</v>
      </c>
      <c r="I30" s="145">
        <f>'Krok 1- Vstupy Ex Ante '!DL14</f>
        <v>0</v>
      </c>
      <c r="J30" s="145">
        <f>'Krok 1- Vstupy Ex Ante '!DM14</f>
        <v>0</v>
      </c>
      <c r="K30" s="143" t="str">
        <f>'Krok 1- Vstupy Ex Ante '!N14</f>
        <v>vyberte</v>
      </c>
      <c r="L30" s="191">
        <f>'Krok 1- Vstupy Ex Ante '!DP14</f>
        <v>0</v>
      </c>
      <c r="M30" s="145">
        <f>'Krok 1- Vstupy Ex Ante '!ED14</f>
        <v>0</v>
      </c>
    </row>
    <row r="31" spans="1:15" x14ac:dyDescent="0.2">
      <c r="A31" s="143">
        <f>'Krok 1- Vstupy Ex Ante '!B17</f>
        <v>3</v>
      </c>
      <c r="B31" s="143">
        <f>'Krok 1- Vstupy Ex Ante '!C17</f>
        <v>0</v>
      </c>
      <c r="C31" s="143">
        <f>'Krok 1- Vstupy Ex Ante '!D17</f>
        <v>0</v>
      </c>
      <c r="D31" s="143">
        <f>'Krok 1- Vstupy Ex Ante '!E17</f>
        <v>0</v>
      </c>
      <c r="E31" s="143" t="str">
        <f>'Krok 1- Vstupy Ex Ante '!F17</f>
        <v>vyberte</v>
      </c>
      <c r="F31" s="146" t="str">
        <f>IF('Krok 1- Vstupy Ex Ante '!G17&gt;0,'Krok 1- Vstupy Ex Ante '!G17,"-")</f>
        <v>-</v>
      </c>
      <c r="G31" s="143">
        <f>'Krok 1- Vstupy Ex Ante '!K17</f>
        <v>0</v>
      </c>
      <c r="H31" s="144">
        <f>'Krok 1- Vstupy Ex Ante '!L17</f>
        <v>0</v>
      </c>
      <c r="I31" s="145">
        <f>'Krok 1- Vstupy Ex Ante '!DL17</f>
        <v>0</v>
      </c>
      <c r="J31" s="145">
        <f>'Krok 1- Vstupy Ex Ante '!DM17</f>
        <v>0</v>
      </c>
      <c r="K31" s="143" t="str">
        <f>'Krok 1- Vstupy Ex Ante '!N17</f>
        <v>vyberte</v>
      </c>
      <c r="L31" s="191">
        <f>'Krok 1- Vstupy Ex Ante '!DP17</f>
        <v>0</v>
      </c>
      <c r="M31" s="145">
        <f>'Krok 1- Vstupy Ex Ante '!ED17</f>
        <v>0</v>
      </c>
    </row>
    <row r="32" spans="1:15" x14ac:dyDescent="0.2">
      <c r="A32" s="143">
        <f>'Krok 1- Vstupy Ex Ante '!B20</f>
        <v>4</v>
      </c>
      <c r="B32" s="143">
        <f>'Krok 1- Vstupy Ex Ante '!C20</f>
        <v>0</v>
      </c>
      <c r="C32" s="143">
        <f>'Krok 1- Vstupy Ex Ante '!D20</f>
        <v>0</v>
      </c>
      <c r="D32" s="143">
        <f>'Krok 1- Vstupy Ex Ante '!E20</f>
        <v>0</v>
      </c>
      <c r="E32" s="143" t="str">
        <f>'Krok 1- Vstupy Ex Ante '!F20</f>
        <v>vyberte</v>
      </c>
      <c r="F32" s="146" t="str">
        <f>IF('Krok 1- Vstupy Ex Ante '!G20&gt;0,'Krok 1- Vstupy Ex Ante '!G20,"-")</f>
        <v>-</v>
      </c>
      <c r="G32" s="143">
        <f>'Krok 1- Vstupy Ex Ante '!K20</f>
        <v>0</v>
      </c>
      <c r="H32" s="144">
        <f>'Krok 1- Vstupy Ex Ante '!L20</f>
        <v>0</v>
      </c>
      <c r="I32" s="145">
        <f>'Krok 1- Vstupy Ex Ante '!DL20</f>
        <v>0</v>
      </c>
      <c r="J32" s="145">
        <f>'Krok 1- Vstupy Ex Ante '!DM20</f>
        <v>0</v>
      </c>
      <c r="K32" s="143" t="str">
        <f>'Krok 1- Vstupy Ex Ante '!N20</f>
        <v>vyberte</v>
      </c>
      <c r="L32" s="191">
        <f>'Krok 1- Vstupy Ex Ante '!DP20</f>
        <v>0</v>
      </c>
      <c r="M32" s="145">
        <f>'Krok 1- Vstupy Ex Ante '!ED20</f>
        <v>0</v>
      </c>
    </row>
    <row r="33" spans="1:15" x14ac:dyDescent="0.2">
      <c r="A33" s="143">
        <f>'Krok 1- Vstupy Ex Ante '!B23</f>
        <v>5</v>
      </c>
      <c r="B33" s="143">
        <f>'Krok 1- Vstupy Ex Ante '!C23</f>
        <v>0</v>
      </c>
      <c r="C33" s="143">
        <f>'Krok 1- Vstupy Ex Ante '!D23</f>
        <v>0</v>
      </c>
      <c r="D33" s="143">
        <f>'Krok 1- Vstupy Ex Ante '!E23</f>
        <v>0</v>
      </c>
      <c r="E33" s="143" t="str">
        <f>'Krok 1- Vstupy Ex Ante '!F23</f>
        <v>vyberte</v>
      </c>
      <c r="F33" s="146" t="str">
        <f>IF('Krok 1- Vstupy Ex Ante '!G23&gt;0,'Krok 1- Vstupy Ex Ante '!G23,"-")</f>
        <v>-</v>
      </c>
      <c r="G33" s="143">
        <f>'Krok 1- Vstupy Ex Ante '!K23</f>
        <v>0</v>
      </c>
      <c r="H33" s="144">
        <f>'Krok 1- Vstupy Ex Ante '!L23</f>
        <v>0</v>
      </c>
      <c r="I33" s="145">
        <f>'Krok 1- Vstupy Ex Ante '!DL23</f>
        <v>0</v>
      </c>
      <c r="J33" s="145">
        <f>'Krok 1- Vstupy Ex Ante '!DM23</f>
        <v>0</v>
      </c>
      <c r="K33" s="143" t="str">
        <f>'Krok 1- Vstupy Ex Ante '!N23</f>
        <v>vyberte</v>
      </c>
      <c r="L33" s="191">
        <f>'Krok 1- Vstupy Ex Ante '!DP23</f>
        <v>0</v>
      </c>
      <c r="M33" s="145">
        <f>'Krok 1- Vstupy Ex Ante '!ED23</f>
        <v>0</v>
      </c>
    </row>
    <row r="34" spans="1:15" x14ac:dyDescent="0.2">
      <c r="A34" s="143">
        <f>'Krok 1- Vstupy Ex Ante '!B26</f>
        <v>6</v>
      </c>
      <c r="B34" s="143">
        <f>'Krok 1- Vstupy Ex Ante '!C26</f>
        <v>0</v>
      </c>
      <c r="C34" s="143">
        <f>'Krok 1- Vstupy Ex Ante '!D26</f>
        <v>0</v>
      </c>
      <c r="D34" s="143">
        <f>'Krok 1- Vstupy Ex Ante '!E26</f>
        <v>0</v>
      </c>
      <c r="E34" s="143" t="str">
        <f>'Krok 1- Vstupy Ex Ante '!F26</f>
        <v>vyberte</v>
      </c>
      <c r="F34" s="146" t="str">
        <f>IF('Krok 1- Vstupy Ex Ante '!G26&gt;0,'Krok 1- Vstupy Ex Ante '!G26,"-")</f>
        <v>-</v>
      </c>
      <c r="G34" s="143">
        <f>'Krok 1- Vstupy Ex Ante '!K26</f>
        <v>0</v>
      </c>
      <c r="H34" s="144">
        <f>'Krok 1- Vstupy Ex Ante '!L26</f>
        <v>0</v>
      </c>
      <c r="I34" s="145">
        <f>'Krok 1- Vstupy Ex Ante '!DL26</f>
        <v>0</v>
      </c>
      <c r="J34" s="145">
        <f>'Krok 1- Vstupy Ex Ante '!DM26</f>
        <v>0</v>
      </c>
      <c r="K34" s="143" t="str">
        <f>'Krok 1- Vstupy Ex Ante '!N26</f>
        <v>vyberte</v>
      </c>
      <c r="L34" s="191">
        <f>'Krok 1- Vstupy Ex Ante '!DP26</f>
        <v>0</v>
      </c>
      <c r="M34" s="145">
        <f>'Krok 1- Vstupy Ex Ante '!ED26</f>
        <v>0</v>
      </c>
    </row>
    <row r="35" spans="1:15" x14ac:dyDescent="0.2">
      <c r="A35" s="143">
        <f>'Krok 1- Vstupy Ex Ante '!B29</f>
        <v>7</v>
      </c>
      <c r="B35" s="143">
        <f>'Krok 1- Vstupy Ex Ante '!C29</f>
        <v>0</v>
      </c>
      <c r="C35" s="143">
        <f>'Krok 1- Vstupy Ex Ante '!D29</f>
        <v>0</v>
      </c>
      <c r="D35" s="143">
        <f>'Krok 1- Vstupy Ex Ante '!E29</f>
        <v>0</v>
      </c>
      <c r="E35" s="143" t="str">
        <f>'Krok 1- Vstupy Ex Ante '!F29</f>
        <v>vyberte</v>
      </c>
      <c r="F35" s="146" t="str">
        <f>IF('Krok 1- Vstupy Ex Ante '!G29&gt;0,'Krok 1- Vstupy Ex Ante '!G29,"-")</f>
        <v>-</v>
      </c>
      <c r="G35" s="143">
        <f>'Krok 1- Vstupy Ex Ante '!K29</f>
        <v>0</v>
      </c>
      <c r="H35" s="144">
        <f>'Krok 1- Vstupy Ex Ante '!L29</f>
        <v>0</v>
      </c>
      <c r="I35" s="143">
        <f>'Krok 1- Vstupy Ex Ante '!DL29</f>
        <v>0</v>
      </c>
      <c r="J35" s="143">
        <f>'Krok 1- Vstupy Ex Ante '!DM29</f>
        <v>0</v>
      </c>
      <c r="K35" s="143" t="str">
        <f>'Krok 1- Vstupy Ex Ante '!N29</f>
        <v>vyberte</v>
      </c>
      <c r="L35" s="143">
        <f>'Krok 1- Vstupy Ex Ante '!DP29</f>
        <v>0</v>
      </c>
      <c r="M35" s="145">
        <f>'Krok 1- Vstupy Ex Ante '!ED29</f>
        <v>0</v>
      </c>
    </row>
    <row r="36" spans="1:15" x14ac:dyDescent="0.2">
      <c r="A36" s="143">
        <f>'Krok 1- Vstupy Ex Ante '!B32</f>
        <v>8</v>
      </c>
      <c r="B36" s="143">
        <f>'Krok 1- Vstupy Ex Ante '!C32</f>
        <v>0</v>
      </c>
      <c r="C36" s="143">
        <f>'Krok 1- Vstupy Ex Ante '!D32</f>
        <v>0</v>
      </c>
      <c r="D36" s="143">
        <f>'Krok 1- Vstupy Ex Ante '!E32</f>
        <v>0</v>
      </c>
      <c r="E36" s="143" t="str">
        <f>'Krok 1- Vstupy Ex Ante '!F32</f>
        <v>vyberte</v>
      </c>
      <c r="F36" s="146" t="str">
        <f>IF('Krok 1- Vstupy Ex Ante '!G32&gt;0,'Krok 1- Vstupy Ex Ante '!G32,"-")</f>
        <v>-</v>
      </c>
      <c r="G36" s="143">
        <f>'Krok 1- Vstupy Ex Ante '!K32</f>
        <v>0</v>
      </c>
      <c r="H36" s="144">
        <f>'Krok 1- Vstupy Ex Ante '!L32</f>
        <v>0</v>
      </c>
      <c r="I36" s="145">
        <f>'Krok 1- Vstupy Ex Ante '!DL32</f>
        <v>0</v>
      </c>
      <c r="J36" s="145">
        <f>'Krok 1- Vstupy Ex Ante '!DM32</f>
        <v>0</v>
      </c>
      <c r="K36" s="143" t="str">
        <f>'Krok 1- Vstupy Ex Ante '!N32</f>
        <v>vyberte</v>
      </c>
      <c r="L36" s="191">
        <f>'Krok 1- Vstupy Ex Ante '!DP32</f>
        <v>0</v>
      </c>
      <c r="M36" s="145">
        <f>'Krok 1- Vstupy Ex Ante '!ED32</f>
        <v>0</v>
      </c>
    </row>
    <row r="37" spans="1:15" ht="13.9" customHeight="1" x14ac:dyDescent="0.2">
      <c r="A37" s="143">
        <f>'Krok 1- Vstupy Ex Ante '!B35</f>
        <v>9</v>
      </c>
      <c r="B37" s="143">
        <f>'Krok 1- Vstupy Ex Ante '!C35</f>
        <v>0</v>
      </c>
      <c r="C37" s="143">
        <f>'Krok 1- Vstupy Ex Ante '!D35</f>
        <v>0</v>
      </c>
      <c r="D37" s="143">
        <f>'Krok 1- Vstupy Ex Ante '!E35</f>
        <v>0</v>
      </c>
      <c r="E37" s="143" t="str">
        <f>'Krok 1- Vstupy Ex Ante '!F35</f>
        <v>vyberte</v>
      </c>
      <c r="F37" s="146" t="str">
        <f>IF('Krok 1- Vstupy Ex Ante '!G35&gt;0,'Krok 1- Vstupy Ex Ante '!G35,"-")</f>
        <v>-</v>
      </c>
      <c r="G37" s="143">
        <f>'Krok 1- Vstupy Ex Ante '!K35</f>
        <v>0</v>
      </c>
      <c r="H37" s="144">
        <f>'Krok 1- Vstupy Ex Ante '!L35</f>
        <v>0</v>
      </c>
      <c r="I37" s="145">
        <f>'Krok 1- Vstupy Ex Ante '!DL35</f>
        <v>0</v>
      </c>
      <c r="J37" s="145">
        <f>'Krok 1- Vstupy Ex Ante '!DM35</f>
        <v>0</v>
      </c>
      <c r="K37" s="143" t="str">
        <f>'Krok 1- Vstupy Ex Ante '!N35</f>
        <v>vyberte</v>
      </c>
      <c r="L37" s="191">
        <f>'Krok 1- Vstupy Ex Ante '!DP35</f>
        <v>0</v>
      </c>
      <c r="M37" s="145">
        <f>'Krok 1- Vstupy Ex Ante '!ED35</f>
        <v>0</v>
      </c>
    </row>
    <row r="38" spans="1:15" ht="13.9" customHeight="1" x14ac:dyDescent="0.2">
      <c r="A38" s="143">
        <f>'Krok 1- Vstupy Ex Ante '!B38</f>
        <v>10</v>
      </c>
      <c r="B38" s="143">
        <f>'Krok 1- Vstupy Ex Ante '!C38</f>
        <v>0</v>
      </c>
      <c r="C38" s="143">
        <f>'Krok 1- Vstupy Ex Ante '!D38</f>
        <v>0</v>
      </c>
      <c r="D38" s="143">
        <f>'Krok 1- Vstupy Ex Ante '!E38</f>
        <v>0</v>
      </c>
      <c r="E38" s="143" t="str">
        <f>'Krok 1- Vstupy Ex Ante '!F38</f>
        <v>vyberte</v>
      </c>
      <c r="F38" s="146" t="str">
        <f>IF('Krok 1- Vstupy Ex Ante '!G38&gt;0,'Krok 1- Vstupy Ex Ante '!G38,"-")</f>
        <v>-</v>
      </c>
      <c r="G38" s="143">
        <f>'Krok 1- Vstupy Ex Ante '!K38</f>
        <v>0</v>
      </c>
      <c r="H38" s="144">
        <f>'Krok 1- Vstupy Ex Ante '!L38</f>
        <v>0</v>
      </c>
      <c r="I38" s="145">
        <f>'Krok 1- Vstupy Ex Ante '!DL38</f>
        <v>0</v>
      </c>
      <c r="J38" s="145">
        <f>'Krok 1- Vstupy Ex Ante '!DM38</f>
        <v>0</v>
      </c>
      <c r="K38" s="143" t="str">
        <f>'Krok 1- Vstupy Ex Ante '!N38</f>
        <v>vyberte</v>
      </c>
      <c r="L38" s="191">
        <f>'Krok 1- Vstupy Ex Ante '!DP38</f>
        <v>0</v>
      </c>
      <c r="M38" s="145">
        <f>'Krok 1- Vstupy Ex Ante '!ED38</f>
        <v>0</v>
      </c>
    </row>
    <row r="39" spans="1:15" ht="13.9" customHeight="1" x14ac:dyDescent="0.2">
      <c r="A39" s="143">
        <f>'Krok 1- Vstupy Ex Ante '!B41</f>
        <v>11</v>
      </c>
      <c r="B39" s="143">
        <f>'Krok 1- Vstupy Ex Ante '!C41</f>
        <v>0</v>
      </c>
      <c r="C39" s="143">
        <f>'Krok 1- Vstupy Ex Ante '!D41</f>
        <v>0</v>
      </c>
      <c r="D39" s="143">
        <f>'Krok 1- Vstupy Ex Ante '!E41</f>
        <v>0</v>
      </c>
      <c r="E39" s="143" t="str">
        <f>'Krok 1- Vstupy Ex Ante '!F41</f>
        <v>vyberte</v>
      </c>
      <c r="F39" s="146" t="str">
        <f>IF('Krok 1- Vstupy Ex Ante '!G41&gt;0,'Krok 1- Vstupy Ex Ante '!G41,"-")</f>
        <v>-</v>
      </c>
      <c r="G39" s="143">
        <f>'Krok 1- Vstupy Ex Ante '!K41</f>
        <v>0</v>
      </c>
      <c r="H39" s="144">
        <f>'Krok 1- Vstupy Ex Ante '!L41</f>
        <v>0</v>
      </c>
      <c r="I39" s="145">
        <f>'Krok 1- Vstupy Ex Ante '!DL41</f>
        <v>0</v>
      </c>
      <c r="J39" s="145">
        <f>'Krok 1- Vstupy Ex Ante '!DM41</f>
        <v>0</v>
      </c>
      <c r="K39" s="143" t="str">
        <f>'Krok 1- Vstupy Ex Ante '!N41</f>
        <v>vyberte</v>
      </c>
      <c r="L39" s="191">
        <f>'Krok 1- Vstupy Ex Ante '!DP41</f>
        <v>0</v>
      </c>
      <c r="M39" s="145">
        <f>'Krok 1- Vstupy Ex Ante '!ED41</f>
        <v>0</v>
      </c>
      <c r="O39" s="188"/>
    </row>
    <row r="40" spans="1:15" ht="13.9" customHeight="1" x14ac:dyDescent="0.2">
      <c r="A40" s="143">
        <f>'Krok 1- Vstupy Ex Ante '!B44</f>
        <v>12</v>
      </c>
      <c r="B40" s="143">
        <f>'Krok 1- Vstupy Ex Ante '!C44</f>
        <v>0</v>
      </c>
      <c r="C40" s="143">
        <f>'Krok 1- Vstupy Ex Ante '!D44</f>
        <v>0</v>
      </c>
      <c r="D40" s="143">
        <f>'Krok 1- Vstupy Ex Ante '!E44</f>
        <v>0</v>
      </c>
      <c r="E40" s="143" t="str">
        <f>'Krok 1- Vstupy Ex Ante '!F44</f>
        <v>vyberte</v>
      </c>
      <c r="F40" s="146" t="str">
        <f>IF('Krok 1- Vstupy Ex Ante '!G44&gt;0,'Krok 1- Vstupy Ex Ante '!G44,"-")</f>
        <v>-</v>
      </c>
      <c r="G40" s="143">
        <f>'Krok 1- Vstupy Ex Ante '!K44</f>
        <v>0</v>
      </c>
      <c r="H40" s="144">
        <f>'Krok 1- Vstupy Ex Ante '!L44</f>
        <v>0</v>
      </c>
      <c r="I40" s="145">
        <f>'Krok 1- Vstupy Ex Ante '!DL44</f>
        <v>0</v>
      </c>
      <c r="J40" s="145">
        <f>'Krok 1- Vstupy Ex Ante '!DM44</f>
        <v>0</v>
      </c>
      <c r="K40" s="143" t="str">
        <f>'Krok 1- Vstupy Ex Ante '!N44</f>
        <v>vyberte</v>
      </c>
      <c r="L40" s="191">
        <f>'Krok 1- Vstupy Ex Ante '!DP44</f>
        <v>0</v>
      </c>
      <c r="M40" s="145">
        <f>'Krok 1- Vstupy Ex Ante '!ED44</f>
        <v>0</v>
      </c>
      <c r="O40" s="188"/>
    </row>
    <row r="41" spans="1:15" ht="13.9" customHeight="1" x14ac:dyDescent="0.2">
      <c r="A41" s="143">
        <f>'Krok 1- Vstupy Ex Ante '!B47</f>
        <v>13</v>
      </c>
      <c r="B41" s="143">
        <f>'Krok 1- Vstupy Ex Ante '!C47</f>
        <v>0</v>
      </c>
      <c r="C41" s="143">
        <f>'Krok 1- Vstupy Ex Ante '!D47</f>
        <v>0</v>
      </c>
      <c r="D41" s="143">
        <f>'Krok 1- Vstupy Ex Ante '!E47</f>
        <v>0</v>
      </c>
      <c r="E41" s="143" t="str">
        <f>'Krok 1- Vstupy Ex Ante '!F47</f>
        <v>vyberte</v>
      </c>
      <c r="F41" s="146" t="str">
        <f>IF('Krok 1- Vstupy Ex Ante '!G47&gt;0,'Krok 1- Vstupy Ex Ante '!G47,"-")</f>
        <v>-</v>
      </c>
      <c r="G41" s="143">
        <f>'Krok 1- Vstupy Ex Ante '!K47</f>
        <v>0</v>
      </c>
      <c r="H41" s="144">
        <f>'Krok 1- Vstupy Ex Ante '!L47</f>
        <v>0</v>
      </c>
      <c r="I41" s="145">
        <f>'Krok 1- Vstupy Ex Ante '!DL47</f>
        <v>0</v>
      </c>
      <c r="J41" s="145">
        <f>'Krok 1- Vstupy Ex Ante '!DM47</f>
        <v>0</v>
      </c>
      <c r="K41" s="143" t="str">
        <f>'Krok 1- Vstupy Ex Ante '!N47</f>
        <v>vyberte</v>
      </c>
      <c r="L41" s="191">
        <f>'Krok 1- Vstupy Ex Ante '!DP47</f>
        <v>0</v>
      </c>
      <c r="M41" s="145">
        <f>'Krok 1- Vstupy Ex Ante '!ED47</f>
        <v>0</v>
      </c>
    </row>
    <row r="42" spans="1:15" ht="13.9" customHeight="1" x14ac:dyDescent="0.2">
      <c r="A42" s="143">
        <f>'Krok 1- Vstupy Ex Ante '!B50</f>
        <v>14</v>
      </c>
      <c r="B42" s="143">
        <f>'Krok 1- Vstupy Ex Ante '!C50</f>
        <v>0</v>
      </c>
      <c r="C42" s="143">
        <f>'Krok 1- Vstupy Ex Ante '!D50</f>
        <v>0</v>
      </c>
      <c r="D42" s="143">
        <f>'Krok 1- Vstupy Ex Ante '!E50</f>
        <v>0</v>
      </c>
      <c r="E42" s="143" t="str">
        <f>'Krok 1- Vstupy Ex Ante '!F50</f>
        <v>vyberte</v>
      </c>
      <c r="F42" s="146" t="str">
        <f>IF('Krok 1- Vstupy Ex Ante '!G50&gt;0,'Krok 1- Vstupy Ex Ante '!G50,"-")</f>
        <v>-</v>
      </c>
      <c r="G42" s="143">
        <f>'Krok 1- Vstupy Ex Ante '!K50</f>
        <v>0</v>
      </c>
      <c r="H42" s="144">
        <f>'Krok 1- Vstupy Ex Ante '!L50</f>
        <v>0</v>
      </c>
      <c r="I42" s="145">
        <f>'Krok 1- Vstupy Ex Ante '!DL50</f>
        <v>0</v>
      </c>
      <c r="J42" s="145">
        <f>'Krok 1- Vstupy Ex Ante '!DM50</f>
        <v>0</v>
      </c>
      <c r="K42" s="143" t="str">
        <f>'Krok 1- Vstupy Ex Ante '!N50</f>
        <v>vyberte</v>
      </c>
      <c r="L42" s="191">
        <f>'Krok 1- Vstupy Ex Ante '!DP50</f>
        <v>0</v>
      </c>
      <c r="M42" s="145">
        <f>'Krok 1- Vstupy Ex Ante '!ED50</f>
        <v>0</v>
      </c>
    </row>
    <row r="43" spans="1:15" ht="13.9" customHeight="1" x14ac:dyDescent="0.2">
      <c r="A43" s="143">
        <f>'Krok 1- Vstupy Ex Ante '!B53</f>
        <v>15</v>
      </c>
      <c r="B43" s="143">
        <f>'Krok 1- Vstupy Ex Ante '!C53</f>
        <v>0</v>
      </c>
      <c r="C43" s="143">
        <f>'Krok 1- Vstupy Ex Ante '!D53</f>
        <v>0</v>
      </c>
      <c r="D43" s="143">
        <f>'Krok 1- Vstupy Ex Ante '!E53</f>
        <v>0</v>
      </c>
      <c r="E43" s="143" t="str">
        <f>'Krok 1- Vstupy Ex Ante '!F53</f>
        <v>vyberte</v>
      </c>
      <c r="F43" s="146" t="str">
        <f>IF('Krok 1- Vstupy Ex Ante '!G53&gt;0,'Krok 1- Vstupy Ex Ante '!G53,"-")</f>
        <v>-</v>
      </c>
      <c r="G43" s="143">
        <f>'Krok 1- Vstupy Ex Ante '!K53</f>
        <v>0</v>
      </c>
      <c r="H43" s="144">
        <f>'Krok 1- Vstupy Ex Ante '!L53</f>
        <v>0</v>
      </c>
      <c r="I43" s="145">
        <f>'Krok 1- Vstupy Ex Ante '!DL53</f>
        <v>0</v>
      </c>
      <c r="J43" s="145">
        <f>'Krok 1- Vstupy Ex Ante '!DM53</f>
        <v>0</v>
      </c>
      <c r="K43" s="143" t="str">
        <f>'Krok 1- Vstupy Ex Ante '!N53</f>
        <v>vyberte</v>
      </c>
      <c r="L43" s="191">
        <f>'Krok 1- Vstupy Ex Ante '!DP53</f>
        <v>0</v>
      </c>
      <c r="M43" s="145">
        <f>'Krok 1- Vstupy Ex Ante '!ED53</f>
        <v>0</v>
      </c>
    </row>
    <row r="44" spans="1:15" ht="13.9" customHeight="1" x14ac:dyDescent="0.2">
      <c r="A44" s="143">
        <f>'Krok 1- Vstupy Ex Ante '!B56</f>
        <v>16</v>
      </c>
      <c r="B44" s="143">
        <f>'Krok 1- Vstupy Ex Ante '!C56</f>
        <v>0</v>
      </c>
      <c r="C44" s="143">
        <f>'Krok 1- Vstupy Ex Ante '!D56</f>
        <v>0</v>
      </c>
      <c r="D44" s="143">
        <f>'Krok 1- Vstupy Ex Ante '!E56</f>
        <v>0</v>
      </c>
      <c r="E44" s="143" t="str">
        <f>'Krok 1- Vstupy Ex Ante '!F56</f>
        <v>vyberte</v>
      </c>
      <c r="F44" s="146" t="str">
        <f>IF('Krok 1- Vstupy Ex Ante '!G56&gt;0,'Krok 1- Vstupy Ex Ante '!G56,"-")</f>
        <v>-</v>
      </c>
      <c r="G44" s="143">
        <f>'Krok 1- Vstupy Ex Ante '!K56</f>
        <v>0</v>
      </c>
      <c r="H44" s="144">
        <f>'Krok 1- Vstupy Ex Ante '!L56</f>
        <v>0</v>
      </c>
      <c r="I44" s="145">
        <f>'Krok 1- Vstupy Ex Ante '!DL56</f>
        <v>0</v>
      </c>
      <c r="J44" s="145">
        <f>'Krok 1- Vstupy Ex Ante '!DM56</f>
        <v>0</v>
      </c>
      <c r="K44" s="143" t="str">
        <f>'Krok 1- Vstupy Ex Ante '!N56</f>
        <v>vyberte</v>
      </c>
      <c r="L44" s="191">
        <f>'Krok 1- Vstupy Ex Ante '!DP56</f>
        <v>0</v>
      </c>
      <c r="M44" s="145">
        <f>'Krok 1- Vstupy Ex Ante '!ED56</f>
        <v>0</v>
      </c>
    </row>
    <row r="45" spans="1:15" ht="13.9" customHeight="1" x14ac:dyDescent="0.2">
      <c r="A45" s="143">
        <f>'Krok 1- Vstupy Ex Ante '!B59</f>
        <v>17</v>
      </c>
      <c r="B45" s="143">
        <f>'Krok 1- Vstupy Ex Ante '!C59</f>
        <v>0</v>
      </c>
      <c r="C45" s="143">
        <f>'Krok 1- Vstupy Ex Ante '!D59</f>
        <v>0</v>
      </c>
      <c r="D45" s="143">
        <f>'Krok 1- Vstupy Ex Ante '!E59</f>
        <v>0</v>
      </c>
      <c r="E45" s="143" t="str">
        <f>'Krok 1- Vstupy Ex Ante '!F59</f>
        <v>vyberte</v>
      </c>
      <c r="F45" s="146" t="str">
        <f>IF('Krok 1- Vstupy Ex Ante '!G59&gt;0,'Krok 1- Vstupy Ex Ante '!G59,"-")</f>
        <v>-</v>
      </c>
      <c r="G45" s="143">
        <f>'Krok 1- Vstupy Ex Ante '!K59</f>
        <v>0</v>
      </c>
      <c r="H45" s="144">
        <f>'Krok 1- Vstupy Ex Ante '!L59</f>
        <v>0</v>
      </c>
      <c r="I45" s="145">
        <f>'Krok 1- Vstupy Ex Ante '!DL59</f>
        <v>0</v>
      </c>
      <c r="J45" s="145">
        <f>'Krok 1- Vstupy Ex Ante '!DM59</f>
        <v>0</v>
      </c>
      <c r="K45" s="143" t="str">
        <f>'Krok 1- Vstupy Ex Ante '!N59</f>
        <v>vyberte</v>
      </c>
      <c r="L45" s="191">
        <f>'Krok 1- Vstupy Ex Ante '!DP59</f>
        <v>0</v>
      </c>
      <c r="M45" s="145">
        <f>'Krok 1- Vstupy Ex Ante '!ED59</f>
        <v>0</v>
      </c>
    </row>
    <row r="46" spans="1:15" ht="13.9" customHeight="1" x14ac:dyDescent="0.2">
      <c r="A46" s="143">
        <f>'Krok 1- Vstupy Ex Ante '!B62</f>
        <v>18</v>
      </c>
      <c r="B46" s="143">
        <f>'Krok 1- Vstupy Ex Ante '!C62</f>
        <v>0</v>
      </c>
      <c r="C46" s="143">
        <f>'Krok 1- Vstupy Ex Ante '!D62</f>
        <v>0</v>
      </c>
      <c r="D46" s="143">
        <f>'Krok 1- Vstupy Ex Ante '!E62</f>
        <v>0</v>
      </c>
      <c r="E46" s="143" t="str">
        <f>'Krok 1- Vstupy Ex Ante '!F62</f>
        <v>vyberte</v>
      </c>
      <c r="F46" s="146" t="str">
        <f>IF('Krok 1- Vstupy Ex Ante '!G62&gt;0,'Krok 1- Vstupy Ex Ante '!G62,"-")</f>
        <v>-</v>
      </c>
      <c r="G46" s="143">
        <f>'Krok 1- Vstupy Ex Ante '!K62</f>
        <v>0</v>
      </c>
      <c r="H46" s="144">
        <f>'Krok 1- Vstupy Ex Ante '!L62</f>
        <v>0</v>
      </c>
      <c r="I46" s="145">
        <f>'Krok 1- Vstupy Ex Ante '!DL62</f>
        <v>0</v>
      </c>
      <c r="J46" s="145">
        <f>'Krok 1- Vstupy Ex Ante '!DM62</f>
        <v>0</v>
      </c>
      <c r="K46" s="143" t="str">
        <f>'Krok 1- Vstupy Ex Ante '!N62</f>
        <v>vyberte</v>
      </c>
      <c r="L46" s="191">
        <f>'Krok 1- Vstupy Ex Ante '!DP62</f>
        <v>0</v>
      </c>
      <c r="M46" s="145">
        <f>'Krok 1- Vstupy Ex Ante '!ED62</f>
        <v>0</v>
      </c>
    </row>
    <row r="47" spans="1:15" ht="13.9" customHeight="1" x14ac:dyDescent="0.2">
      <c r="A47" s="143">
        <f>'Krok 1- Vstupy Ex Ante '!B65</f>
        <v>19</v>
      </c>
      <c r="B47" s="143">
        <f>'Krok 1- Vstupy Ex Ante '!C65</f>
        <v>0</v>
      </c>
      <c r="C47" s="143">
        <f>'Krok 1- Vstupy Ex Ante '!D65</f>
        <v>0</v>
      </c>
      <c r="D47" s="143">
        <f>'Krok 1- Vstupy Ex Ante '!E65</f>
        <v>0</v>
      </c>
      <c r="E47" s="143" t="str">
        <f>'Krok 1- Vstupy Ex Ante '!F65</f>
        <v>vyberte</v>
      </c>
      <c r="F47" s="146" t="str">
        <f>IF('Krok 1- Vstupy Ex Ante '!G65&gt;0,'Krok 1- Vstupy Ex Ante '!G65,"-")</f>
        <v>-</v>
      </c>
      <c r="G47" s="143">
        <f>'Krok 1- Vstupy Ex Ante '!K65</f>
        <v>0</v>
      </c>
      <c r="H47" s="144">
        <f>'Krok 1- Vstupy Ex Ante '!L65</f>
        <v>0</v>
      </c>
      <c r="I47" s="145">
        <f>'Krok 1- Vstupy Ex Ante '!DL65</f>
        <v>0</v>
      </c>
      <c r="J47" s="145">
        <f>'Krok 1- Vstupy Ex Ante '!DM65</f>
        <v>0</v>
      </c>
      <c r="K47" s="143" t="str">
        <f>'Krok 1- Vstupy Ex Ante '!N65</f>
        <v>vyberte</v>
      </c>
      <c r="L47" s="191">
        <f>'Krok 1- Vstupy Ex Ante '!DP65</f>
        <v>0</v>
      </c>
      <c r="M47" s="145">
        <f>'Krok 1- Vstupy Ex Ante '!ED65</f>
        <v>0</v>
      </c>
    </row>
    <row r="48" spans="1:15" ht="13.9" customHeight="1" x14ac:dyDescent="0.2">
      <c r="A48" s="143">
        <f>'Krok 1- Vstupy Ex Ante '!B68</f>
        <v>20</v>
      </c>
      <c r="B48" s="143">
        <f>'Krok 1- Vstupy Ex Ante '!C68</f>
        <v>0</v>
      </c>
      <c r="C48" s="143">
        <f>'Krok 1- Vstupy Ex Ante '!D68</f>
        <v>0</v>
      </c>
      <c r="D48" s="143">
        <f>'Krok 1- Vstupy Ex Ante '!E68</f>
        <v>0</v>
      </c>
      <c r="E48" s="143" t="str">
        <f>'Krok 1- Vstupy Ex Ante '!F68</f>
        <v>vyberte</v>
      </c>
      <c r="F48" s="146" t="str">
        <f>IF('Krok 1- Vstupy Ex Ante '!G68&gt;0,'Krok 1- Vstupy Ex Ante '!G68,"-")</f>
        <v>-</v>
      </c>
      <c r="G48" s="143">
        <f>'Krok 1- Vstupy Ex Ante '!K68</f>
        <v>0</v>
      </c>
      <c r="H48" s="144">
        <f>'Krok 1- Vstupy Ex Ante '!L68</f>
        <v>0</v>
      </c>
      <c r="I48" s="145">
        <f>'Krok 1- Vstupy Ex Ante '!DL68</f>
        <v>0</v>
      </c>
      <c r="J48" s="145">
        <f>'Krok 1- Vstupy Ex Ante '!DM68</f>
        <v>0</v>
      </c>
      <c r="K48" s="143" t="str">
        <f>'Krok 1- Vstupy Ex Ante '!N68</f>
        <v>vyberte</v>
      </c>
      <c r="L48" s="191">
        <f>'Krok 1- Vstupy Ex Ante '!DP68</f>
        <v>0</v>
      </c>
      <c r="M48" s="145">
        <f>'Krok 1- Vstupy Ex Ante '!ED68</f>
        <v>0</v>
      </c>
    </row>
    <row r="49" spans="1:13" ht="13.9" customHeight="1" x14ac:dyDescent="0.2">
      <c r="A49" s="143">
        <f>'Krok 1- Vstupy Ex Ante '!B71</f>
        <v>21</v>
      </c>
      <c r="B49" s="143">
        <f>'Krok 1- Vstupy Ex Ante '!C71</f>
        <v>0</v>
      </c>
      <c r="C49" s="143">
        <f>'Krok 1- Vstupy Ex Ante '!D71</f>
        <v>0</v>
      </c>
      <c r="D49" s="143">
        <f>'Krok 1- Vstupy Ex Ante '!E71</f>
        <v>0</v>
      </c>
      <c r="E49" s="143" t="str">
        <f>'Krok 1- Vstupy Ex Ante '!F71</f>
        <v>vyberte</v>
      </c>
      <c r="F49" s="146" t="str">
        <f>IF('Krok 1- Vstupy Ex Ante '!G71&gt;0,'Krok 1- Vstupy Ex Ante '!G71,"-")</f>
        <v>-</v>
      </c>
      <c r="G49" s="143">
        <f>'Krok 1- Vstupy Ex Ante '!K71</f>
        <v>0</v>
      </c>
      <c r="H49" s="144">
        <f>'Krok 1- Vstupy Ex Ante '!L71</f>
        <v>0</v>
      </c>
      <c r="I49" s="145">
        <f>'Krok 1- Vstupy Ex Ante '!DL71</f>
        <v>0</v>
      </c>
      <c r="J49" s="145">
        <f>'Krok 1- Vstupy Ex Ante '!DM71</f>
        <v>0</v>
      </c>
      <c r="K49" s="143" t="str">
        <f>'Krok 1- Vstupy Ex Ante '!N71</f>
        <v>vyberte</v>
      </c>
      <c r="L49" s="191">
        <f>'Krok 1- Vstupy Ex Ante '!DP71</f>
        <v>0</v>
      </c>
      <c r="M49" s="145">
        <f>'Krok 1- Vstupy Ex Ante '!ED71</f>
        <v>0</v>
      </c>
    </row>
    <row r="50" spans="1:13" ht="13.9" customHeight="1" x14ac:dyDescent="0.2">
      <c r="A50" s="143">
        <f>'Krok 1- Vstupy Ex Ante '!B74</f>
        <v>22</v>
      </c>
      <c r="B50" s="143">
        <f>'Krok 1- Vstupy Ex Ante '!C74</f>
        <v>0</v>
      </c>
      <c r="C50" s="143">
        <f>'Krok 1- Vstupy Ex Ante '!D74</f>
        <v>0</v>
      </c>
      <c r="D50" s="143">
        <f>'Krok 1- Vstupy Ex Ante '!E74</f>
        <v>0</v>
      </c>
      <c r="E50" s="143" t="str">
        <f>'Krok 1- Vstupy Ex Ante '!F74</f>
        <v>vyberte</v>
      </c>
      <c r="F50" s="146" t="str">
        <f>IF('Krok 1- Vstupy Ex Ante '!G74&gt;0,'Krok 1- Vstupy Ex Ante '!G74,"-")</f>
        <v>-</v>
      </c>
      <c r="G50" s="143">
        <f>'Krok 1- Vstupy Ex Ante '!K74</f>
        <v>0</v>
      </c>
      <c r="H50" s="144">
        <f>'Krok 1- Vstupy Ex Ante '!L74</f>
        <v>0</v>
      </c>
      <c r="I50" s="145">
        <f>'Krok 1- Vstupy Ex Ante '!DL74</f>
        <v>0</v>
      </c>
      <c r="J50" s="145">
        <f>'Krok 1- Vstupy Ex Ante '!DM74</f>
        <v>0</v>
      </c>
      <c r="K50" s="143" t="str">
        <f>'Krok 1- Vstupy Ex Ante '!N74</f>
        <v>vyberte</v>
      </c>
      <c r="L50" s="191">
        <f>'Krok 1- Vstupy Ex Ante '!DP74</f>
        <v>0</v>
      </c>
      <c r="M50" s="145">
        <f>'Krok 1- Vstupy Ex Ante '!ED74</f>
        <v>0</v>
      </c>
    </row>
    <row r="51" spans="1:13" ht="13.9" customHeight="1" x14ac:dyDescent="0.2">
      <c r="A51" s="143">
        <f>'Krok 1- Vstupy Ex Ante '!B77</f>
        <v>23</v>
      </c>
      <c r="B51" s="143">
        <f>'Krok 1- Vstupy Ex Ante '!C77</f>
        <v>0</v>
      </c>
      <c r="C51" s="143">
        <f>'Krok 1- Vstupy Ex Ante '!D77</f>
        <v>0</v>
      </c>
      <c r="D51" s="143">
        <f>'Krok 1- Vstupy Ex Ante '!E77</f>
        <v>0</v>
      </c>
      <c r="E51" s="143" t="str">
        <f>'Krok 1- Vstupy Ex Ante '!F77</f>
        <v>vyberte</v>
      </c>
      <c r="F51" s="146" t="str">
        <f>IF('Krok 1- Vstupy Ex Ante '!G77&gt;0,'Krok 1- Vstupy Ex Ante '!G77,"-")</f>
        <v>-</v>
      </c>
      <c r="G51" s="143">
        <f>'Krok 1- Vstupy Ex Ante '!K77</f>
        <v>0</v>
      </c>
      <c r="H51" s="144">
        <f>'Krok 1- Vstupy Ex Ante '!L77</f>
        <v>0</v>
      </c>
      <c r="I51" s="145">
        <f>'Krok 1- Vstupy Ex Ante '!DL77</f>
        <v>0</v>
      </c>
      <c r="J51" s="145">
        <f>'Krok 1- Vstupy Ex Ante '!DM77</f>
        <v>0</v>
      </c>
      <c r="K51" s="143" t="str">
        <f>'Krok 1- Vstupy Ex Ante '!N77</f>
        <v>vyberte</v>
      </c>
      <c r="L51" s="191">
        <f>'Krok 1- Vstupy Ex Ante '!DP77</f>
        <v>0</v>
      </c>
      <c r="M51" s="145">
        <f>'Krok 1- Vstupy Ex Ante '!ED77</f>
        <v>0</v>
      </c>
    </row>
    <row r="52" spans="1:13" ht="13.9" customHeight="1" x14ac:dyDescent="0.2">
      <c r="A52" s="143">
        <f>'Krok 1- Vstupy Ex Ante '!B80</f>
        <v>24</v>
      </c>
      <c r="B52" s="143">
        <f>'Krok 1- Vstupy Ex Ante '!C80</f>
        <v>0</v>
      </c>
      <c r="C52" s="143">
        <f>'Krok 1- Vstupy Ex Ante '!D80</f>
        <v>0</v>
      </c>
      <c r="D52" s="143">
        <f>'Krok 1- Vstupy Ex Ante '!E80</f>
        <v>0</v>
      </c>
      <c r="E52" s="143" t="str">
        <f>'Krok 1- Vstupy Ex Ante '!F80</f>
        <v>vyberte</v>
      </c>
      <c r="F52" s="146" t="str">
        <f>IF('Krok 1- Vstupy Ex Ante '!G80&gt;0,'Krok 1- Vstupy Ex Ante '!G80,"-")</f>
        <v>-</v>
      </c>
      <c r="G52" s="143">
        <f>'Krok 1- Vstupy Ex Ante '!K80</f>
        <v>0</v>
      </c>
      <c r="H52" s="144">
        <f>'Krok 1- Vstupy Ex Ante '!L80</f>
        <v>0</v>
      </c>
      <c r="I52" s="145">
        <f>'Krok 1- Vstupy Ex Ante '!DL80</f>
        <v>0</v>
      </c>
      <c r="J52" s="145">
        <f>'Krok 1- Vstupy Ex Ante '!DM80</f>
        <v>0</v>
      </c>
      <c r="K52" s="143" t="str">
        <f>'Krok 1- Vstupy Ex Ante '!N80</f>
        <v>vyberte</v>
      </c>
      <c r="L52" s="191">
        <f>'Krok 1- Vstupy Ex Ante '!DP80</f>
        <v>0</v>
      </c>
      <c r="M52" s="145">
        <f>'Krok 1- Vstupy Ex Ante '!ED80</f>
        <v>0</v>
      </c>
    </row>
    <row r="53" spans="1:13" ht="13.9" customHeight="1" x14ac:dyDescent="0.2">
      <c r="A53" s="143">
        <f>'Krok 1- Vstupy Ex Ante '!B83</f>
        <v>25</v>
      </c>
      <c r="B53" s="143">
        <f>'Krok 1- Vstupy Ex Ante '!C83</f>
        <v>0</v>
      </c>
      <c r="C53" s="143">
        <f>'Krok 1- Vstupy Ex Ante '!D83</f>
        <v>0</v>
      </c>
      <c r="D53" s="143">
        <f>'Krok 1- Vstupy Ex Ante '!E83</f>
        <v>0</v>
      </c>
      <c r="E53" s="143" t="str">
        <f>'Krok 1- Vstupy Ex Ante '!F83</f>
        <v>vyberte</v>
      </c>
      <c r="F53" s="146" t="str">
        <f>IF('Krok 1- Vstupy Ex Ante '!G83&gt;0,'Krok 1- Vstupy Ex Ante '!G83,"-")</f>
        <v>-</v>
      </c>
      <c r="G53" s="143">
        <f>'Krok 1- Vstupy Ex Ante '!K83</f>
        <v>0</v>
      </c>
      <c r="H53" s="144">
        <f>'Krok 1- Vstupy Ex Ante '!L83</f>
        <v>0</v>
      </c>
      <c r="I53" s="145">
        <f>'Krok 1- Vstupy Ex Ante '!DL83</f>
        <v>0</v>
      </c>
      <c r="J53" s="145">
        <f>'Krok 1- Vstupy Ex Ante '!DM83</f>
        <v>0</v>
      </c>
      <c r="K53" s="143" t="str">
        <f>'Krok 1- Vstupy Ex Ante '!N83</f>
        <v>vyberte</v>
      </c>
      <c r="L53" s="191">
        <f>'Krok 1- Vstupy Ex Ante '!DP83</f>
        <v>0</v>
      </c>
      <c r="M53" s="145">
        <f>'Krok 1- Vstupy Ex Ante '!ED83</f>
        <v>0</v>
      </c>
    </row>
    <row r="54" spans="1:13" ht="13.9" customHeight="1" x14ac:dyDescent="0.2">
      <c r="A54" s="143">
        <f>'Krok 1- Vstupy Ex Ante '!B86</f>
        <v>26</v>
      </c>
      <c r="B54" s="143">
        <f>'Krok 1- Vstupy Ex Ante '!C86</f>
        <v>0</v>
      </c>
      <c r="C54" s="143">
        <f>'Krok 1- Vstupy Ex Ante '!D86</f>
        <v>0</v>
      </c>
      <c r="D54" s="143">
        <f>'Krok 1- Vstupy Ex Ante '!E86</f>
        <v>0</v>
      </c>
      <c r="E54" s="143" t="str">
        <f>'Krok 1- Vstupy Ex Ante '!F86</f>
        <v>vyberte</v>
      </c>
      <c r="F54" s="146" t="str">
        <f>IF('Krok 1- Vstupy Ex Ante '!G86&gt;0,'Krok 1- Vstupy Ex Ante '!G86,"-")</f>
        <v>-</v>
      </c>
      <c r="G54" s="143">
        <f>'Krok 1- Vstupy Ex Ante '!K86</f>
        <v>0</v>
      </c>
      <c r="H54" s="144">
        <f>'Krok 1- Vstupy Ex Ante '!L86</f>
        <v>0</v>
      </c>
      <c r="I54" s="145">
        <f>'Krok 1- Vstupy Ex Ante '!DL86</f>
        <v>0</v>
      </c>
      <c r="J54" s="145">
        <f>'Krok 1- Vstupy Ex Ante '!DM86</f>
        <v>0</v>
      </c>
      <c r="K54" s="143" t="str">
        <f>'Krok 1- Vstupy Ex Ante '!N86</f>
        <v>vyberte</v>
      </c>
      <c r="L54" s="191">
        <f>'Krok 1- Vstupy Ex Ante '!DP86</f>
        <v>0</v>
      </c>
      <c r="M54" s="145">
        <f>'Krok 1- Vstupy Ex Ante '!ED86</f>
        <v>0</v>
      </c>
    </row>
    <row r="55" spans="1:13" ht="13.9" customHeight="1" x14ac:dyDescent="0.2">
      <c r="A55" s="143">
        <f>'Krok 1- Vstupy Ex Ante '!B89</f>
        <v>27</v>
      </c>
      <c r="B55" s="143">
        <f>'Krok 1- Vstupy Ex Ante '!C89</f>
        <v>0</v>
      </c>
      <c r="C55" s="143">
        <f>'Krok 1- Vstupy Ex Ante '!D89</f>
        <v>0</v>
      </c>
      <c r="D55" s="143">
        <f>'Krok 1- Vstupy Ex Ante '!E89</f>
        <v>0</v>
      </c>
      <c r="E55" s="143" t="str">
        <f>'Krok 1- Vstupy Ex Ante '!F89</f>
        <v>vyberte</v>
      </c>
      <c r="F55" s="146" t="str">
        <f>IF('Krok 1- Vstupy Ex Ante '!G89&gt;0,'Krok 1- Vstupy Ex Ante '!G89,"-")</f>
        <v>-</v>
      </c>
      <c r="G55" s="143">
        <f>'Krok 1- Vstupy Ex Ante '!K89</f>
        <v>0</v>
      </c>
      <c r="H55" s="144">
        <f>'Krok 1- Vstupy Ex Ante '!L89</f>
        <v>0</v>
      </c>
      <c r="I55" s="145">
        <f>'Krok 1- Vstupy Ex Ante '!DL89</f>
        <v>0</v>
      </c>
      <c r="J55" s="145">
        <f>'Krok 1- Vstupy Ex Ante '!DM89</f>
        <v>0</v>
      </c>
      <c r="K55" s="143" t="str">
        <f>'Krok 1- Vstupy Ex Ante '!N89</f>
        <v>vyberte</v>
      </c>
      <c r="L55" s="191">
        <f>'Krok 1- Vstupy Ex Ante '!DP89</f>
        <v>0</v>
      </c>
      <c r="M55" s="145">
        <f>'Krok 1- Vstupy Ex Ante '!ED89</f>
        <v>0</v>
      </c>
    </row>
    <row r="56" spans="1:13" ht="13.9" customHeight="1" x14ac:dyDescent="0.2">
      <c r="A56" s="143">
        <f>'Krok 1- Vstupy Ex Ante '!B92</f>
        <v>28</v>
      </c>
      <c r="B56" s="143">
        <f>'Krok 1- Vstupy Ex Ante '!C92</f>
        <v>0</v>
      </c>
      <c r="C56" s="143">
        <f>'Krok 1- Vstupy Ex Ante '!D92</f>
        <v>0</v>
      </c>
      <c r="D56" s="143">
        <f>'Krok 1- Vstupy Ex Ante '!E92</f>
        <v>0</v>
      </c>
      <c r="E56" s="143" t="str">
        <f>'Krok 1- Vstupy Ex Ante '!F92</f>
        <v>vyberte</v>
      </c>
      <c r="F56" s="146" t="str">
        <f>IF('Krok 1- Vstupy Ex Ante '!G92&gt;0,'Krok 1- Vstupy Ex Ante '!G92,"-")</f>
        <v>-</v>
      </c>
      <c r="G56" s="143">
        <f>'Krok 1- Vstupy Ex Ante '!K92</f>
        <v>0</v>
      </c>
      <c r="H56" s="144">
        <f>'Krok 1- Vstupy Ex Ante '!L92</f>
        <v>0</v>
      </c>
      <c r="I56" s="145">
        <f>'Krok 1- Vstupy Ex Ante '!DL92</f>
        <v>0</v>
      </c>
      <c r="J56" s="145">
        <f>'Krok 1- Vstupy Ex Ante '!DM92</f>
        <v>0</v>
      </c>
      <c r="K56" s="143" t="str">
        <f>'Krok 1- Vstupy Ex Ante '!N92</f>
        <v>vyberte</v>
      </c>
      <c r="L56" s="191">
        <f>'Krok 1- Vstupy Ex Ante '!DP92</f>
        <v>0</v>
      </c>
      <c r="M56" s="145">
        <f>'Krok 1- Vstupy Ex Ante '!ED92</f>
        <v>0</v>
      </c>
    </row>
    <row r="57" spans="1:13" ht="13.9" customHeight="1" x14ac:dyDescent="0.2">
      <c r="A57" s="143">
        <f>'Krok 1- Vstupy Ex Ante '!B95</f>
        <v>29</v>
      </c>
      <c r="B57" s="143">
        <f>'Krok 1- Vstupy Ex Ante '!C95</f>
        <v>0</v>
      </c>
      <c r="C57" s="143">
        <f>'Krok 1- Vstupy Ex Ante '!D95</f>
        <v>0</v>
      </c>
      <c r="D57" s="143">
        <f>'Krok 1- Vstupy Ex Ante '!E95</f>
        <v>0</v>
      </c>
      <c r="E57" s="143" t="str">
        <f>'Krok 1- Vstupy Ex Ante '!F95</f>
        <v>vyberte</v>
      </c>
      <c r="F57" s="146" t="str">
        <f>IF('Krok 1- Vstupy Ex Ante '!G95&gt;0,'Krok 1- Vstupy Ex Ante '!G95,"-")</f>
        <v>-</v>
      </c>
      <c r="G57" s="143">
        <f>'Krok 1- Vstupy Ex Ante '!K95</f>
        <v>0</v>
      </c>
      <c r="H57" s="144">
        <f>'Krok 1- Vstupy Ex Ante '!L95</f>
        <v>0</v>
      </c>
      <c r="I57" s="145">
        <f>'Krok 1- Vstupy Ex Ante '!DL95</f>
        <v>0</v>
      </c>
      <c r="J57" s="145">
        <f>'Krok 1- Vstupy Ex Ante '!DM95</f>
        <v>0</v>
      </c>
      <c r="K57" s="143" t="str">
        <f>'Krok 1- Vstupy Ex Ante '!N95</f>
        <v>vyberte</v>
      </c>
      <c r="L57" s="191">
        <f>'Krok 1- Vstupy Ex Ante '!DP95</f>
        <v>0</v>
      </c>
      <c r="M57" s="145">
        <f>'Krok 1- Vstupy Ex Ante '!ED95</f>
        <v>0</v>
      </c>
    </row>
    <row r="58" spans="1:13" ht="13.9" customHeight="1" x14ac:dyDescent="0.2">
      <c r="A58" s="143">
        <f>'Krok 1- Vstupy Ex Ante '!B98</f>
        <v>30</v>
      </c>
      <c r="B58" s="143">
        <f>'Krok 1- Vstupy Ex Ante '!C98</f>
        <v>0</v>
      </c>
      <c r="C58" s="143">
        <f>'Krok 1- Vstupy Ex Ante '!D98</f>
        <v>0</v>
      </c>
      <c r="D58" s="143">
        <f>'Krok 1- Vstupy Ex Ante '!E98</f>
        <v>0</v>
      </c>
      <c r="E58" s="143" t="str">
        <f>'Krok 1- Vstupy Ex Ante '!F98</f>
        <v>vyberte</v>
      </c>
      <c r="F58" s="146" t="str">
        <f>IF('Krok 1- Vstupy Ex Ante '!G98&gt;0,'Krok 1- Vstupy Ex Ante '!G98,"-")</f>
        <v>-</v>
      </c>
      <c r="G58" s="143">
        <f>'Krok 1- Vstupy Ex Ante '!K98</f>
        <v>0</v>
      </c>
      <c r="H58" s="144">
        <f>'Krok 1- Vstupy Ex Ante '!L98</f>
        <v>0</v>
      </c>
      <c r="I58" s="145">
        <f>'Krok 1- Vstupy Ex Ante '!DL98</f>
        <v>0</v>
      </c>
      <c r="J58" s="145">
        <f>'Krok 1- Vstupy Ex Ante '!DM98</f>
        <v>0</v>
      </c>
      <c r="K58" s="143" t="str">
        <f>'Krok 1- Vstupy Ex Ante '!N98</f>
        <v>vyberte</v>
      </c>
      <c r="L58" s="191">
        <f>'Krok 1- Vstupy Ex Ante '!DP98</f>
        <v>0</v>
      </c>
      <c r="M58" s="145">
        <f>'Krok 1- Vstupy Ex Ante '!ED98</f>
        <v>0</v>
      </c>
    </row>
    <row r="59" spans="1:13" ht="13.9" customHeight="1" x14ac:dyDescent="0.2">
      <c r="A59" s="143">
        <f>'Krok 1- Vstupy Ex Ante '!B101</f>
        <v>31</v>
      </c>
      <c r="B59" s="143">
        <f>'Krok 1- Vstupy Ex Ante '!C101</f>
        <v>0</v>
      </c>
      <c r="C59" s="143">
        <f>'Krok 1- Vstupy Ex Ante '!D101</f>
        <v>0</v>
      </c>
      <c r="D59" s="143">
        <f>'Krok 1- Vstupy Ex Ante '!E101</f>
        <v>0</v>
      </c>
      <c r="E59" s="143" t="str">
        <f>'Krok 1- Vstupy Ex Ante '!F101</f>
        <v>vyberte</v>
      </c>
      <c r="F59" s="146" t="str">
        <f>IF('Krok 1- Vstupy Ex Ante '!G101&gt;0,'Krok 1- Vstupy Ex Ante '!G101,"-")</f>
        <v>-</v>
      </c>
      <c r="G59" s="143">
        <f>'Krok 1- Vstupy Ex Ante '!K101</f>
        <v>0</v>
      </c>
      <c r="H59" s="144">
        <f>'Krok 1- Vstupy Ex Ante '!L101</f>
        <v>0</v>
      </c>
      <c r="I59" s="145">
        <f>'Krok 1- Vstupy Ex Ante '!DL101</f>
        <v>0</v>
      </c>
      <c r="J59" s="145">
        <f>'Krok 1- Vstupy Ex Ante '!DM101</f>
        <v>0</v>
      </c>
      <c r="K59" s="143" t="str">
        <f>'Krok 1- Vstupy Ex Ante '!N101</f>
        <v>vyberte</v>
      </c>
      <c r="L59" s="191">
        <f>'Krok 1- Vstupy Ex Ante '!DP101</f>
        <v>0</v>
      </c>
      <c r="M59" s="145">
        <f>'Krok 1- Vstupy Ex Ante '!ED101</f>
        <v>0</v>
      </c>
    </row>
    <row r="60" spans="1:13" ht="13.9" customHeight="1" x14ac:dyDescent="0.2">
      <c r="A60" s="143">
        <f>'Krok 1- Vstupy Ex Ante '!B104</f>
        <v>32</v>
      </c>
      <c r="B60" s="143">
        <f>'Krok 1- Vstupy Ex Ante '!C104</f>
        <v>0</v>
      </c>
      <c r="C60" s="143">
        <f>'Krok 1- Vstupy Ex Ante '!D104</f>
        <v>0</v>
      </c>
      <c r="D60" s="143">
        <f>'Krok 1- Vstupy Ex Ante '!E104</f>
        <v>0</v>
      </c>
      <c r="E60" s="143" t="str">
        <f>'Krok 1- Vstupy Ex Ante '!F104</f>
        <v>vyberte</v>
      </c>
      <c r="F60" s="146" t="str">
        <f>IF('Krok 1- Vstupy Ex Ante '!G104&gt;0,'Krok 1- Vstupy Ex Ante '!G104,"-")</f>
        <v>-</v>
      </c>
      <c r="G60" s="143">
        <f>'Krok 1- Vstupy Ex Ante '!K104</f>
        <v>0</v>
      </c>
      <c r="H60" s="144">
        <f>'Krok 1- Vstupy Ex Ante '!L104</f>
        <v>0</v>
      </c>
      <c r="I60" s="145">
        <f>'Krok 1- Vstupy Ex Ante '!DL104</f>
        <v>0</v>
      </c>
      <c r="J60" s="145">
        <f>'Krok 1- Vstupy Ex Ante '!DM104</f>
        <v>0</v>
      </c>
      <c r="K60" s="143" t="str">
        <f>'Krok 1- Vstupy Ex Ante '!N104</f>
        <v>vyberte</v>
      </c>
      <c r="L60" s="191">
        <f>'Krok 1- Vstupy Ex Ante '!DP104</f>
        <v>0</v>
      </c>
      <c r="M60" s="145">
        <f>'Krok 1- Vstupy Ex Ante '!ED104</f>
        <v>0</v>
      </c>
    </row>
    <row r="61" spans="1:13" ht="13.9" customHeight="1" x14ac:dyDescent="0.2">
      <c r="A61" s="143">
        <f>'Krok 1- Vstupy Ex Ante '!B107</f>
        <v>33</v>
      </c>
      <c r="B61" s="143">
        <f>'Krok 1- Vstupy Ex Ante '!C107</f>
        <v>0</v>
      </c>
      <c r="C61" s="143">
        <f>'Krok 1- Vstupy Ex Ante '!D107</f>
        <v>0</v>
      </c>
      <c r="D61" s="143">
        <f>'Krok 1- Vstupy Ex Ante '!E107</f>
        <v>0</v>
      </c>
      <c r="E61" s="143" t="str">
        <f>'Krok 1- Vstupy Ex Ante '!F107</f>
        <v>vyberte</v>
      </c>
      <c r="F61" s="146" t="str">
        <f>IF('Krok 1- Vstupy Ex Ante '!G107&gt;0,'Krok 1- Vstupy Ex Ante '!G107,"-")</f>
        <v>-</v>
      </c>
      <c r="G61" s="143">
        <f>'Krok 1- Vstupy Ex Ante '!K107</f>
        <v>0</v>
      </c>
      <c r="H61" s="144">
        <f>'Krok 1- Vstupy Ex Ante '!L107</f>
        <v>0</v>
      </c>
      <c r="I61" s="145">
        <f>'Krok 1- Vstupy Ex Ante '!DL107</f>
        <v>0</v>
      </c>
      <c r="J61" s="145">
        <f>'Krok 1- Vstupy Ex Ante '!DM107</f>
        <v>0</v>
      </c>
      <c r="K61" s="143" t="str">
        <f>'Krok 1- Vstupy Ex Ante '!N107</f>
        <v>vyberte</v>
      </c>
      <c r="L61" s="191">
        <f>'Krok 1- Vstupy Ex Ante '!DP107</f>
        <v>0</v>
      </c>
      <c r="M61" s="145">
        <f>'Krok 1- Vstupy Ex Ante '!ED107</f>
        <v>0</v>
      </c>
    </row>
    <row r="62" spans="1:13" ht="13.9" customHeight="1" x14ac:dyDescent="0.2">
      <c r="A62" s="143">
        <f>'Krok 1- Vstupy Ex Ante '!B110</f>
        <v>34</v>
      </c>
      <c r="B62" s="143">
        <f>'Krok 1- Vstupy Ex Ante '!C110</f>
        <v>0</v>
      </c>
      <c r="C62" s="143">
        <f>'Krok 1- Vstupy Ex Ante '!D110</f>
        <v>0</v>
      </c>
      <c r="D62" s="143">
        <f>'Krok 1- Vstupy Ex Ante '!E110</f>
        <v>0</v>
      </c>
      <c r="E62" s="143" t="str">
        <f>'Krok 1- Vstupy Ex Ante '!F110</f>
        <v>vyberte</v>
      </c>
      <c r="F62" s="146" t="str">
        <f>IF('Krok 1- Vstupy Ex Ante '!G110&gt;0,'Krok 1- Vstupy Ex Ante '!G110,"-")</f>
        <v>-</v>
      </c>
      <c r="G62" s="143">
        <f>'Krok 1- Vstupy Ex Ante '!K110</f>
        <v>0</v>
      </c>
      <c r="H62" s="144">
        <f>'Krok 1- Vstupy Ex Ante '!L110</f>
        <v>0</v>
      </c>
      <c r="I62" s="145">
        <f>'Krok 1- Vstupy Ex Ante '!DL110</f>
        <v>0</v>
      </c>
      <c r="J62" s="145">
        <f>'Krok 1- Vstupy Ex Ante '!DM110</f>
        <v>0</v>
      </c>
      <c r="K62" s="143" t="str">
        <f>'Krok 1- Vstupy Ex Ante '!N110</f>
        <v>vyberte</v>
      </c>
      <c r="L62" s="191">
        <f>'Krok 1- Vstupy Ex Ante '!DP110</f>
        <v>0</v>
      </c>
      <c r="M62" s="145">
        <f>'Krok 1- Vstupy Ex Ante '!ED110</f>
        <v>0</v>
      </c>
    </row>
    <row r="63" spans="1:13" ht="13.9" customHeight="1" x14ac:dyDescent="0.2">
      <c r="A63" s="143">
        <f>'Krok 1- Vstupy Ex Ante '!B113</f>
        <v>35</v>
      </c>
      <c r="B63" s="143">
        <f>'Krok 1- Vstupy Ex Ante '!C113</f>
        <v>0</v>
      </c>
      <c r="C63" s="143">
        <f>'Krok 1- Vstupy Ex Ante '!D113</f>
        <v>0</v>
      </c>
      <c r="D63" s="143">
        <f>'Krok 1- Vstupy Ex Ante '!E113</f>
        <v>0</v>
      </c>
      <c r="E63" s="143" t="str">
        <f>'Krok 1- Vstupy Ex Ante '!F113</f>
        <v>vyberte</v>
      </c>
      <c r="F63" s="146" t="str">
        <f>IF('Krok 1- Vstupy Ex Ante '!G113&gt;0,'Krok 1- Vstupy Ex Ante '!G113,"-")</f>
        <v>-</v>
      </c>
      <c r="G63" s="143">
        <f>'Krok 1- Vstupy Ex Ante '!K113</f>
        <v>0</v>
      </c>
      <c r="H63" s="144">
        <f>'Krok 1- Vstupy Ex Ante '!L113</f>
        <v>0</v>
      </c>
      <c r="I63" s="145">
        <f>'Krok 1- Vstupy Ex Ante '!DL113</f>
        <v>0</v>
      </c>
      <c r="J63" s="145">
        <f>'Krok 1- Vstupy Ex Ante '!DM113</f>
        <v>0</v>
      </c>
      <c r="K63" s="143" t="str">
        <f>'Krok 1- Vstupy Ex Ante '!N113</f>
        <v>vyberte</v>
      </c>
      <c r="L63" s="191">
        <f>'Krok 1- Vstupy Ex Ante '!DP113</f>
        <v>0</v>
      </c>
      <c r="M63" s="145">
        <f>'Krok 1- Vstupy Ex Ante '!ED113</f>
        <v>0</v>
      </c>
    </row>
    <row r="64" spans="1:13" ht="13.9" customHeight="1" x14ac:dyDescent="0.2">
      <c r="A64" s="143">
        <f>'Krok 1- Vstupy Ex Ante '!B116</f>
        <v>36</v>
      </c>
      <c r="B64" s="143">
        <f>'Krok 1- Vstupy Ex Ante '!C116</f>
        <v>0</v>
      </c>
      <c r="C64" s="143">
        <f>'Krok 1- Vstupy Ex Ante '!D116</f>
        <v>0</v>
      </c>
      <c r="D64" s="143">
        <f>'Krok 1- Vstupy Ex Ante '!E116</f>
        <v>0</v>
      </c>
      <c r="E64" s="143" t="str">
        <f>'Krok 1- Vstupy Ex Ante '!F116</f>
        <v>vyberte</v>
      </c>
      <c r="F64" s="146" t="str">
        <f>IF('Krok 1- Vstupy Ex Ante '!G116&gt;0,'Krok 1- Vstupy Ex Ante '!G116,"-")</f>
        <v>-</v>
      </c>
      <c r="G64" s="143">
        <f>'Krok 1- Vstupy Ex Ante '!K116</f>
        <v>0</v>
      </c>
      <c r="H64" s="144">
        <f>'Krok 1- Vstupy Ex Ante '!L116</f>
        <v>0</v>
      </c>
      <c r="I64" s="145">
        <f>'Krok 1- Vstupy Ex Ante '!DL116</f>
        <v>0</v>
      </c>
      <c r="J64" s="145">
        <f>'Krok 1- Vstupy Ex Ante '!DM116</f>
        <v>0</v>
      </c>
      <c r="K64" s="143" t="str">
        <f>'Krok 1- Vstupy Ex Ante '!N116</f>
        <v>vyberte</v>
      </c>
      <c r="L64" s="191">
        <f>'Krok 1- Vstupy Ex Ante '!DP116</f>
        <v>0</v>
      </c>
      <c r="M64" s="145">
        <f>'Krok 1- Vstupy Ex Ante '!ED116</f>
        <v>0</v>
      </c>
    </row>
    <row r="65" spans="1:13" ht="13.9" customHeight="1" x14ac:dyDescent="0.2">
      <c r="A65" s="143">
        <f>'Krok 1- Vstupy Ex Ante '!B119</f>
        <v>37</v>
      </c>
      <c r="B65" s="143">
        <f>'Krok 1- Vstupy Ex Ante '!C119</f>
        <v>0</v>
      </c>
      <c r="C65" s="143">
        <f>'Krok 1- Vstupy Ex Ante '!D119</f>
        <v>0</v>
      </c>
      <c r="D65" s="143">
        <f>'Krok 1- Vstupy Ex Ante '!E119</f>
        <v>0</v>
      </c>
      <c r="E65" s="143" t="str">
        <f>'Krok 1- Vstupy Ex Ante '!F119</f>
        <v>vyberte</v>
      </c>
      <c r="F65" s="146" t="str">
        <f>IF('Krok 1- Vstupy Ex Ante '!G119&gt;0,'Krok 1- Vstupy Ex Ante '!G119,"-")</f>
        <v>-</v>
      </c>
      <c r="G65" s="143">
        <f>'Krok 1- Vstupy Ex Ante '!K119</f>
        <v>0</v>
      </c>
      <c r="H65" s="144">
        <f>'Krok 1- Vstupy Ex Ante '!L119</f>
        <v>0</v>
      </c>
      <c r="I65" s="145">
        <f>'Krok 1- Vstupy Ex Ante '!DL119</f>
        <v>0</v>
      </c>
      <c r="J65" s="145">
        <f>'Krok 1- Vstupy Ex Ante '!DM119</f>
        <v>0</v>
      </c>
      <c r="K65" s="143" t="str">
        <f>'Krok 1- Vstupy Ex Ante '!N119</f>
        <v>vyberte</v>
      </c>
      <c r="L65" s="191">
        <f>'Krok 1- Vstupy Ex Ante '!DP119</f>
        <v>0</v>
      </c>
      <c r="M65" s="145">
        <f>'Krok 1- Vstupy Ex Ante '!ED119</f>
        <v>0</v>
      </c>
    </row>
    <row r="66" spans="1:13" ht="13.9" customHeight="1" x14ac:dyDescent="0.2">
      <c r="A66" s="143">
        <f>'Krok 1- Vstupy Ex Ante '!B122</f>
        <v>38</v>
      </c>
      <c r="B66" s="143">
        <f>'Krok 1- Vstupy Ex Ante '!C122</f>
        <v>0</v>
      </c>
      <c r="C66" s="143">
        <f>'Krok 1- Vstupy Ex Ante '!D122</f>
        <v>0</v>
      </c>
      <c r="D66" s="143">
        <f>'Krok 1- Vstupy Ex Ante '!E122</f>
        <v>0</v>
      </c>
      <c r="E66" s="143" t="str">
        <f>'Krok 1- Vstupy Ex Ante '!F122</f>
        <v>vyberte</v>
      </c>
      <c r="F66" s="146" t="str">
        <f>IF('Krok 1- Vstupy Ex Ante '!G122&gt;0,'Krok 1- Vstupy Ex Ante '!G122,"-")</f>
        <v>-</v>
      </c>
      <c r="G66" s="143">
        <f>'Krok 1- Vstupy Ex Ante '!K122</f>
        <v>0</v>
      </c>
      <c r="H66" s="144">
        <f>'Krok 1- Vstupy Ex Ante '!L122</f>
        <v>0</v>
      </c>
      <c r="I66" s="145">
        <f>'Krok 1- Vstupy Ex Ante '!DL122</f>
        <v>0</v>
      </c>
      <c r="J66" s="145">
        <f>'Krok 1- Vstupy Ex Ante '!DM122</f>
        <v>0</v>
      </c>
      <c r="K66" s="143" t="str">
        <f>'Krok 1- Vstupy Ex Ante '!N122</f>
        <v>vyberte</v>
      </c>
      <c r="L66" s="191">
        <f>'Krok 1- Vstupy Ex Ante '!DP122</f>
        <v>0</v>
      </c>
      <c r="M66" s="145">
        <f>'Krok 1- Vstupy Ex Ante '!ED122</f>
        <v>0</v>
      </c>
    </row>
    <row r="67" spans="1:13" ht="13.9" customHeight="1" x14ac:dyDescent="0.2">
      <c r="A67" s="143">
        <f>'Krok 1- Vstupy Ex Ante '!B125</f>
        <v>39</v>
      </c>
      <c r="B67" s="143">
        <f>'Krok 1- Vstupy Ex Ante '!C125</f>
        <v>0</v>
      </c>
      <c r="C67" s="143">
        <f>'Krok 1- Vstupy Ex Ante '!D125</f>
        <v>0</v>
      </c>
      <c r="D67" s="143">
        <f>'Krok 1- Vstupy Ex Ante '!E125</f>
        <v>0</v>
      </c>
      <c r="E67" s="143" t="str">
        <f>'Krok 1- Vstupy Ex Ante '!F125</f>
        <v>vyberte</v>
      </c>
      <c r="F67" s="146" t="str">
        <f>IF('Krok 1- Vstupy Ex Ante '!G125&gt;0,'Krok 1- Vstupy Ex Ante '!G125,"-")</f>
        <v>-</v>
      </c>
      <c r="G67" s="143">
        <f>'Krok 1- Vstupy Ex Ante '!K125</f>
        <v>0</v>
      </c>
      <c r="H67" s="144">
        <f>'Krok 1- Vstupy Ex Ante '!L125</f>
        <v>0</v>
      </c>
      <c r="I67" s="145">
        <f>'Krok 1- Vstupy Ex Ante '!DL125</f>
        <v>0</v>
      </c>
      <c r="J67" s="145">
        <f>'Krok 1- Vstupy Ex Ante '!DM125</f>
        <v>0</v>
      </c>
      <c r="K67" s="143" t="str">
        <f>'Krok 1- Vstupy Ex Ante '!N125</f>
        <v>vyberte</v>
      </c>
      <c r="L67" s="191">
        <f>'Krok 1- Vstupy Ex Ante '!DP125</f>
        <v>0</v>
      </c>
      <c r="M67" s="145">
        <f>'Krok 1- Vstupy Ex Ante '!ED125</f>
        <v>0</v>
      </c>
    </row>
    <row r="68" spans="1:13" ht="13.9" customHeight="1" x14ac:dyDescent="0.2">
      <c r="A68" s="143">
        <f>'Krok 1- Vstupy Ex Ante '!B128</f>
        <v>40</v>
      </c>
      <c r="B68" s="143">
        <f>'Krok 1- Vstupy Ex Ante '!C128</f>
        <v>0</v>
      </c>
      <c r="C68" s="143">
        <f>'Krok 1- Vstupy Ex Ante '!D128</f>
        <v>0</v>
      </c>
      <c r="D68" s="143">
        <f>'Krok 1- Vstupy Ex Ante '!E128</f>
        <v>0</v>
      </c>
      <c r="E68" s="143" t="str">
        <f>'Krok 1- Vstupy Ex Ante '!F128</f>
        <v>vyberte</v>
      </c>
      <c r="F68" s="146" t="str">
        <f>IF('Krok 1- Vstupy Ex Ante '!G128&gt;0,'Krok 1- Vstupy Ex Ante '!G128,"-")</f>
        <v>-</v>
      </c>
      <c r="G68" s="143">
        <f>'Krok 1- Vstupy Ex Ante '!K128</f>
        <v>0</v>
      </c>
      <c r="H68" s="144">
        <f>'Krok 1- Vstupy Ex Ante '!L128</f>
        <v>0</v>
      </c>
      <c r="I68" s="145">
        <f>'Krok 1- Vstupy Ex Ante '!DL128</f>
        <v>0</v>
      </c>
      <c r="J68" s="145">
        <f>'Krok 1- Vstupy Ex Ante '!DM128</f>
        <v>0</v>
      </c>
      <c r="K68" s="143" t="str">
        <f>'Krok 1- Vstupy Ex Ante '!N128</f>
        <v>vyberte</v>
      </c>
      <c r="L68" s="191">
        <f>'Krok 1- Vstupy Ex Ante '!DP128</f>
        <v>0</v>
      </c>
      <c r="M68" s="145">
        <f>'Krok 1- Vstupy Ex Ante '!ED128</f>
        <v>0</v>
      </c>
    </row>
    <row r="69" spans="1:13" ht="13.9" customHeight="1" x14ac:dyDescent="0.2">
      <c r="A69" s="143">
        <f>'Krok 1- Vstupy Ex Ante '!B131</f>
        <v>41</v>
      </c>
      <c r="B69" s="143">
        <f>'Krok 1- Vstupy Ex Ante '!C131</f>
        <v>0</v>
      </c>
      <c r="C69" s="143">
        <f>'Krok 1- Vstupy Ex Ante '!D131</f>
        <v>0</v>
      </c>
      <c r="D69" s="143">
        <f>'Krok 1- Vstupy Ex Ante '!E131</f>
        <v>0</v>
      </c>
      <c r="E69" s="143" t="str">
        <f>'Krok 1- Vstupy Ex Ante '!F131</f>
        <v>vyberte</v>
      </c>
      <c r="F69" s="146" t="str">
        <f>IF('Krok 1- Vstupy Ex Ante '!G131&gt;0,'Krok 1- Vstupy Ex Ante '!G131,"-")</f>
        <v>-</v>
      </c>
      <c r="G69" s="143">
        <f>'Krok 1- Vstupy Ex Ante '!K131</f>
        <v>0</v>
      </c>
      <c r="H69" s="144">
        <f>'Krok 1- Vstupy Ex Ante '!L131</f>
        <v>0</v>
      </c>
      <c r="I69" s="145">
        <f>'Krok 1- Vstupy Ex Ante '!DL131</f>
        <v>0</v>
      </c>
      <c r="J69" s="145">
        <f>'Krok 1- Vstupy Ex Ante '!DM131</f>
        <v>0</v>
      </c>
      <c r="K69" s="143" t="str">
        <f>'Krok 1- Vstupy Ex Ante '!N131</f>
        <v>vyberte</v>
      </c>
      <c r="L69" s="191">
        <f>'Krok 1- Vstupy Ex Ante '!DP131</f>
        <v>0</v>
      </c>
      <c r="M69" s="145">
        <f>'Krok 1- Vstupy Ex Ante '!ED131</f>
        <v>0</v>
      </c>
    </row>
    <row r="70" spans="1:13" ht="13.9" customHeight="1" x14ac:dyDescent="0.2">
      <c r="A70" s="143">
        <f>'Krok 1- Vstupy Ex Ante '!B134</f>
        <v>42</v>
      </c>
      <c r="B70" s="143">
        <f>'Krok 1- Vstupy Ex Ante '!C134</f>
        <v>0</v>
      </c>
      <c r="C70" s="143">
        <f>'Krok 1- Vstupy Ex Ante '!D134</f>
        <v>0</v>
      </c>
      <c r="D70" s="143">
        <f>'Krok 1- Vstupy Ex Ante '!E134</f>
        <v>0</v>
      </c>
      <c r="E70" s="143" t="str">
        <f>'Krok 1- Vstupy Ex Ante '!F134</f>
        <v>vyberte</v>
      </c>
      <c r="F70" s="146" t="str">
        <f>IF('Krok 1- Vstupy Ex Ante '!G134&gt;0,'Krok 1- Vstupy Ex Ante '!G134,"-")</f>
        <v>-</v>
      </c>
      <c r="G70" s="143">
        <f>'Krok 1- Vstupy Ex Ante '!K134</f>
        <v>0</v>
      </c>
      <c r="H70" s="144">
        <f>'Krok 1- Vstupy Ex Ante '!L134</f>
        <v>0</v>
      </c>
      <c r="I70" s="145">
        <f>'Krok 1- Vstupy Ex Ante '!DL134</f>
        <v>0</v>
      </c>
      <c r="J70" s="145">
        <f>'Krok 1- Vstupy Ex Ante '!DM134</f>
        <v>0</v>
      </c>
      <c r="K70" s="143" t="str">
        <f>'Krok 1- Vstupy Ex Ante '!N134</f>
        <v>vyberte</v>
      </c>
      <c r="L70" s="191">
        <f>'Krok 1- Vstupy Ex Ante '!DP134</f>
        <v>0</v>
      </c>
      <c r="M70" s="145">
        <f>'Krok 1- Vstupy Ex Ante '!ED134</f>
        <v>0</v>
      </c>
    </row>
    <row r="71" spans="1:13" ht="13.9" customHeight="1" x14ac:dyDescent="0.2">
      <c r="A71" s="143">
        <f>'Krok 1- Vstupy Ex Ante '!B137</f>
        <v>43</v>
      </c>
      <c r="B71" s="143">
        <f>'Krok 1- Vstupy Ex Ante '!C137</f>
        <v>0</v>
      </c>
      <c r="C71" s="143">
        <f>'Krok 1- Vstupy Ex Ante '!D137</f>
        <v>0</v>
      </c>
      <c r="D71" s="143">
        <f>'Krok 1- Vstupy Ex Ante '!E137</f>
        <v>0</v>
      </c>
      <c r="E71" s="143" t="str">
        <f>'Krok 1- Vstupy Ex Ante '!F137</f>
        <v>vyberte</v>
      </c>
      <c r="F71" s="146" t="str">
        <f>IF('Krok 1- Vstupy Ex Ante '!G137&gt;0,'Krok 1- Vstupy Ex Ante '!G137,"-")</f>
        <v>-</v>
      </c>
      <c r="G71" s="143">
        <f>'Krok 1- Vstupy Ex Ante '!K137</f>
        <v>0</v>
      </c>
      <c r="H71" s="144">
        <f>'Krok 1- Vstupy Ex Ante '!L137</f>
        <v>0</v>
      </c>
      <c r="I71" s="145">
        <f>'Krok 1- Vstupy Ex Ante '!DL137</f>
        <v>0</v>
      </c>
      <c r="J71" s="145">
        <f>'Krok 1- Vstupy Ex Ante '!DM137</f>
        <v>0</v>
      </c>
      <c r="K71" s="143" t="str">
        <f>'Krok 1- Vstupy Ex Ante '!N137</f>
        <v>vyberte</v>
      </c>
      <c r="L71" s="191">
        <f>'Krok 1- Vstupy Ex Ante '!DP137</f>
        <v>0</v>
      </c>
      <c r="M71" s="145">
        <f>'Krok 1- Vstupy Ex Ante '!ED137</f>
        <v>0</v>
      </c>
    </row>
    <row r="72" spans="1:13" ht="13.9" customHeight="1" x14ac:dyDescent="0.2">
      <c r="A72" s="143">
        <f>'Krok 1- Vstupy Ex Ante '!B140</f>
        <v>44</v>
      </c>
      <c r="B72" s="143">
        <f>'Krok 1- Vstupy Ex Ante '!C140</f>
        <v>0</v>
      </c>
      <c r="C72" s="143">
        <f>'Krok 1- Vstupy Ex Ante '!D140</f>
        <v>0</v>
      </c>
      <c r="D72" s="143">
        <f>'Krok 1- Vstupy Ex Ante '!E140</f>
        <v>0</v>
      </c>
      <c r="E72" s="143" t="str">
        <f>'Krok 1- Vstupy Ex Ante '!F140</f>
        <v>vyberte</v>
      </c>
      <c r="F72" s="146" t="str">
        <f>IF('Krok 1- Vstupy Ex Ante '!G140&gt;0,'Krok 1- Vstupy Ex Ante '!G140,"-")</f>
        <v>-</v>
      </c>
      <c r="G72" s="143">
        <f>'Krok 1- Vstupy Ex Ante '!K140</f>
        <v>0</v>
      </c>
      <c r="H72" s="144">
        <f>'Krok 1- Vstupy Ex Ante '!L140</f>
        <v>0</v>
      </c>
      <c r="I72" s="145">
        <f>'Krok 1- Vstupy Ex Ante '!DL140</f>
        <v>0</v>
      </c>
      <c r="J72" s="145">
        <f>'Krok 1- Vstupy Ex Ante '!DM140</f>
        <v>0</v>
      </c>
      <c r="K72" s="143" t="str">
        <f>'Krok 1- Vstupy Ex Ante '!N140</f>
        <v>vyberte</v>
      </c>
      <c r="L72" s="191">
        <f>'Krok 1- Vstupy Ex Ante '!DP140</f>
        <v>0</v>
      </c>
      <c r="M72" s="145">
        <f>'Krok 1- Vstupy Ex Ante '!ED140</f>
        <v>0</v>
      </c>
    </row>
    <row r="73" spans="1:13" ht="13.9" customHeight="1" x14ac:dyDescent="0.2">
      <c r="A73" s="143">
        <f>'Krok 1- Vstupy Ex Ante '!B143</f>
        <v>45</v>
      </c>
      <c r="B73" s="143">
        <f>'Krok 1- Vstupy Ex Ante '!C143</f>
        <v>0</v>
      </c>
      <c r="C73" s="143">
        <f>'Krok 1- Vstupy Ex Ante '!D143</f>
        <v>0</v>
      </c>
      <c r="D73" s="143">
        <f>'Krok 1- Vstupy Ex Ante '!E143</f>
        <v>0</v>
      </c>
      <c r="E73" s="143" t="str">
        <f>'Krok 1- Vstupy Ex Ante '!F143</f>
        <v>vyberte</v>
      </c>
      <c r="F73" s="146" t="str">
        <f>IF('Krok 1- Vstupy Ex Ante '!G143&gt;0,'Krok 1- Vstupy Ex Ante '!G143,"-")</f>
        <v>-</v>
      </c>
      <c r="G73" s="143">
        <f>'Krok 1- Vstupy Ex Ante '!K143</f>
        <v>0</v>
      </c>
      <c r="H73" s="144">
        <f>'Krok 1- Vstupy Ex Ante '!L143</f>
        <v>0</v>
      </c>
      <c r="I73" s="145">
        <f>'Krok 1- Vstupy Ex Ante '!DL143</f>
        <v>0</v>
      </c>
      <c r="J73" s="145">
        <f>'Krok 1- Vstupy Ex Ante '!DM143</f>
        <v>0</v>
      </c>
      <c r="K73" s="143" t="str">
        <f>'Krok 1- Vstupy Ex Ante '!N143</f>
        <v>vyberte</v>
      </c>
      <c r="L73" s="191">
        <f>'Krok 1- Vstupy Ex Ante '!DP143</f>
        <v>0</v>
      </c>
      <c r="M73" s="145">
        <f>'Krok 1- Vstupy Ex Ante '!ED143</f>
        <v>0</v>
      </c>
    </row>
    <row r="74" spans="1:13" ht="13.9" customHeight="1" x14ac:dyDescent="0.2">
      <c r="A74" s="143">
        <f>'Krok 1- Vstupy Ex Ante '!B146</f>
        <v>46</v>
      </c>
      <c r="B74" s="143">
        <f>'Krok 1- Vstupy Ex Ante '!C146</f>
        <v>0</v>
      </c>
      <c r="C74" s="143">
        <f>'Krok 1- Vstupy Ex Ante '!D146</f>
        <v>0</v>
      </c>
      <c r="D74" s="143">
        <f>'Krok 1- Vstupy Ex Ante '!E146</f>
        <v>0</v>
      </c>
      <c r="E74" s="143" t="str">
        <f>'Krok 1- Vstupy Ex Ante '!F146</f>
        <v>vyberte</v>
      </c>
      <c r="F74" s="146" t="str">
        <f>IF('Krok 1- Vstupy Ex Ante '!G146&gt;0,'Krok 1- Vstupy Ex Ante '!G146,"-")</f>
        <v>-</v>
      </c>
      <c r="G74" s="143">
        <f>'Krok 1- Vstupy Ex Ante '!K146</f>
        <v>0</v>
      </c>
      <c r="H74" s="144">
        <f>'Krok 1- Vstupy Ex Ante '!L146</f>
        <v>0</v>
      </c>
      <c r="I74" s="145">
        <f>'Krok 1- Vstupy Ex Ante '!DL146</f>
        <v>0</v>
      </c>
      <c r="J74" s="145">
        <f>'Krok 1- Vstupy Ex Ante '!DM146</f>
        <v>0</v>
      </c>
      <c r="K74" s="143" t="str">
        <f>'Krok 1- Vstupy Ex Ante '!N146</f>
        <v>vyberte</v>
      </c>
      <c r="L74" s="191">
        <f>'Krok 1- Vstupy Ex Ante '!DP146</f>
        <v>0</v>
      </c>
      <c r="M74" s="145">
        <f>'Krok 1- Vstupy Ex Ante '!ED146</f>
        <v>0</v>
      </c>
    </row>
    <row r="75" spans="1:13" ht="13.9" customHeight="1" x14ac:dyDescent="0.2">
      <c r="A75" s="143">
        <f>'Krok 1- Vstupy Ex Ante '!B149</f>
        <v>47</v>
      </c>
      <c r="B75" s="143">
        <f>'Krok 1- Vstupy Ex Ante '!C149</f>
        <v>0</v>
      </c>
      <c r="C75" s="143">
        <f>'Krok 1- Vstupy Ex Ante '!D149</f>
        <v>0</v>
      </c>
      <c r="D75" s="143">
        <f>'Krok 1- Vstupy Ex Ante '!E149</f>
        <v>0</v>
      </c>
      <c r="E75" s="143" t="str">
        <f>'Krok 1- Vstupy Ex Ante '!F149</f>
        <v>vyberte</v>
      </c>
      <c r="F75" s="146" t="str">
        <f>IF('Krok 1- Vstupy Ex Ante '!G149&gt;0,'Krok 1- Vstupy Ex Ante '!G149,"-")</f>
        <v>-</v>
      </c>
      <c r="G75" s="143">
        <f>'Krok 1- Vstupy Ex Ante '!K149</f>
        <v>0</v>
      </c>
      <c r="H75" s="144">
        <f>'Krok 1- Vstupy Ex Ante '!L149</f>
        <v>0</v>
      </c>
      <c r="I75" s="145">
        <f>'Krok 1- Vstupy Ex Ante '!DL149</f>
        <v>0</v>
      </c>
      <c r="J75" s="145">
        <f>'Krok 1- Vstupy Ex Ante '!DM149</f>
        <v>0</v>
      </c>
      <c r="K75" s="143" t="str">
        <f>'Krok 1- Vstupy Ex Ante '!N149</f>
        <v>vyberte</v>
      </c>
      <c r="L75" s="191">
        <f>'Krok 1- Vstupy Ex Ante '!DP149</f>
        <v>0</v>
      </c>
      <c r="M75" s="145">
        <f>'Krok 1- Vstupy Ex Ante '!ED149</f>
        <v>0</v>
      </c>
    </row>
    <row r="76" spans="1:13" ht="13.9" customHeight="1" x14ac:dyDescent="0.2">
      <c r="A76" s="143">
        <f>'Krok 1- Vstupy Ex Ante '!B152</f>
        <v>48</v>
      </c>
      <c r="B76" s="143">
        <f>'Krok 1- Vstupy Ex Ante '!C152</f>
        <v>0</v>
      </c>
      <c r="C76" s="143">
        <f>'Krok 1- Vstupy Ex Ante '!D152</f>
        <v>0</v>
      </c>
      <c r="D76" s="143">
        <f>'Krok 1- Vstupy Ex Ante '!E152</f>
        <v>0</v>
      </c>
      <c r="E76" s="143" t="str">
        <f>'Krok 1- Vstupy Ex Ante '!F152</f>
        <v>vyberte</v>
      </c>
      <c r="F76" s="146" t="str">
        <f>IF('Krok 1- Vstupy Ex Ante '!G152&gt;0,'Krok 1- Vstupy Ex Ante '!G152,"-")</f>
        <v>-</v>
      </c>
      <c r="G76" s="143">
        <f>'Krok 1- Vstupy Ex Ante '!K152</f>
        <v>0</v>
      </c>
      <c r="H76" s="144">
        <f>'Krok 1- Vstupy Ex Ante '!L152</f>
        <v>0</v>
      </c>
      <c r="I76" s="145">
        <f>'Krok 1- Vstupy Ex Ante '!DL152</f>
        <v>0</v>
      </c>
      <c r="J76" s="145">
        <f>'Krok 1- Vstupy Ex Ante '!DM152</f>
        <v>0</v>
      </c>
      <c r="K76" s="143" t="str">
        <f>'Krok 1- Vstupy Ex Ante '!N152</f>
        <v>vyberte</v>
      </c>
      <c r="L76" s="191">
        <f>'Krok 1- Vstupy Ex Ante '!DP152</f>
        <v>0</v>
      </c>
      <c r="M76" s="145">
        <f>'Krok 1- Vstupy Ex Ante '!ED152</f>
        <v>0</v>
      </c>
    </row>
    <row r="77" spans="1:13" ht="13.9" customHeight="1" x14ac:dyDescent="0.2">
      <c r="A77" s="143">
        <f>'Krok 1- Vstupy Ex Ante '!B155</f>
        <v>49</v>
      </c>
      <c r="B77" s="143">
        <f>'Krok 1- Vstupy Ex Ante '!C155</f>
        <v>0</v>
      </c>
      <c r="C77" s="143">
        <f>'Krok 1- Vstupy Ex Ante '!D155</f>
        <v>0</v>
      </c>
      <c r="D77" s="143">
        <f>'Krok 1- Vstupy Ex Ante '!E155</f>
        <v>0</v>
      </c>
      <c r="E77" s="143" t="str">
        <f>'Krok 1- Vstupy Ex Ante '!F155</f>
        <v>vyberte</v>
      </c>
      <c r="F77" s="146" t="str">
        <f>IF('Krok 1- Vstupy Ex Ante '!G155&gt;0,'Krok 1- Vstupy Ex Ante '!G155,"-")</f>
        <v>-</v>
      </c>
      <c r="G77" s="143">
        <f>'Krok 1- Vstupy Ex Ante '!K155</f>
        <v>0</v>
      </c>
      <c r="H77" s="144">
        <f>'Krok 1- Vstupy Ex Ante '!L155</f>
        <v>0</v>
      </c>
      <c r="I77" s="145">
        <f>'Krok 1- Vstupy Ex Ante '!DL155</f>
        <v>0</v>
      </c>
      <c r="J77" s="145">
        <f>'Krok 1- Vstupy Ex Ante '!DM155</f>
        <v>0</v>
      </c>
      <c r="K77" s="143" t="str">
        <f>'Krok 1- Vstupy Ex Ante '!N155</f>
        <v>vyberte</v>
      </c>
      <c r="L77" s="191">
        <f>'Krok 1- Vstupy Ex Ante '!DP155</f>
        <v>0</v>
      </c>
      <c r="M77" s="145">
        <f>'Krok 1- Vstupy Ex Ante '!ED155</f>
        <v>0</v>
      </c>
    </row>
    <row r="78" spans="1:13" ht="13.9" customHeight="1" x14ac:dyDescent="0.2">
      <c r="A78" s="143">
        <f>'Krok 1- Vstupy Ex Ante '!B158</f>
        <v>50</v>
      </c>
      <c r="B78" s="143">
        <f>'Krok 1- Vstupy Ex Ante '!C158</f>
        <v>0</v>
      </c>
      <c r="C78" s="143">
        <f>'Krok 1- Vstupy Ex Ante '!D158</f>
        <v>0</v>
      </c>
      <c r="D78" s="143">
        <f>'Krok 1- Vstupy Ex Ante '!E158</f>
        <v>0</v>
      </c>
      <c r="E78" s="143" t="str">
        <f>'Krok 1- Vstupy Ex Ante '!F158</f>
        <v>vyberte</v>
      </c>
      <c r="F78" s="146" t="str">
        <f>IF('Krok 1- Vstupy Ex Ante '!G158&gt;0,'Krok 1- Vstupy Ex Ante '!G158,"-")</f>
        <v>-</v>
      </c>
      <c r="G78" s="143">
        <f>'Krok 1- Vstupy Ex Ante '!K158</f>
        <v>0</v>
      </c>
      <c r="H78" s="144">
        <f>'Krok 1- Vstupy Ex Ante '!L158</f>
        <v>0</v>
      </c>
      <c r="I78" s="145">
        <f>'Krok 1- Vstupy Ex Ante '!DL158</f>
        <v>0</v>
      </c>
      <c r="J78" s="145">
        <f>'Krok 1- Vstupy Ex Ante '!DM158</f>
        <v>0</v>
      </c>
      <c r="K78" s="143" t="str">
        <f>'Krok 1- Vstupy Ex Ante '!N158</f>
        <v>vyberte</v>
      </c>
      <c r="L78" s="191">
        <f>'Krok 1- Vstupy Ex Ante '!DP158</f>
        <v>0</v>
      </c>
      <c r="M78" s="145">
        <f>'Krok 1- Vstupy Ex Ante '!ED158</f>
        <v>0</v>
      </c>
    </row>
    <row r="79" spans="1:13" ht="13.9" customHeight="1" x14ac:dyDescent="0.2">
      <c r="A79" s="143" t="e">
        <f>'Krok 1- Vstupy Ex Ante '!#REF!</f>
        <v>#REF!</v>
      </c>
      <c r="B79" s="143" t="e">
        <f>'Krok 1- Vstupy Ex Ante '!#REF!</f>
        <v>#REF!</v>
      </c>
      <c r="C79" s="143" t="e">
        <f>'Krok 1- Vstupy Ex Ante '!#REF!</f>
        <v>#REF!</v>
      </c>
      <c r="D79" s="143" t="e">
        <f>'Krok 1- Vstupy Ex Ante '!#REF!</f>
        <v>#REF!</v>
      </c>
      <c r="E79" s="143" t="e">
        <f>'Krok 1- Vstupy Ex Ante '!#REF!</f>
        <v>#REF!</v>
      </c>
      <c r="F79" s="146" t="e">
        <f>IF('Krok 1- Vstupy Ex Ante '!#REF!&gt;0,'Krok 1- Vstupy Ex Ante '!#REF!,"-")</f>
        <v>#REF!</v>
      </c>
      <c r="G79" s="143" t="e">
        <f>'Krok 1- Vstupy Ex Ante '!#REF!</f>
        <v>#REF!</v>
      </c>
      <c r="H79" s="144" t="e">
        <f>'Krok 1- Vstupy Ex Ante '!#REF!</f>
        <v>#REF!</v>
      </c>
      <c r="I79" s="145" t="e">
        <f>'Krok 1- Vstupy Ex Ante '!#REF!</f>
        <v>#REF!</v>
      </c>
      <c r="J79" s="145" t="e">
        <f>'Krok 1- Vstupy Ex Ante '!#REF!</f>
        <v>#REF!</v>
      </c>
      <c r="K79" s="143" t="e">
        <f>'Krok 1- Vstupy Ex Ante '!#REF!</f>
        <v>#REF!</v>
      </c>
      <c r="L79" s="191" t="e">
        <f>'Krok 1- Vstupy Ex Ante '!#REF!</f>
        <v>#REF!</v>
      </c>
      <c r="M79" s="145" t="e">
        <f>'Krok 1- Vstupy Ex Ante '!#REF!</f>
        <v>#REF!</v>
      </c>
    </row>
    <row r="80" spans="1:13" ht="13.9" customHeight="1" x14ac:dyDescent="0.2">
      <c r="A80" s="143" t="e">
        <f>'Krok 1- Vstupy Ex Ante '!#REF!</f>
        <v>#REF!</v>
      </c>
      <c r="B80" s="143" t="e">
        <f>'Krok 1- Vstupy Ex Ante '!#REF!</f>
        <v>#REF!</v>
      </c>
      <c r="C80" s="143" t="e">
        <f>'Krok 1- Vstupy Ex Ante '!#REF!</f>
        <v>#REF!</v>
      </c>
      <c r="D80" s="143" t="e">
        <f>'Krok 1- Vstupy Ex Ante '!#REF!</f>
        <v>#REF!</v>
      </c>
      <c r="E80" s="143" t="e">
        <f>'Krok 1- Vstupy Ex Ante '!#REF!</f>
        <v>#REF!</v>
      </c>
      <c r="F80" s="146" t="e">
        <f>IF('Krok 1- Vstupy Ex Ante '!#REF!&gt;0,'Krok 1- Vstupy Ex Ante '!#REF!,"-")</f>
        <v>#REF!</v>
      </c>
      <c r="G80" s="143" t="e">
        <f>'Krok 1- Vstupy Ex Ante '!#REF!</f>
        <v>#REF!</v>
      </c>
      <c r="H80" s="144" t="e">
        <f>'Krok 1- Vstupy Ex Ante '!#REF!</f>
        <v>#REF!</v>
      </c>
      <c r="I80" s="145" t="e">
        <f>'Krok 1- Vstupy Ex Ante '!#REF!</f>
        <v>#REF!</v>
      </c>
      <c r="J80" s="145" t="e">
        <f>'Krok 1- Vstupy Ex Ante '!#REF!</f>
        <v>#REF!</v>
      </c>
      <c r="K80" s="143" t="e">
        <f>'Krok 1- Vstupy Ex Ante '!#REF!</f>
        <v>#REF!</v>
      </c>
      <c r="L80" s="191" t="e">
        <f>'Krok 1- Vstupy Ex Ante '!#REF!</f>
        <v>#REF!</v>
      </c>
      <c r="M80" s="145" t="e">
        <f>'Krok 1- Vstupy Ex Ante '!#REF!</f>
        <v>#REF!</v>
      </c>
    </row>
    <row r="81" spans="1:13" x14ac:dyDescent="0.2">
      <c r="A81" s="143" t="e">
        <f>'Krok 1- Vstupy Ex Ante '!#REF!</f>
        <v>#REF!</v>
      </c>
      <c r="B81" s="143" t="e">
        <f>'Krok 1- Vstupy Ex Ante '!#REF!</f>
        <v>#REF!</v>
      </c>
      <c r="C81" s="143" t="e">
        <f>'Krok 1- Vstupy Ex Ante '!#REF!</f>
        <v>#REF!</v>
      </c>
      <c r="D81" s="143" t="e">
        <f>'Krok 1- Vstupy Ex Ante '!#REF!</f>
        <v>#REF!</v>
      </c>
      <c r="E81" s="143" t="e">
        <f>'Krok 1- Vstupy Ex Ante '!#REF!</f>
        <v>#REF!</v>
      </c>
      <c r="F81" s="146" t="e">
        <f>IF('Krok 1- Vstupy Ex Ante '!#REF!&gt;0,'Krok 1- Vstupy Ex Ante '!#REF!,"-")</f>
        <v>#REF!</v>
      </c>
      <c r="G81" s="143" t="e">
        <f>'Krok 1- Vstupy Ex Ante '!#REF!</f>
        <v>#REF!</v>
      </c>
      <c r="H81" s="144" t="e">
        <f>'Krok 1- Vstupy Ex Ante '!#REF!</f>
        <v>#REF!</v>
      </c>
      <c r="I81" s="145" t="e">
        <f>'Krok 1- Vstupy Ex Ante '!#REF!</f>
        <v>#REF!</v>
      </c>
      <c r="J81" s="145" t="e">
        <f>'Krok 1- Vstupy Ex Ante '!#REF!</f>
        <v>#REF!</v>
      </c>
      <c r="K81" s="143" t="e">
        <f>'Krok 1- Vstupy Ex Ante '!#REF!</f>
        <v>#REF!</v>
      </c>
      <c r="L81" s="191" t="e">
        <f>'Krok 1- Vstupy Ex Ante '!#REF!</f>
        <v>#REF!</v>
      </c>
      <c r="M81" s="145" t="e">
        <f>'Krok 1- Vstupy Ex Ante '!#REF!</f>
        <v>#REF!</v>
      </c>
    </row>
    <row r="82" spans="1:13" x14ac:dyDescent="0.2">
      <c r="A82" s="143" t="e">
        <f>'Krok 1- Vstupy Ex Ante '!#REF!</f>
        <v>#REF!</v>
      </c>
      <c r="B82" s="143" t="e">
        <f>'Krok 1- Vstupy Ex Ante '!#REF!</f>
        <v>#REF!</v>
      </c>
      <c r="C82" s="143" t="e">
        <f>'Krok 1- Vstupy Ex Ante '!#REF!</f>
        <v>#REF!</v>
      </c>
      <c r="D82" s="143" t="e">
        <f>'Krok 1- Vstupy Ex Ante '!#REF!</f>
        <v>#REF!</v>
      </c>
      <c r="E82" s="143" t="e">
        <f>'Krok 1- Vstupy Ex Ante '!#REF!</f>
        <v>#REF!</v>
      </c>
      <c r="F82" s="146" t="e">
        <f>IF('Krok 1- Vstupy Ex Ante '!#REF!&gt;0,'Krok 1- Vstupy Ex Ante '!#REF!,"-")</f>
        <v>#REF!</v>
      </c>
      <c r="G82" s="143" t="e">
        <f>'Krok 1- Vstupy Ex Ante '!#REF!</f>
        <v>#REF!</v>
      </c>
      <c r="H82" s="144" t="e">
        <f>'Krok 1- Vstupy Ex Ante '!#REF!</f>
        <v>#REF!</v>
      </c>
      <c r="I82" s="145" t="e">
        <f>'Krok 1- Vstupy Ex Ante '!#REF!</f>
        <v>#REF!</v>
      </c>
      <c r="J82" s="145" t="e">
        <f>'Krok 1- Vstupy Ex Ante '!#REF!</f>
        <v>#REF!</v>
      </c>
      <c r="K82" s="143" t="e">
        <f>'Krok 1- Vstupy Ex Ante '!#REF!</f>
        <v>#REF!</v>
      </c>
      <c r="L82" s="191" t="e">
        <f>'Krok 1- Vstupy Ex Ante '!#REF!</f>
        <v>#REF!</v>
      </c>
      <c r="M82" s="145" t="e">
        <f>'Krok 1- Vstupy Ex Ante '!#REF!</f>
        <v>#REF!</v>
      </c>
    </row>
    <row r="83" spans="1:13" x14ac:dyDescent="0.2">
      <c r="A83" s="143" t="e">
        <f>'Krok 1- Vstupy Ex Ante '!#REF!</f>
        <v>#REF!</v>
      </c>
      <c r="B83" s="143" t="e">
        <f>'Krok 1- Vstupy Ex Ante '!#REF!</f>
        <v>#REF!</v>
      </c>
      <c r="C83" s="143" t="e">
        <f>'Krok 1- Vstupy Ex Ante '!#REF!</f>
        <v>#REF!</v>
      </c>
      <c r="D83" s="143" t="e">
        <f>'Krok 1- Vstupy Ex Ante '!#REF!</f>
        <v>#REF!</v>
      </c>
      <c r="E83" s="143" t="e">
        <f>'Krok 1- Vstupy Ex Ante '!#REF!</f>
        <v>#REF!</v>
      </c>
      <c r="F83" s="146" t="e">
        <f>IF('Krok 1- Vstupy Ex Ante '!#REF!&gt;0,'Krok 1- Vstupy Ex Ante '!#REF!,"-")</f>
        <v>#REF!</v>
      </c>
      <c r="G83" s="143" t="e">
        <f>'Krok 1- Vstupy Ex Ante '!#REF!</f>
        <v>#REF!</v>
      </c>
      <c r="H83" s="144" t="e">
        <f>'Krok 1- Vstupy Ex Ante '!#REF!</f>
        <v>#REF!</v>
      </c>
      <c r="I83" s="145" t="e">
        <f>'Krok 1- Vstupy Ex Ante '!#REF!</f>
        <v>#REF!</v>
      </c>
      <c r="J83" s="145" t="e">
        <f>'Krok 1- Vstupy Ex Ante '!#REF!</f>
        <v>#REF!</v>
      </c>
      <c r="K83" s="143" t="e">
        <f>'Krok 1- Vstupy Ex Ante '!#REF!</f>
        <v>#REF!</v>
      </c>
      <c r="L83" s="191" t="e">
        <f>'Krok 1- Vstupy Ex Ante '!#REF!</f>
        <v>#REF!</v>
      </c>
      <c r="M83" s="145" t="e">
        <f>'Krok 1- Vstupy Ex Ante '!#REF!</f>
        <v>#REF!</v>
      </c>
    </row>
    <row r="84" spans="1:13" ht="13.9" customHeight="1" x14ac:dyDescent="0.2">
      <c r="A84" s="143" t="e">
        <f>'Krok 1- Vstupy Ex Ante '!#REF!</f>
        <v>#REF!</v>
      </c>
      <c r="B84" s="143" t="e">
        <f>'Krok 1- Vstupy Ex Ante '!#REF!</f>
        <v>#REF!</v>
      </c>
      <c r="C84" s="143" t="e">
        <f>'Krok 1- Vstupy Ex Ante '!#REF!</f>
        <v>#REF!</v>
      </c>
      <c r="D84" s="143" t="e">
        <f>'Krok 1- Vstupy Ex Ante '!#REF!</f>
        <v>#REF!</v>
      </c>
      <c r="E84" s="143" t="e">
        <f>'Krok 1- Vstupy Ex Ante '!#REF!</f>
        <v>#REF!</v>
      </c>
      <c r="F84" s="146" t="e">
        <f>IF('Krok 1- Vstupy Ex Ante '!#REF!&gt;0,'Krok 1- Vstupy Ex Ante '!#REF!,"-")</f>
        <v>#REF!</v>
      </c>
      <c r="G84" s="143" t="e">
        <f>'Krok 1- Vstupy Ex Ante '!#REF!</f>
        <v>#REF!</v>
      </c>
      <c r="H84" s="144" t="e">
        <f>'Krok 1- Vstupy Ex Ante '!#REF!</f>
        <v>#REF!</v>
      </c>
      <c r="I84" s="145" t="e">
        <f>'Krok 1- Vstupy Ex Ante '!#REF!</f>
        <v>#REF!</v>
      </c>
      <c r="J84" s="145" t="e">
        <f>'Krok 1- Vstupy Ex Ante '!#REF!</f>
        <v>#REF!</v>
      </c>
      <c r="K84" s="143" t="e">
        <f>'Krok 1- Vstupy Ex Ante '!#REF!</f>
        <v>#REF!</v>
      </c>
      <c r="L84" s="191" t="e">
        <f>'Krok 1- Vstupy Ex Ante '!#REF!</f>
        <v>#REF!</v>
      </c>
      <c r="M84" s="145" t="e">
        <f>'Krok 1- Vstupy Ex Ante '!#REF!</f>
        <v>#REF!</v>
      </c>
    </row>
    <row r="85" spans="1:13" ht="13.9" customHeight="1" x14ac:dyDescent="0.2">
      <c r="A85" s="143" t="e">
        <f>'Krok 1- Vstupy Ex Ante '!#REF!</f>
        <v>#REF!</v>
      </c>
      <c r="B85" s="143" t="e">
        <f>'Krok 1- Vstupy Ex Ante '!#REF!</f>
        <v>#REF!</v>
      </c>
      <c r="C85" s="143" t="e">
        <f>'Krok 1- Vstupy Ex Ante '!#REF!</f>
        <v>#REF!</v>
      </c>
      <c r="D85" s="143" t="e">
        <f>'Krok 1- Vstupy Ex Ante '!#REF!</f>
        <v>#REF!</v>
      </c>
      <c r="E85" s="143" t="e">
        <f>'Krok 1- Vstupy Ex Ante '!#REF!</f>
        <v>#REF!</v>
      </c>
      <c r="F85" s="146" t="e">
        <f>IF('Krok 1- Vstupy Ex Ante '!#REF!&gt;0,'Krok 1- Vstupy Ex Ante '!#REF!,"-")</f>
        <v>#REF!</v>
      </c>
      <c r="G85" s="143" t="e">
        <f>'Krok 1- Vstupy Ex Ante '!#REF!</f>
        <v>#REF!</v>
      </c>
      <c r="H85" s="144" t="e">
        <f>'Krok 1- Vstupy Ex Ante '!#REF!</f>
        <v>#REF!</v>
      </c>
      <c r="I85" s="145" t="e">
        <f>'Krok 1- Vstupy Ex Ante '!#REF!</f>
        <v>#REF!</v>
      </c>
      <c r="J85" s="145" t="e">
        <f>'Krok 1- Vstupy Ex Ante '!#REF!</f>
        <v>#REF!</v>
      </c>
      <c r="K85" s="143" t="e">
        <f>'Krok 1- Vstupy Ex Ante '!#REF!</f>
        <v>#REF!</v>
      </c>
      <c r="L85" s="191" t="e">
        <f>'Krok 1- Vstupy Ex Ante '!#REF!</f>
        <v>#REF!</v>
      </c>
      <c r="M85" s="145" t="e">
        <f>'Krok 1- Vstupy Ex Ante '!#REF!</f>
        <v>#REF!</v>
      </c>
    </row>
    <row r="86" spans="1:13" ht="13.9" customHeight="1" x14ac:dyDescent="0.2">
      <c r="A86" s="143" t="e">
        <f>'Krok 1- Vstupy Ex Ante '!#REF!</f>
        <v>#REF!</v>
      </c>
      <c r="B86" s="143" t="e">
        <f>'Krok 1- Vstupy Ex Ante '!#REF!</f>
        <v>#REF!</v>
      </c>
      <c r="C86" s="143" t="e">
        <f>'Krok 1- Vstupy Ex Ante '!#REF!</f>
        <v>#REF!</v>
      </c>
      <c r="D86" s="143" t="e">
        <f>'Krok 1- Vstupy Ex Ante '!#REF!</f>
        <v>#REF!</v>
      </c>
      <c r="E86" s="143" t="e">
        <f>'Krok 1- Vstupy Ex Ante '!#REF!</f>
        <v>#REF!</v>
      </c>
      <c r="F86" s="146" t="e">
        <f>IF('Krok 1- Vstupy Ex Ante '!#REF!&gt;0,'Krok 1- Vstupy Ex Ante '!#REF!,"-")</f>
        <v>#REF!</v>
      </c>
      <c r="G86" s="143" t="e">
        <f>'Krok 1- Vstupy Ex Ante '!#REF!</f>
        <v>#REF!</v>
      </c>
      <c r="H86" s="144" t="e">
        <f>'Krok 1- Vstupy Ex Ante '!#REF!</f>
        <v>#REF!</v>
      </c>
      <c r="I86" s="145" t="e">
        <f>'Krok 1- Vstupy Ex Ante '!#REF!</f>
        <v>#REF!</v>
      </c>
      <c r="J86" s="145" t="e">
        <f>'Krok 1- Vstupy Ex Ante '!#REF!</f>
        <v>#REF!</v>
      </c>
      <c r="K86" s="143" t="e">
        <f>'Krok 1- Vstupy Ex Ante '!#REF!</f>
        <v>#REF!</v>
      </c>
      <c r="L86" s="191" t="e">
        <f>'Krok 1- Vstupy Ex Ante '!#REF!</f>
        <v>#REF!</v>
      </c>
      <c r="M86" s="145" t="e">
        <f>'Krok 1- Vstupy Ex Ante '!#REF!</f>
        <v>#REF!</v>
      </c>
    </row>
    <row r="87" spans="1:13" ht="13.9" customHeight="1" x14ac:dyDescent="0.2">
      <c r="A87" s="143" t="e">
        <f>'Krok 1- Vstupy Ex Ante '!#REF!</f>
        <v>#REF!</v>
      </c>
      <c r="B87" s="143" t="e">
        <f>'Krok 1- Vstupy Ex Ante '!#REF!</f>
        <v>#REF!</v>
      </c>
      <c r="C87" s="143" t="e">
        <f>'Krok 1- Vstupy Ex Ante '!#REF!</f>
        <v>#REF!</v>
      </c>
      <c r="D87" s="143" t="e">
        <f>'Krok 1- Vstupy Ex Ante '!#REF!</f>
        <v>#REF!</v>
      </c>
      <c r="E87" s="143" t="e">
        <f>'Krok 1- Vstupy Ex Ante '!#REF!</f>
        <v>#REF!</v>
      </c>
      <c r="F87" s="146" t="e">
        <f>IF('Krok 1- Vstupy Ex Ante '!#REF!&gt;0,'Krok 1- Vstupy Ex Ante '!#REF!,"-")</f>
        <v>#REF!</v>
      </c>
      <c r="G87" s="143" t="e">
        <f>'Krok 1- Vstupy Ex Ante '!#REF!</f>
        <v>#REF!</v>
      </c>
      <c r="H87" s="144" t="e">
        <f>'Krok 1- Vstupy Ex Ante '!#REF!</f>
        <v>#REF!</v>
      </c>
      <c r="I87" s="145" t="e">
        <f>'Krok 1- Vstupy Ex Ante '!#REF!</f>
        <v>#REF!</v>
      </c>
      <c r="J87" s="145" t="e">
        <f>'Krok 1- Vstupy Ex Ante '!#REF!</f>
        <v>#REF!</v>
      </c>
      <c r="K87" s="143" t="e">
        <f>'Krok 1- Vstupy Ex Ante '!#REF!</f>
        <v>#REF!</v>
      </c>
      <c r="L87" s="191" t="e">
        <f>'Krok 1- Vstupy Ex Ante '!#REF!</f>
        <v>#REF!</v>
      </c>
      <c r="M87" s="145" t="e">
        <f>'Krok 1- Vstupy Ex Ante '!#REF!</f>
        <v>#REF!</v>
      </c>
    </row>
    <row r="88" spans="1:13" ht="13.9" customHeight="1" x14ac:dyDescent="0.2">
      <c r="A88" s="143" t="e">
        <f>'Krok 1- Vstupy Ex Ante '!#REF!</f>
        <v>#REF!</v>
      </c>
      <c r="B88" s="143" t="e">
        <f>'Krok 1- Vstupy Ex Ante '!#REF!</f>
        <v>#REF!</v>
      </c>
      <c r="C88" s="143" t="e">
        <f>'Krok 1- Vstupy Ex Ante '!#REF!</f>
        <v>#REF!</v>
      </c>
      <c r="D88" s="143" t="e">
        <f>'Krok 1- Vstupy Ex Ante '!#REF!</f>
        <v>#REF!</v>
      </c>
      <c r="E88" s="143" t="e">
        <f>'Krok 1- Vstupy Ex Ante '!#REF!</f>
        <v>#REF!</v>
      </c>
      <c r="F88" s="146" t="e">
        <f>IF('Krok 1- Vstupy Ex Ante '!#REF!&gt;0,'Krok 1- Vstupy Ex Ante '!#REF!,"-")</f>
        <v>#REF!</v>
      </c>
      <c r="G88" s="143" t="e">
        <f>'Krok 1- Vstupy Ex Ante '!#REF!</f>
        <v>#REF!</v>
      </c>
      <c r="H88" s="144" t="e">
        <f>'Krok 1- Vstupy Ex Ante '!#REF!</f>
        <v>#REF!</v>
      </c>
      <c r="I88" s="145" t="e">
        <f>'Krok 1- Vstupy Ex Ante '!#REF!</f>
        <v>#REF!</v>
      </c>
      <c r="J88" s="145" t="e">
        <f>'Krok 1- Vstupy Ex Ante '!#REF!</f>
        <v>#REF!</v>
      </c>
      <c r="K88" s="143" t="e">
        <f>'Krok 1- Vstupy Ex Ante '!#REF!</f>
        <v>#REF!</v>
      </c>
      <c r="L88" s="191" t="e">
        <f>'Krok 1- Vstupy Ex Ante '!#REF!</f>
        <v>#REF!</v>
      </c>
      <c r="M88" s="145" t="e">
        <f>'Krok 1- Vstupy Ex Ante '!#REF!</f>
        <v>#REF!</v>
      </c>
    </row>
    <row r="89" spans="1:13" ht="13.9" customHeight="1" x14ac:dyDescent="0.2">
      <c r="A89" s="143" t="e">
        <f>'Krok 1- Vstupy Ex Ante '!#REF!</f>
        <v>#REF!</v>
      </c>
      <c r="B89" s="143" t="e">
        <f>'Krok 1- Vstupy Ex Ante '!#REF!</f>
        <v>#REF!</v>
      </c>
      <c r="C89" s="143" t="e">
        <f>'Krok 1- Vstupy Ex Ante '!#REF!</f>
        <v>#REF!</v>
      </c>
      <c r="D89" s="143" t="e">
        <f>'Krok 1- Vstupy Ex Ante '!#REF!</f>
        <v>#REF!</v>
      </c>
      <c r="E89" s="143" t="e">
        <f>'Krok 1- Vstupy Ex Ante '!#REF!</f>
        <v>#REF!</v>
      </c>
      <c r="F89" s="146" t="e">
        <f>IF('Krok 1- Vstupy Ex Ante '!#REF!&gt;0,'Krok 1- Vstupy Ex Ante '!#REF!,"-")</f>
        <v>#REF!</v>
      </c>
      <c r="G89" s="143" t="e">
        <f>'Krok 1- Vstupy Ex Ante '!#REF!</f>
        <v>#REF!</v>
      </c>
      <c r="H89" s="144" t="e">
        <f>'Krok 1- Vstupy Ex Ante '!#REF!</f>
        <v>#REF!</v>
      </c>
      <c r="I89" s="145" t="e">
        <f>'Krok 1- Vstupy Ex Ante '!#REF!</f>
        <v>#REF!</v>
      </c>
      <c r="J89" s="145" t="e">
        <f>'Krok 1- Vstupy Ex Ante '!#REF!</f>
        <v>#REF!</v>
      </c>
      <c r="K89" s="143" t="e">
        <f>'Krok 1- Vstupy Ex Ante '!#REF!</f>
        <v>#REF!</v>
      </c>
      <c r="L89" s="191" t="e">
        <f>'Krok 1- Vstupy Ex Ante '!#REF!</f>
        <v>#REF!</v>
      </c>
      <c r="M89" s="145" t="e">
        <f>'Krok 1- Vstupy Ex Ante '!#REF!</f>
        <v>#REF!</v>
      </c>
    </row>
    <row r="90" spans="1:13" ht="13.9" customHeight="1" x14ac:dyDescent="0.2">
      <c r="A90" s="143" t="e">
        <f>'Krok 1- Vstupy Ex Ante '!#REF!</f>
        <v>#REF!</v>
      </c>
      <c r="B90" s="143" t="e">
        <f>'Krok 1- Vstupy Ex Ante '!#REF!</f>
        <v>#REF!</v>
      </c>
      <c r="C90" s="143" t="e">
        <f>'Krok 1- Vstupy Ex Ante '!#REF!</f>
        <v>#REF!</v>
      </c>
      <c r="D90" s="143" t="e">
        <f>'Krok 1- Vstupy Ex Ante '!#REF!</f>
        <v>#REF!</v>
      </c>
      <c r="E90" s="143" t="e">
        <f>'Krok 1- Vstupy Ex Ante '!#REF!</f>
        <v>#REF!</v>
      </c>
      <c r="F90" s="146" t="e">
        <f>IF('Krok 1- Vstupy Ex Ante '!#REF!&gt;0,'Krok 1- Vstupy Ex Ante '!#REF!,"-")</f>
        <v>#REF!</v>
      </c>
      <c r="G90" s="143" t="e">
        <f>'Krok 1- Vstupy Ex Ante '!#REF!</f>
        <v>#REF!</v>
      </c>
      <c r="H90" s="144" t="e">
        <f>'Krok 1- Vstupy Ex Ante '!#REF!</f>
        <v>#REF!</v>
      </c>
      <c r="I90" s="145" t="e">
        <f>'Krok 1- Vstupy Ex Ante '!#REF!</f>
        <v>#REF!</v>
      </c>
      <c r="J90" s="145" t="e">
        <f>'Krok 1- Vstupy Ex Ante '!#REF!</f>
        <v>#REF!</v>
      </c>
      <c r="K90" s="143" t="e">
        <f>'Krok 1- Vstupy Ex Ante '!#REF!</f>
        <v>#REF!</v>
      </c>
      <c r="L90" s="191" t="e">
        <f>'Krok 1- Vstupy Ex Ante '!#REF!</f>
        <v>#REF!</v>
      </c>
      <c r="M90" s="145" t="e">
        <f>'Krok 1- Vstupy Ex Ante '!#REF!</f>
        <v>#REF!</v>
      </c>
    </row>
    <row r="91" spans="1:13" ht="13.9" customHeight="1" x14ac:dyDescent="0.2">
      <c r="A91" s="143" t="e">
        <f>'Krok 1- Vstupy Ex Ante '!#REF!</f>
        <v>#REF!</v>
      </c>
      <c r="B91" s="143" t="e">
        <f>'Krok 1- Vstupy Ex Ante '!#REF!</f>
        <v>#REF!</v>
      </c>
      <c r="C91" s="143" t="e">
        <f>'Krok 1- Vstupy Ex Ante '!#REF!</f>
        <v>#REF!</v>
      </c>
      <c r="D91" s="143" t="e">
        <f>'Krok 1- Vstupy Ex Ante '!#REF!</f>
        <v>#REF!</v>
      </c>
      <c r="E91" s="143" t="e">
        <f>'Krok 1- Vstupy Ex Ante '!#REF!</f>
        <v>#REF!</v>
      </c>
      <c r="F91" s="146" t="e">
        <f>IF('Krok 1- Vstupy Ex Ante '!#REF!&gt;0,'Krok 1- Vstupy Ex Ante '!#REF!,"-")</f>
        <v>#REF!</v>
      </c>
      <c r="G91" s="143" t="e">
        <f>'Krok 1- Vstupy Ex Ante '!#REF!</f>
        <v>#REF!</v>
      </c>
      <c r="H91" s="144" t="e">
        <f>'Krok 1- Vstupy Ex Ante '!#REF!</f>
        <v>#REF!</v>
      </c>
      <c r="I91" s="145" t="e">
        <f>'Krok 1- Vstupy Ex Ante '!#REF!</f>
        <v>#REF!</v>
      </c>
      <c r="J91" s="145" t="e">
        <f>'Krok 1- Vstupy Ex Ante '!#REF!</f>
        <v>#REF!</v>
      </c>
      <c r="K91" s="143" t="e">
        <f>'Krok 1- Vstupy Ex Ante '!#REF!</f>
        <v>#REF!</v>
      </c>
      <c r="L91" s="191" t="e">
        <f>'Krok 1- Vstupy Ex Ante '!#REF!</f>
        <v>#REF!</v>
      </c>
      <c r="M91" s="145" t="e">
        <f>'Krok 1- Vstupy Ex Ante '!#REF!</f>
        <v>#REF!</v>
      </c>
    </row>
    <row r="92" spans="1:13" ht="13.9" customHeight="1" x14ac:dyDescent="0.2">
      <c r="A92" s="143" t="e">
        <f>'Krok 1- Vstupy Ex Ante '!#REF!</f>
        <v>#REF!</v>
      </c>
      <c r="B92" s="143" t="e">
        <f>'Krok 1- Vstupy Ex Ante '!#REF!</f>
        <v>#REF!</v>
      </c>
      <c r="C92" s="143" t="e">
        <f>'Krok 1- Vstupy Ex Ante '!#REF!</f>
        <v>#REF!</v>
      </c>
      <c r="D92" s="143" t="e">
        <f>'Krok 1- Vstupy Ex Ante '!#REF!</f>
        <v>#REF!</v>
      </c>
      <c r="E92" s="143" t="e">
        <f>'Krok 1- Vstupy Ex Ante '!#REF!</f>
        <v>#REF!</v>
      </c>
      <c r="F92" s="146" t="e">
        <f>IF('Krok 1- Vstupy Ex Ante '!#REF!&gt;0,'Krok 1- Vstupy Ex Ante '!#REF!,"-")</f>
        <v>#REF!</v>
      </c>
      <c r="G92" s="143" t="e">
        <f>'Krok 1- Vstupy Ex Ante '!#REF!</f>
        <v>#REF!</v>
      </c>
      <c r="H92" s="144" t="e">
        <f>'Krok 1- Vstupy Ex Ante '!#REF!</f>
        <v>#REF!</v>
      </c>
      <c r="I92" s="145" t="e">
        <f>'Krok 1- Vstupy Ex Ante '!#REF!</f>
        <v>#REF!</v>
      </c>
      <c r="J92" s="145" t="e">
        <f>'Krok 1- Vstupy Ex Ante '!#REF!</f>
        <v>#REF!</v>
      </c>
      <c r="K92" s="143" t="e">
        <f>'Krok 1- Vstupy Ex Ante '!#REF!</f>
        <v>#REF!</v>
      </c>
      <c r="L92" s="191" t="e">
        <f>'Krok 1- Vstupy Ex Ante '!#REF!</f>
        <v>#REF!</v>
      </c>
      <c r="M92" s="145" t="e">
        <f>'Krok 1- Vstupy Ex Ante '!#REF!</f>
        <v>#REF!</v>
      </c>
    </row>
    <row r="93" spans="1:13" ht="13.9" customHeight="1" x14ac:dyDescent="0.2">
      <c r="A93" s="143" t="e">
        <f>'Krok 1- Vstupy Ex Ante '!#REF!</f>
        <v>#REF!</v>
      </c>
      <c r="B93" s="143" t="e">
        <f>'Krok 1- Vstupy Ex Ante '!#REF!</f>
        <v>#REF!</v>
      </c>
      <c r="C93" s="143" t="e">
        <f>'Krok 1- Vstupy Ex Ante '!#REF!</f>
        <v>#REF!</v>
      </c>
      <c r="D93" s="143" t="e">
        <f>'Krok 1- Vstupy Ex Ante '!#REF!</f>
        <v>#REF!</v>
      </c>
      <c r="E93" s="143" t="e">
        <f>'Krok 1- Vstupy Ex Ante '!#REF!</f>
        <v>#REF!</v>
      </c>
      <c r="F93" s="146" t="e">
        <f>IF('Krok 1- Vstupy Ex Ante '!#REF!&gt;0,'Krok 1- Vstupy Ex Ante '!#REF!,"-")</f>
        <v>#REF!</v>
      </c>
      <c r="G93" s="143" t="e">
        <f>'Krok 1- Vstupy Ex Ante '!#REF!</f>
        <v>#REF!</v>
      </c>
      <c r="H93" s="144" t="e">
        <f>'Krok 1- Vstupy Ex Ante '!#REF!</f>
        <v>#REF!</v>
      </c>
      <c r="I93" s="145" t="e">
        <f>'Krok 1- Vstupy Ex Ante '!#REF!</f>
        <v>#REF!</v>
      </c>
      <c r="J93" s="145" t="e">
        <f>'Krok 1- Vstupy Ex Ante '!#REF!</f>
        <v>#REF!</v>
      </c>
      <c r="K93" s="143" t="e">
        <f>'Krok 1- Vstupy Ex Ante '!#REF!</f>
        <v>#REF!</v>
      </c>
      <c r="L93" s="191" t="e">
        <f>'Krok 1- Vstupy Ex Ante '!#REF!</f>
        <v>#REF!</v>
      </c>
      <c r="M93" s="145" t="e">
        <f>'Krok 1- Vstupy Ex Ante '!#REF!</f>
        <v>#REF!</v>
      </c>
    </row>
    <row r="94" spans="1:13" ht="13.9" customHeight="1" x14ac:dyDescent="0.2">
      <c r="A94" s="143" t="e">
        <f>'Krok 1- Vstupy Ex Ante '!#REF!</f>
        <v>#REF!</v>
      </c>
      <c r="B94" s="143" t="e">
        <f>'Krok 1- Vstupy Ex Ante '!#REF!</f>
        <v>#REF!</v>
      </c>
      <c r="C94" s="143" t="e">
        <f>'Krok 1- Vstupy Ex Ante '!#REF!</f>
        <v>#REF!</v>
      </c>
      <c r="D94" s="143" t="e">
        <f>'Krok 1- Vstupy Ex Ante '!#REF!</f>
        <v>#REF!</v>
      </c>
      <c r="E94" s="143" t="e">
        <f>'Krok 1- Vstupy Ex Ante '!#REF!</f>
        <v>#REF!</v>
      </c>
      <c r="F94" s="146" t="e">
        <f>IF('Krok 1- Vstupy Ex Ante '!#REF!&gt;0,'Krok 1- Vstupy Ex Ante '!#REF!,"-")</f>
        <v>#REF!</v>
      </c>
      <c r="G94" s="143" t="e">
        <f>'Krok 1- Vstupy Ex Ante '!#REF!</f>
        <v>#REF!</v>
      </c>
      <c r="H94" s="144" t="e">
        <f>'Krok 1- Vstupy Ex Ante '!#REF!</f>
        <v>#REF!</v>
      </c>
      <c r="I94" s="145" t="e">
        <f>'Krok 1- Vstupy Ex Ante '!#REF!</f>
        <v>#REF!</v>
      </c>
      <c r="J94" s="145" t="e">
        <f>'Krok 1- Vstupy Ex Ante '!#REF!</f>
        <v>#REF!</v>
      </c>
      <c r="K94" s="143" t="e">
        <f>'Krok 1- Vstupy Ex Ante '!#REF!</f>
        <v>#REF!</v>
      </c>
      <c r="L94" s="191" t="e">
        <f>'Krok 1- Vstupy Ex Ante '!#REF!</f>
        <v>#REF!</v>
      </c>
      <c r="M94" s="145" t="e">
        <f>'Krok 1- Vstupy Ex Ante '!#REF!</f>
        <v>#REF!</v>
      </c>
    </row>
    <row r="95" spans="1:13" ht="13.9" customHeight="1" x14ac:dyDescent="0.2">
      <c r="A95" s="143" t="e">
        <f>'Krok 1- Vstupy Ex Ante '!#REF!</f>
        <v>#REF!</v>
      </c>
      <c r="B95" s="143" t="e">
        <f>'Krok 1- Vstupy Ex Ante '!#REF!</f>
        <v>#REF!</v>
      </c>
      <c r="C95" s="143" t="e">
        <f>'Krok 1- Vstupy Ex Ante '!#REF!</f>
        <v>#REF!</v>
      </c>
      <c r="D95" s="143" t="e">
        <f>'Krok 1- Vstupy Ex Ante '!#REF!</f>
        <v>#REF!</v>
      </c>
      <c r="E95" s="143" t="e">
        <f>'Krok 1- Vstupy Ex Ante '!#REF!</f>
        <v>#REF!</v>
      </c>
      <c r="F95" s="146" t="e">
        <f>IF('Krok 1- Vstupy Ex Ante '!#REF!&gt;0,'Krok 1- Vstupy Ex Ante '!#REF!,"-")</f>
        <v>#REF!</v>
      </c>
      <c r="G95" s="143" t="e">
        <f>'Krok 1- Vstupy Ex Ante '!#REF!</f>
        <v>#REF!</v>
      </c>
      <c r="H95" s="144" t="e">
        <f>'Krok 1- Vstupy Ex Ante '!#REF!</f>
        <v>#REF!</v>
      </c>
      <c r="I95" s="145" t="e">
        <f>'Krok 1- Vstupy Ex Ante '!#REF!</f>
        <v>#REF!</v>
      </c>
      <c r="J95" s="145" t="e">
        <f>'Krok 1- Vstupy Ex Ante '!#REF!</f>
        <v>#REF!</v>
      </c>
      <c r="K95" s="143" t="e">
        <f>'Krok 1- Vstupy Ex Ante '!#REF!</f>
        <v>#REF!</v>
      </c>
      <c r="L95" s="191" t="e">
        <f>'Krok 1- Vstupy Ex Ante '!#REF!</f>
        <v>#REF!</v>
      </c>
      <c r="M95" s="145" t="e">
        <f>'Krok 1- Vstupy Ex Ante '!#REF!</f>
        <v>#REF!</v>
      </c>
    </row>
    <row r="96" spans="1:13" ht="13.9" customHeight="1" x14ac:dyDescent="0.2">
      <c r="A96" s="143" t="e">
        <f>'Krok 1- Vstupy Ex Ante '!#REF!</f>
        <v>#REF!</v>
      </c>
      <c r="B96" s="143" t="e">
        <f>'Krok 1- Vstupy Ex Ante '!#REF!</f>
        <v>#REF!</v>
      </c>
      <c r="C96" s="143" t="e">
        <f>'Krok 1- Vstupy Ex Ante '!#REF!</f>
        <v>#REF!</v>
      </c>
      <c r="D96" s="143" t="e">
        <f>'Krok 1- Vstupy Ex Ante '!#REF!</f>
        <v>#REF!</v>
      </c>
      <c r="E96" s="143" t="e">
        <f>'Krok 1- Vstupy Ex Ante '!#REF!</f>
        <v>#REF!</v>
      </c>
      <c r="F96" s="146" t="e">
        <f>IF('Krok 1- Vstupy Ex Ante '!#REF!&gt;0,'Krok 1- Vstupy Ex Ante '!#REF!,"-")</f>
        <v>#REF!</v>
      </c>
      <c r="G96" s="143" t="e">
        <f>'Krok 1- Vstupy Ex Ante '!#REF!</f>
        <v>#REF!</v>
      </c>
      <c r="H96" s="144" t="e">
        <f>'Krok 1- Vstupy Ex Ante '!#REF!</f>
        <v>#REF!</v>
      </c>
      <c r="I96" s="145" t="e">
        <f>'Krok 1- Vstupy Ex Ante '!#REF!</f>
        <v>#REF!</v>
      </c>
      <c r="J96" s="145" t="e">
        <f>'Krok 1- Vstupy Ex Ante '!#REF!</f>
        <v>#REF!</v>
      </c>
      <c r="K96" s="143" t="e">
        <f>'Krok 1- Vstupy Ex Ante '!#REF!</f>
        <v>#REF!</v>
      </c>
      <c r="L96" s="191" t="e">
        <f>'Krok 1- Vstupy Ex Ante '!#REF!</f>
        <v>#REF!</v>
      </c>
      <c r="M96" s="145" t="e">
        <f>'Krok 1- Vstupy Ex Ante '!#REF!</f>
        <v>#REF!</v>
      </c>
    </row>
    <row r="97" spans="1:13" ht="13.9" customHeight="1" x14ac:dyDescent="0.2">
      <c r="A97" s="143" t="e">
        <f>'Krok 1- Vstupy Ex Ante '!#REF!</f>
        <v>#REF!</v>
      </c>
      <c r="B97" s="143" t="e">
        <f>'Krok 1- Vstupy Ex Ante '!#REF!</f>
        <v>#REF!</v>
      </c>
      <c r="C97" s="143" t="e">
        <f>'Krok 1- Vstupy Ex Ante '!#REF!</f>
        <v>#REF!</v>
      </c>
      <c r="D97" s="143" t="e">
        <f>'Krok 1- Vstupy Ex Ante '!#REF!</f>
        <v>#REF!</v>
      </c>
      <c r="E97" s="143" t="e">
        <f>'Krok 1- Vstupy Ex Ante '!#REF!</f>
        <v>#REF!</v>
      </c>
      <c r="F97" s="146" t="e">
        <f>IF('Krok 1- Vstupy Ex Ante '!#REF!&gt;0,'Krok 1- Vstupy Ex Ante '!#REF!,"-")</f>
        <v>#REF!</v>
      </c>
      <c r="G97" s="143" t="e">
        <f>'Krok 1- Vstupy Ex Ante '!#REF!</f>
        <v>#REF!</v>
      </c>
      <c r="H97" s="144" t="e">
        <f>'Krok 1- Vstupy Ex Ante '!#REF!</f>
        <v>#REF!</v>
      </c>
      <c r="I97" s="145" t="e">
        <f>'Krok 1- Vstupy Ex Ante '!#REF!</f>
        <v>#REF!</v>
      </c>
      <c r="J97" s="145" t="e">
        <f>'Krok 1- Vstupy Ex Ante '!#REF!</f>
        <v>#REF!</v>
      </c>
      <c r="K97" s="143" t="e">
        <f>'Krok 1- Vstupy Ex Ante '!#REF!</f>
        <v>#REF!</v>
      </c>
      <c r="L97" s="191" t="e">
        <f>'Krok 1- Vstupy Ex Ante '!#REF!</f>
        <v>#REF!</v>
      </c>
      <c r="M97" s="145" t="e">
        <f>'Krok 1- Vstupy Ex Ante '!#REF!</f>
        <v>#REF!</v>
      </c>
    </row>
    <row r="98" spans="1:13" ht="13.9" customHeight="1" x14ac:dyDescent="0.2">
      <c r="A98" s="143" t="e">
        <f>'Krok 1- Vstupy Ex Ante '!#REF!</f>
        <v>#REF!</v>
      </c>
      <c r="B98" s="143" t="e">
        <f>'Krok 1- Vstupy Ex Ante '!#REF!</f>
        <v>#REF!</v>
      </c>
      <c r="C98" s="143" t="e">
        <f>'Krok 1- Vstupy Ex Ante '!#REF!</f>
        <v>#REF!</v>
      </c>
      <c r="D98" s="143" t="e">
        <f>'Krok 1- Vstupy Ex Ante '!#REF!</f>
        <v>#REF!</v>
      </c>
      <c r="E98" s="143" t="e">
        <f>'Krok 1- Vstupy Ex Ante '!#REF!</f>
        <v>#REF!</v>
      </c>
      <c r="F98" s="146" t="e">
        <f>IF('Krok 1- Vstupy Ex Ante '!#REF!&gt;0,'Krok 1- Vstupy Ex Ante '!#REF!,"-")</f>
        <v>#REF!</v>
      </c>
      <c r="G98" s="143" t="e">
        <f>'Krok 1- Vstupy Ex Ante '!#REF!</f>
        <v>#REF!</v>
      </c>
      <c r="H98" s="144" t="e">
        <f>'Krok 1- Vstupy Ex Ante '!#REF!</f>
        <v>#REF!</v>
      </c>
      <c r="I98" s="145" t="e">
        <f>'Krok 1- Vstupy Ex Ante '!#REF!</f>
        <v>#REF!</v>
      </c>
      <c r="J98" s="145" t="e">
        <f>'Krok 1- Vstupy Ex Ante '!#REF!</f>
        <v>#REF!</v>
      </c>
      <c r="K98" s="143" t="e">
        <f>'Krok 1- Vstupy Ex Ante '!#REF!</f>
        <v>#REF!</v>
      </c>
      <c r="L98" s="191" t="e">
        <f>'Krok 1- Vstupy Ex Ante '!#REF!</f>
        <v>#REF!</v>
      </c>
      <c r="M98" s="145" t="e">
        <f>'Krok 1- Vstupy Ex Ante '!#REF!</f>
        <v>#REF!</v>
      </c>
    </row>
    <row r="99" spans="1:13" ht="13.9" customHeight="1" x14ac:dyDescent="0.2">
      <c r="A99" s="143" t="e">
        <f>'Krok 1- Vstupy Ex Ante '!#REF!</f>
        <v>#REF!</v>
      </c>
      <c r="B99" s="143" t="e">
        <f>'Krok 1- Vstupy Ex Ante '!#REF!</f>
        <v>#REF!</v>
      </c>
      <c r="C99" s="143" t="e">
        <f>'Krok 1- Vstupy Ex Ante '!#REF!</f>
        <v>#REF!</v>
      </c>
      <c r="D99" s="143" t="e">
        <f>'Krok 1- Vstupy Ex Ante '!#REF!</f>
        <v>#REF!</v>
      </c>
      <c r="E99" s="143" t="e">
        <f>'Krok 1- Vstupy Ex Ante '!#REF!</f>
        <v>#REF!</v>
      </c>
      <c r="F99" s="146" t="e">
        <f>IF('Krok 1- Vstupy Ex Ante '!#REF!&gt;0,'Krok 1- Vstupy Ex Ante '!#REF!,"-")</f>
        <v>#REF!</v>
      </c>
      <c r="G99" s="143" t="e">
        <f>'Krok 1- Vstupy Ex Ante '!#REF!</f>
        <v>#REF!</v>
      </c>
      <c r="H99" s="144" t="e">
        <f>'Krok 1- Vstupy Ex Ante '!#REF!</f>
        <v>#REF!</v>
      </c>
      <c r="I99" s="145" t="e">
        <f>'Krok 1- Vstupy Ex Ante '!#REF!</f>
        <v>#REF!</v>
      </c>
      <c r="J99" s="145" t="e">
        <f>'Krok 1- Vstupy Ex Ante '!#REF!</f>
        <v>#REF!</v>
      </c>
      <c r="K99" s="143" t="e">
        <f>'Krok 1- Vstupy Ex Ante '!#REF!</f>
        <v>#REF!</v>
      </c>
      <c r="L99" s="191" t="e">
        <f>'Krok 1- Vstupy Ex Ante '!#REF!</f>
        <v>#REF!</v>
      </c>
      <c r="M99" s="145" t="e">
        <f>'Krok 1- Vstupy Ex Ante '!#REF!</f>
        <v>#REF!</v>
      </c>
    </row>
    <row r="100" spans="1:13" ht="13.9" customHeight="1" x14ac:dyDescent="0.2">
      <c r="A100" s="143" t="e">
        <f>'Krok 1- Vstupy Ex Ante '!#REF!</f>
        <v>#REF!</v>
      </c>
      <c r="B100" s="143" t="e">
        <f>'Krok 1- Vstupy Ex Ante '!#REF!</f>
        <v>#REF!</v>
      </c>
      <c r="C100" s="143" t="e">
        <f>'Krok 1- Vstupy Ex Ante '!#REF!</f>
        <v>#REF!</v>
      </c>
      <c r="D100" s="143" t="e">
        <f>'Krok 1- Vstupy Ex Ante '!#REF!</f>
        <v>#REF!</v>
      </c>
      <c r="E100" s="143" t="e">
        <f>'Krok 1- Vstupy Ex Ante '!#REF!</f>
        <v>#REF!</v>
      </c>
      <c r="F100" s="146" t="e">
        <f>IF('Krok 1- Vstupy Ex Ante '!#REF!&gt;0,'Krok 1- Vstupy Ex Ante '!#REF!,"-")</f>
        <v>#REF!</v>
      </c>
      <c r="G100" s="143" t="e">
        <f>'Krok 1- Vstupy Ex Ante '!#REF!</f>
        <v>#REF!</v>
      </c>
      <c r="H100" s="144" t="e">
        <f>'Krok 1- Vstupy Ex Ante '!#REF!</f>
        <v>#REF!</v>
      </c>
      <c r="I100" s="145" t="e">
        <f>'Krok 1- Vstupy Ex Ante '!#REF!</f>
        <v>#REF!</v>
      </c>
      <c r="J100" s="145" t="e">
        <f>'Krok 1- Vstupy Ex Ante '!#REF!</f>
        <v>#REF!</v>
      </c>
      <c r="K100" s="143" t="e">
        <f>'Krok 1- Vstupy Ex Ante '!#REF!</f>
        <v>#REF!</v>
      </c>
      <c r="L100" s="191" t="e">
        <f>'Krok 1- Vstupy Ex Ante '!#REF!</f>
        <v>#REF!</v>
      </c>
      <c r="M100" s="145" t="e">
        <f>'Krok 1- Vstupy Ex Ante '!#REF!</f>
        <v>#REF!</v>
      </c>
    </row>
    <row r="101" spans="1:13" ht="13.9" customHeight="1" x14ac:dyDescent="0.2">
      <c r="A101" s="143" t="e">
        <f>'Krok 1- Vstupy Ex Ante '!#REF!</f>
        <v>#REF!</v>
      </c>
      <c r="B101" s="143" t="e">
        <f>'Krok 1- Vstupy Ex Ante '!#REF!</f>
        <v>#REF!</v>
      </c>
      <c r="C101" s="143" t="e">
        <f>'Krok 1- Vstupy Ex Ante '!#REF!</f>
        <v>#REF!</v>
      </c>
      <c r="D101" s="143" t="e">
        <f>'Krok 1- Vstupy Ex Ante '!#REF!</f>
        <v>#REF!</v>
      </c>
      <c r="E101" s="143" t="e">
        <f>'Krok 1- Vstupy Ex Ante '!#REF!</f>
        <v>#REF!</v>
      </c>
      <c r="F101" s="146" t="e">
        <f>IF('Krok 1- Vstupy Ex Ante '!#REF!&gt;0,'Krok 1- Vstupy Ex Ante '!#REF!,"-")</f>
        <v>#REF!</v>
      </c>
      <c r="G101" s="143" t="e">
        <f>'Krok 1- Vstupy Ex Ante '!#REF!</f>
        <v>#REF!</v>
      </c>
      <c r="H101" s="144" t="e">
        <f>'Krok 1- Vstupy Ex Ante '!#REF!</f>
        <v>#REF!</v>
      </c>
      <c r="I101" s="145" t="e">
        <f>'Krok 1- Vstupy Ex Ante '!#REF!</f>
        <v>#REF!</v>
      </c>
      <c r="J101" s="145" t="e">
        <f>'Krok 1- Vstupy Ex Ante '!#REF!</f>
        <v>#REF!</v>
      </c>
      <c r="K101" s="143" t="e">
        <f>'Krok 1- Vstupy Ex Ante '!#REF!</f>
        <v>#REF!</v>
      </c>
      <c r="L101" s="191" t="e">
        <f>'Krok 1- Vstupy Ex Ante '!#REF!</f>
        <v>#REF!</v>
      </c>
      <c r="M101" s="145" t="e">
        <f>'Krok 1- Vstupy Ex Ante '!#REF!</f>
        <v>#REF!</v>
      </c>
    </row>
    <row r="102" spans="1:13" ht="13.9" customHeight="1" x14ac:dyDescent="0.2">
      <c r="A102" s="143" t="e">
        <f>'Krok 1- Vstupy Ex Ante '!#REF!</f>
        <v>#REF!</v>
      </c>
      <c r="B102" s="143" t="e">
        <f>'Krok 1- Vstupy Ex Ante '!#REF!</f>
        <v>#REF!</v>
      </c>
      <c r="C102" s="143" t="e">
        <f>'Krok 1- Vstupy Ex Ante '!#REF!</f>
        <v>#REF!</v>
      </c>
      <c r="D102" s="143" t="e">
        <f>'Krok 1- Vstupy Ex Ante '!#REF!</f>
        <v>#REF!</v>
      </c>
      <c r="E102" s="143" t="e">
        <f>'Krok 1- Vstupy Ex Ante '!#REF!</f>
        <v>#REF!</v>
      </c>
      <c r="F102" s="146" t="e">
        <f>IF('Krok 1- Vstupy Ex Ante '!#REF!&gt;0,'Krok 1- Vstupy Ex Ante '!#REF!,"-")</f>
        <v>#REF!</v>
      </c>
      <c r="G102" s="143" t="e">
        <f>'Krok 1- Vstupy Ex Ante '!#REF!</f>
        <v>#REF!</v>
      </c>
      <c r="H102" s="144" t="e">
        <f>'Krok 1- Vstupy Ex Ante '!#REF!</f>
        <v>#REF!</v>
      </c>
      <c r="I102" s="145" t="e">
        <f>'Krok 1- Vstupy Ex Ante '!#REF!</f>
        <v>#REF!</v>
      </c>
      <c r="J102" s="145" t="e">
        <f>'Krok 1- Vstupy Ex Ante '!#REF!</f>
        <v>#REF!</v>
      </c>
      <c r="K102" s="143" t="e">
        <f>'Krok 1- Vstupy Ex Ante '!#REF!</f>
        <v>#REF!</v>
      </c>
      <c r="L102" s="191" t="e">
        <f>'Krok 1- Vstupy Ex Ante '!#REF!</f>
        <v>#REF!</v>
      </c>
      <c r="M102" s="145" t="e">
        <f>'Krok 1- Vstupy Ex Ante '!#REF!</f>
        <v>#REF!</v>
      </c>
    </row>
    <row r="103" spans="1:13" ht="13.9" customHeight="1" x14ac:dyDescent="0.2">
      <c r="A103" s="143" t="e">
        <f>'Krok 1- Vstupy Ex Ante '!#REF!</f>
        <v>#REF!</v>
      </c>
      <c r="B103" s="143" t="e">
        <f>'Krok 1- Vstupy Ex Ante '!#REF!</f>
        <v>#REF!</v>
      </c>
      <c r="C103" s="143" t="e">
        <f>'Krok 1- Vstupy Ex Ante '!#REF!</f>
        <v>#REF!</v>
      </c>
      <c r="D103" s="143" t="e">
        <f>'Krok 1- Vstupy Ex Ante '!#REF!</f>
        <v>#REF!</v>
      </c>
      <c r="E103" s="143" t="e">
        <f>'Krok 1- Vstupy Ex Ante '!#REF!</f>
        <v>#REF!</v>
      </c>
      <c r="F103" s="146" t="e">
        <f>IF('Krok 1- Vstupy Ex Ante '!#REF!&gt;0,'Krok 1- Vstupy Ex Ante '!#REF!,"-")</f>
        <v>#REF!</v>
      </c>
      <c r="G103" s="143" t="e">
        <f>'Krok 1- Vstupy Ex Ante '!#REF!</f>
        <v>#REF!</v>
      </c>
      <c r="H103" s="144" t="e">
        <f>'Krok 1- Vstupy Ex Ante '!#REF!</f>
        <v>#REF!</v>
      </c>
      <c r="I103" s="145" t="e">
        <f>'Krok 1- Vstupy Ex Ante '!#REF!</f>
        <v>#REF!</v>
      </c>
      <c r="J103" s="145" t="e">
        <f>'Krok 1- Vstupy Ex Ante '!#REF!</f>
        <v>#REF!</v>
      </c>
      <c r="K103" s="143" t="e">
        <f>'Krok 1- Vstupy Ex Ante '!#REF!</f>
        <v>#REF!</v>
      </c>
      <c r="L103" s="191" t="e">
        <f>'Krok 1- Vstupy Ex Ante '!#REF!</f>
        <v>#REF!</v>
      </c>
      <c r="M103" s="145" t="e">
        <f>'Krok 1- Vstupy Ex Ante '!#REF!</f>
        <v>#REF!</v>
      </c>
    </row>
    <row r="104" spans="1:13" ht="13.9" customHeight="1" x14ac:dyDescent="0.2">
      <c r="A104" s="143" t="e">
        <f>'Krok 1- Vstupy Ex Ante '!#REF!</f>
        <v>#REF!</v>
      </c>
      <c r="B104" s="143" t="e">
        <f>'Krok 1- Vstupy Ex Ante '!#REF!</f>
        <v>#REF!</v>
      </c>
      <c r="C104" s="143" t="e">
        <f>'Krok 1- Vstupy Ex Ante '!#REF!</f>
        <v>#REF!</v>
      </c>
      <c r="D104" s="143" t="e">
        <f>'Krok 1- Vstupy Ex Ante '!#REF!</f>
        <v>#REF!</v>
      </c>
      <c r="E104" s="143" t="e">
        <f>'Krok 1- Vstupy Ex Ante '!#REF!</f>
        <v>#REF!</v>
      </c>
      <c r="F104" s="146" t="e">
        <f>IF('Krok 1- Vstupy Ex Ante '!#REF!&gt;0,'Krok 1- Vstupy Ex Ante '!#REF!,"-")</f>
        <v>#REF!</v>
      </c>
      <c r="G104" s="143" t="e">
        <f>'Krok 1- Vstupy Ex Ante '!#REF!</f>
        <v>#REF!</v>
      </c>
      <c r="H104" s="144" t="e">
        <f>'Krok 1- Vstupy Ex Ante '!#REF!</f>
        <v>#REF!</v>
      </c>
      <c r="I104" s="145" t="e">
        <f>'Krok 1- Vstupy Ex Ante '!#REF!</f>
        <v>#REF!</v>
      </c>
      <c r="J104" s="145" t="e">
        <f>'Krok 1- Vstupy Ex Ante '!#REF!</f>
        <v>#REF!</v>
      </c>
      <c r="K104" s="143" t="e">
        <f>'Krok 1- Vstupy Ex Ante '!#REF!</f>
        <v>#REF!</v>
      </c>
      <c r="L104" s="191" t="e">
        <f>'Krok 1- Vstupy Ex Ante '!#REF!</f>
        <v>#REF!</v>
      </c>
      <c r="M104" s="145" t="e">
        <f>'Krok 1- Vstupy Ex Ante '!#REF!</f>
        <v>#REF!</v>
      </c>
    </row>
    <row r="105" spans="1:13" ht="13.9" customHeight="1" x14ac:dyDescent="0.2">
      <c r="A105" s="143" t="e">
        <f>'Krok 1- Vstupy Ex Ante '!#REF!</f>
        <v>#REF!</v>
      </c>
      <c r="B105" s="143" t="e">
        <f>'Krok 1- Vstupy Ex Ante '!#REF!</f>
        <v>#REF!</v>
      </c>
      <c r="C105" s="143" t="e">
        <f>'Krok 1- Vstupy Ex Ante '!#REF!</f>
        <v>#REF!</v>
      </c>
      <c r="D105" s="143" t="e">
        <f>'Krok 1- Vstupy Ex Ante '!#REF!</f>
        <v>#REF!</v>
      </c>
      <c r="E105" s="143" t="e">
        <f>'Krok 1- Vstupy Ex Ante '!#REF!</f>
        <v>#REF!</v>
      </c>
      <c r="F105" s="146" t="e">
        <f>IF('Krok 1- Vstupy Ex Ante '!#REF!&gt;0,'Krok 1- Vstupy Ex Ante '!#REF!,"-")</f>
        <v>#REF!</v>
      </c>
      <c r="G105" s="143" t="e">
        <f>'Krok 1- Vstupy Ex Ante '!#REF!</f>
        <v>#REF!</v>
      </c>
      <c r="H105" s="144" t="e">
        <f>'Krok 1- Vstupy Ex Ante '!#REF!</f>
        <v>#REF!</v>
      </c>
      <c r="I105" s="145" t="e">
        <f>'Krok 1- Vstupy Ex Ante '!#REF!</f>
        <v>#REF!</v>
      </c>
      <c r="J105" s="145" t="e">
        <f>'Krok 1- Vstupy Ex Ante '!#REF!</f>
        <v>#REF!</v>
      </c>
      <c r="K105" s="143" t="e">
        <f>'Krok 1- Vstupy Ex Ante '!#REF!</f>
        <v>#REF!</v>
      </c>
      <c r="L105" s="191" t="e">
        <f>'Krok 1- Vstupy Ex Ante '!#REF!</f>
        <v>#REF!</v>
      </c>
      <c r="M105" s="145" t="e">
        <f>'Krok 1- Vstupy Ex Ante '!#REF!</f>
        <v>#REF!</v>
      </c>
    </row>
    <row r="106" spans="1:13" ht="13.9" customHeight="1" x14ac:dyDescent="0.2">
      <c r="A106" s="143" t="e">
        <f>'Krok 1- Vstupy Ex Ante '!#REF!</f>
        <v>#REF!</v>
      </c>
      <c r="B106" s="143" t="e">
        <f>'Krok 1- Vstupy Ex Ante '!#REF!</f>
        <v>#REF!</v>
      </c>
      <c r="C106" s="143" t="e">
        <f>'Krok 1- Vstupy Ex Ante '!#REF!</f>
        <v>#REF!</v>
      </c>
      <c r="D106" s="143" t="e">
        <f>'Krok 1- Vstupy Ex Ante '!#REF!</f>
        <v>#REF!</v>
      </c>
      <c r="E106" s="143" t="e">
        <f>'Krok 1- Vstupy Ex Ante '!#REF!</f>
        <v>#REF!</v>
      </c>
      <c r="F106" s="146" t="e">
        <f>IF('Krok 1- Vstupy Ex Ante '!#REF!&gt;0,'Krok 1- Vstupy Ex Ante '!#REF!,"-")</f>
        <v>#REF!</v>
      </c>
      <c r="G106" s="143" t="e">
        <f>'Krok 1- Vstupy Ex Ante '!#REF!</f>
        <v>#REF!</v>
      </c>
      <c r="H106" s="144" t="e">
        <f>'Krok 1- Vstupy Ex Ante '!#REF!</f>
        <v>#REF!</v>
      </c>
      <c r="I106" s="145" t="e">
        <f>'Krok 1- Vstupy Ex Ante '!#REF!</f>
        <v>#REF!</v>
      </c>
      <c r="J106" s="145" t="e">
        <f>'Krok 1- Vstupy Ex Ante '!#REF!</f>
        <v>#REF!</v>
      </c>
      <c r="K106" s="143" t="e">
        <f>'Krok 1- Vstupy Ex Ante '!#REF!</f>
        <v>#REF!</v>
      </c>
      <c r="L106" s="191" t="e">
        <f>'Krok 1- Vstupy Ex Ante '!#REF!</f>
        <v>#REF!</v>
      </c>
      <c r="M106" s="145" t="e">
        <f>'Krok 1- Vstupy Ex Ante '!#REF!</f>
        <v>#REF!</v>
      </c>
    </row>
    <row r="107" spans="1:13" ht="13.9" customHeight="1" x14ac:dyDescent="0.2">
      <c r="A107" s="143" t="e">
        <f>'Krok 1- Vstupy Ex Ante '!#REF!</f>
        <v>#REF!</v>
      </c>
      <c r="B107" s="143" t="e">
        <f>'Krok 1- Vstupy Ex Ante '!#REF!</f>
        <v>#REF!</v>
      </c>
      <c r="C107" s="143" t="e">
        <f>'Krok 1- Vstupy Ex Ante '!#REF!</f>
        <v>#REF!</v>
      </c>
      <c r="D107" s="143" t="e">
        <f>'Krok 1- Vstupy Ex Ante '!#REF!</f>
        <v>#REF!</v>
      </c>
      <c r="E107" s="143" t="e">
        <f>'Krok 1- Vstupy Ex Ante '!#REF!</f>
        <v>#REF!</v>
      </c>
      <c r="F107" s="146" t="e">
        <f>IF('Krok 1- Vstupy Ex Ante '!#REF!&gt;0,'Krok 1- Vstupy Ex Ante '!#REF!,"-")</f>
        <v>#REF!</v>
      </c>
      <c r="G107" s="143" t="e">
        <f>'Krok 1- Vstupy Ex Ante '!#REF!</f>
        <v>#REF!</v>
      </c>
      <c r="H107" s="144" t="e">
        <f>'Krok 1- Vstupy Ex Ante '!#REF!</f>
        <v>#REF!</v>
      </c>
      <c r="I107" s="145" t="e">
        <f>'Krok 1- Vstupy Ex Ante '!#REF!</f>
        <v>#REF!</v>
      </c>
      <c r="J107" s="145" t="e">
        <f>'Krok 1- Vstupy Ex Ante '!#REF!</f>
        <v>#REF!</v>
      </c>
      <c r="K107" s="143" t="e">
        <f>'Krok 1- Vstupy Ex Ante '!#REF!</f>
        <v>#REF!</v>
      </c>
      <c r="L107" s="191" t="e">
        <f>'Krok 1- Vstupy Ex Ante '!#REF!</f>
        <v>#REF!</v>
      </c>
      <c r="M107" s="145" t="e">
        <f>'Krok 1- Vstupy Ex Ante '!#REF!</f>
        <v>#REF!</v>
      </c>
    </row>
    <row r="108" spans="1:13" ht="13.9" customHeight="1" x14ac:dyDescent="0.2">
      <c r="A108" s="143" t="e">
        <f>'Krok 1- Vstupy Ex Ante '!#REF!</f>
        <v>#REF!</v>
      </c>
      <c r="B108" s="143" t="e">
        <f>'Krok 1- Vstupy Ex Ante '!#REF!</f>
        <v>#REF!</v>
      </c>
      <c r="C108" s="143" t="e">
        <f>'Krok 1- Vstupy Ex Ante '!#REF!</f>
        <v>#REF!</v>
      </c>
      <c r="D108" s="143" t="e">
        <f>'Krok 1- Vstupy Ex Ante '!#REF!</f>
        <v>#REF!</v>
      </c>
      <c r="E108" s="143" t="e">
        <f>'Krok 1- Vstupy Ex Ante '!#REF!</f>
        <v>#REF!</v>
      </c>
      <c r="F108" s="146" t="e">
        <f>IF('Krok 1- Vstupy Ex Ante '!#REF!&gt;0,'Krok 1- Vstupy Ex Ante '!#REF!,"-")</f>
        <v>#REF!</v>
      </c>
      <c r="G108" s="143" t="e">
        <f>'Krok 1- Vstupy Ex Ante '!#REF!</f>
        <v>#REF!</v>
      </c>
      <c r="H108" s="144" t="e">
        <f>'Krok 1- Vstupy Ex Ante '!#REF!</f>
        <v>#REF!</v>
      </c>
      <c r="I108" s="145" t="e">
        <f>'Krok 1- Vstupy Ex Ante '!#REF!</f>
        <v>#REF!</v>
      </c>
      <c r="J108" s="145" t="e">
        <f>'Krok 1- Vstupy Ex Ante '!#REF!</f>
        <v>#REF!</v>
      </c>
      <c r="K108" s="143" t="e">
        <f>'Krok 1- Vstupy Ex Ante '!#REF!</f>
        <v>#REF!</v>
      </c>
      <c r="L108" s="191" t="e">
        <f>'Krok 1- Vstupy Ex Ante '!#REF!</f>
        <v>#REF!</v>
      </c>
      <c r="M108" s="145" t="e">
        <f>'Krok 1- Vstupy Ex Ante '!#REF!</f>
        <v>#REF!</v>
      </c>
    </row>
    <row r="109" spans="1:13" x14ac:dyDescent="0.2">
      <c r="F109" s="67"/>
    </row>
    <row r="110" spans="1:13" x14ac:dyDescent="0.2">
      <c r="F110" s="67"/>
    </row>
    <row r="111" spans="1:13" x14ac:dyDescent="0.2">
      <c r="F111" s="67"/>
    </row>
    <row r="112" spans="1:13" x14ac:dyDescent="0.2">
      <c r="F112" s="67"/>
    </row>
    <row r="113" spans="6:6" x14ac:dyDescent="0.2">
      <c r="F113" s="67"/>
    </row>
    <row r="114" spans="6:6" x14ac:dyDescent="0.2">
      <c r="F114" s="67"/>
    </row>
    <row r="115" spans="6:6" x14ac:dyDescent="0.2">
      <c r="F115" s="67"/>
    </row>
    <row r="116" spans="6:6" x14ac:dyDescent="0.2">
      <c r="F116" s="67"/>
    </row>
    <row r="117" spans="6:6" x14ac:dyDescent="0.2">
      <c r="F117" s="67"/>
    </row>
    <row r="118" spans="6:6" x14ac:dyDescent="0.2">
      <c r="F118" s="67"/>
    </row>
    <row r="119" spans="6:6" x14ac:dyDescent="0.2">
      <c r="F119" s="67"/>
    </row>
  </sheetData>
  <sheetProtection algorithmName="SHA-512" hashValue="qBgKQRN19iz4BlS3FHuqDXZN0+O/7lIRbuPmIycx0SczoomrjfiD5D63BxwpdClyS4Ra0Xj76AB2t+HeIRp1hw==" saltValue="A6xIyZEqRwG4XGW3MJReEg==" spinCount="100000" sheet="1" formatRows="0"/>
  <customSheetViews>
    <customSheetView guid="{9B3BAD7C-18FA-4BA1-ADC7-FF0E752CBBB8}" scale="80" showGridLines="0">
      <selection activeCell="E28" sqref="E28"/>
      <pageMargins left="0.7" right="0.7" top="0.75" bottom="0.75" header="0.3" footer="0.3"/>
      <pageSetup paperSize="9" orientation="portrait" r:id="rId1"/>
    </customSheetView>
  </customSheetViews>
  <mergeCells count="16">
    <mergeCell ref="A1:K1"/>
    <mergeCell ref="A3:D3"/>
    <mergeCell ref="A23:A28"/>
    <mergeCell ref="B23:B28"/>
    <mergeCell ref="D23:D28"/>
    <mergeCell ref="E23:E28"/>
    <mergeCell ref="F23:F28"/>
    <mergeCell ref="G23:G28"/>
    <mergeCell ref="H23:H28"/>
    <mergeCell ref="C23:C28"/>
    <mergeCell ref="A22:E22"/>
    <mergeCell ref="L23:L28"/>
    <mergeCell ref="M23:M28"/>
    <mergeCell ref="I23:I28"/>
    <mergeCell ref="J23:J28"/>
    <mergeCell ref="K23:K28"/>
  </mergeCell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árok7"/>
  <dimension ref="A2:L54"/>
  <sheetViews>
    <sheetView view="pageBreakPreview" zoomScale="90" zoomScaleNormal="100" zoomScaleSheetLayoutView="90" workbookViewId="0">
      <selection activeCell="C3" sqref="C3"/>
    </sheetView>
  </sheetViews>
  <sheetFormatPr defaultRowHeight="12.75" x14ac:dyDescent="0.2"/>
  <cols>
    <col min="2" max="2" width="43.42578125" customWidth="1"/>
    <col min="3" max="3" width="23.85546875" customWidth="1"/>
    <col min="5" max="5" width="10.140625" customWidth="1"/>
    <col min="6" max="6" width="10.42578125" customWidth="1"/>
    <col min="7" max="31" width="7.7109375" customWidth="1"/>
  </cols>
  <sheetData>
    <row r="2" spans="2:6" x14ac:dyDescent="0.2">
      <c r="B2" s="2" t="s">
        <v>1</v>
      </c>
      <c r="C2" s="2" t="s">
        <v>2</v>
      </c>
      <c r="E2" s="63" t="s">
        <v>319</v>
      </c>
    </row>
    <row r="3" spans="2:6" x14ac:dyDescent="0.2">
      <c r="B3" s="8" t="s">
        <v>35</v>
      </c>
      <c r="C3" s="2"/>
      <c r="E3" s="8" t="s">
        <v>196</v>
      </c>
      <c r="F3" s="1"/>
    </row>
    <row r="4" spans="2:6" x14ac:dyDescent="0.2">
      <c r="B4" s="1" t="s">
        <v>3</v>
      </c>
      <c r="C4" s="1">
        <v>1</v>
      </c>
      <c r="E4" s="8">
        <v>2018</v>
      </c>
      <c r="F4" s="8">
        <v>1370</v>
      </c>
    </row>
    <row r="5" spans="2:6" x14ac:dyDescent="0.2">
      <c r="B5" s="1" t="s">
        <v>5</v>
      </c>
      <c r="C5" s="1">
        <v>2</v>
      </c>
      <c r="E5" s="8">
        <v>2019</v>
      </c>
      <c r="F5" s="8">
        <v>1476</v>
      </c>
    </row>
    <row r="6" spans="2:6" x14ac:dyDescent="0.2">
      <c r="B6" s="1" t="s">
        <v>7</v>
      </c>
      <c r="C6" s="1">
        <v>3</v>
      </c>
      <c r="E6" s="8">
        <v>2020</v>
      </c>
      <c r="F6" s="8">
        <v>1532</v>
      </c>
    </row>
    <row r="7" spans="2:6" ht="12.75" customHeight="1" x14ac:dyDescent="0.2">
      <c r="B7" s="1" t="s">
        <v>9</v>
      </c>
      <c r="C7" s="1">
        <v>4</v>
      </c>
      <c r="E7" s="8">
        <v>2021</v>
      </c>
      <c r="F7" s="8">
        <v>1637</v>
      </c>
    </row>
    <row r="8" spans="2:6" ht="12.75" customHeight="1" x14ac:dyDescent="0.2">
      <c r="B8" s="1" t="s">
        <v>10</v>
      </c>
      <c r="C8" s="1">
        <v>12</v>
      </c>
      <c r="E8" s="8">
        <v>2022</v>
      </c>
      <c r="F8" s="8">
        <v>1736</v>
      </c>
    </row>
    <row r="9" spans="2:6" ht="12.75" customHeight="1" x14ac:dyDescent="0.2">
      <c r="B9" s="1" t="s">
        <v>207</v>
      </c>
      <c r="C9" s="1">
        <v>52</v>
      </c>
      <c r="E9" s="8">
        <v>2023</v>
      </c>
      <c r="F9" s="8">
        <v>1947.65</v>
      </c>
    </row>
    <row r="10" spans="2:6" x14ac:dyDescent="0.2">
      <c r="B10" s="1" t="s">
        <v>4</v>
      </c>
      <c r="C10" s="1">
        <v>0.5</v>
      </c>
    </row>
    <row r="11" spans="2:6" x14ac:dyDescent="0.2">
      <c r="B11" s="1" t="s">
        <v>6</v>
      </c>
      <c r="C11" s="1">
        <v>0.33</v>
      </c>
    </row>
    <row r="12" spans="2:6" x14ac:dyDescent="0.2">
      <c r="B12" s="1" t="s">
        <v>8</v>
      </c>
      <c r="C12" s="1">
        <v>0.25</v>
      </c>
    </row>
    <row r="13" spans="2:6" x14ac:dyDescent="0.2">
      <c r="B13" s="1" t="s">
        <v>11</v>
      </c>
      <c r="C13" s="1">
        <v>0.2</v>
      </c>
    </row>
    <row r="14" spans="2:6" x14ac:dyDescent="0.2">
      <c r="B14" s="1" t="s">
        <v>170</v>
      </c>
      <c r="C14" s="1">
        <v>0.25</v>
      </c>
    </row>
    <row r="15" spans="2:6" x14ac:dyDescent="0.2">
      <c r="B15" s="181" t="s">
        <v>171</v>
      </c>
      <c r="C15" s="181">
        <v>1</v>
      </c>
    </row>
    <row r="17" spans="1:7" x14ac:dyDescent="0.2">
      <c r="A17" s="1"/>
      <c r="B17" s="1"/>
      <c r="C17" s="2" t="s">
        <v>137</v>
      </c>
      <c r="D17" s="2" t="s">
        <v>138</v>
      </c>
      <c r="E17" s="2" t="s">
        <v>139</v>
      </c>
      <c r="F17" s="2" t="s">
        <v>140</v>
      </c>
    </row>
    <row r="18" spans="1:7" x14ac:dyDescent="0.2">
      <c r="A18" s="1"/>
      <c r="B18" s="1" t="s">
        <v>142</v>
      </c>
      <c r="C18" s="2">
        <v>0</v>
      </c>
      <c r="D18" s="2"/>
      <c r="E18" s="2"/>
      <c r="F18" s="2"/>
    </row>
    <row r="19" spans="1:7" x14ac:dyDescent="0.2">
      <c r="A19" s="1">
        <v>1</v>
      </c>
      <c r="B19" s="1" t="s">
        <v>122</v>
      </c>
      <c r="C19" s="2">
        <v>0</v>
      </c>
      <c r="D19" s="2">
        <v>60</v>
      </c>
      <c r="E19" s="2">
        <v>270</v>
      </c>
      <c r="F19" s="178">
        <v>720</v>
      </c>
      <c r="G19" s="179"/>
    </row>
    <row r="20" spans="1:7" x14ac:dyDescent="0.2">
      <c r="A20" s="1">
        <v>2</v>
      </c>
      <c r="B20" s="1" t="s">
        <v>123</v>
      </c>
      <c r="C20" s="2">
        <v>0</v>
      </c>
      <c r="D20" s="2">
        <v>45</v>
      </c>
      <c r="E20" s="2">
        <v>240</v>
      </c>
      <c r="F20" s="178">
        <v>600</v>
      </c>
      <c r="G20" s="179"/>
    </row>
    <row r="21" spans="1:7" x14ac:dyDescent="0.2">
      <c r="A21" s="1">
        <v>3</v>
      </c>
      <c r="B21" s="1" t="s">
        <v>124</v>
      </c>
      <c r="C21" s="2">
        <v>0</v>
      </c>
      <c r="D21" s="2">
        <v>120</v>
      </c>
      <c r="E21" s="2">
        <v>540</v>
      </c>
      <c r="F21" s="178">
        <v>1500</v>
      </c>
      <c r="G21" s="179"/>
    </row>
    <row r="22" spans="1:7" x14ac:dyDescent="0.2">
      <c r="A22" s="1">
        <v>4</v>
      </c>
      <c r="B22" s="1" t="s">
        <v>125</v>
      </c>
      <c r="C22" s="2">
        <v>0</v>
      </c>
      <c r="D22" s="2">
        <v>30</v>
      </c>
      <c r="E22" s="2">
        <v>240</v>
      </c>
      <c r="F22" s="178">
        <v>600</v>
      </c>
      <c r="G22" s="179"/>
    </row>
    <row r="23" spans="1:7" x14ac:dyDescent="0.2">
      <c r="A23" s="1">
        <v>5</v>
      </c>
      <c r="B23" s="1" t="s">
        <v>126</v>
      </c>
      <c r="C23" s="2">
        <v>0</v>
      </c>
      <c r="D23" s="2">
        <v>30</v>
      </c>
      <c r="E23" s="2">
        <v>120</v>
      </c>
      <c r="F23" s="178">
        <v>360</v>
      </c>
      <c r="G23" s="179"/>
    </row>
    <row r="24" spans="1:7" x14ac:dyDescent="0.2">
      <c r="A24" s="1">
        <v>6</v>
      </c>
      <c r="B24" s="1" t="s">
        <v>127</v>
      </c>
      <c r="C24" s="2">
        <v>0</v>
      </c>
      <c r="D24" s="2">
        <v>30</v>
      </c>
      <c r="E24" s="2">
        <v>180</v>
      </c>
      <c r="F24" s="178">
        <v>540</v>
      </c>
      <c r="G24" s="179"/>
    </row>
    <row r="25" spans="1:7" x14ac:dyDescent="0.2">
      <c r="A25" s="1">
        <v>7</v>
      </c>
      <c r="B25" s="1" t="s">
        <v>128</v>
      </c>
      <c r="C25" s="2">
        <v>0</v>
      </c>
      <c r="D25" s="2">
        <v>60</v>
      </c>
      <c r="E25" s="2">
        <v>240</v>
      </c>
      <c r="F25" s="178">
        <v>600</v>
      </c>
      <c r="G25" s="179"/>
    </row>
    <row r="26" spans="1:7" x14ac:dyDescent="0.2">
      <c r="A26" s="1">
        <v>8</v>
      </c>
      <c r="B26" s="1" t="s">
        <v>129</v>
      </c>
      <c r="C26" s="2">
        <v>0</v>
      </c>
      <c r="D26" s="2">
        <v>120</v>
      </c>
      <c r="E26" s="2">
        <v>360</v>
      </c>
      <c r="F26" s="178">
        <v>1020</v>
      </c>
      <c r="G26" s="179"/>
    </row>
    <row r="27" spans="1:7" x14ac:dyDescent="0.2">
      <c r="A27" s="1">
        <v>9</v>
      </c>
      <c r="B27" s="1" t="s">
        <v>130</v>
      </c>
      <c r="C27" s="2">
        <v>0</v>
      </c>
      <c r="D27" s="2">
        <v>480</v>
      </c>
      <c r="E27" s="2">
        <v>540</v>
      </c>
      <c r="F27" s="178">
        <v>1500</v>
      </c>
      <c r="G27" s="179"/>
    </row>
    <row r="28" spans="1:7" x14ac:dyDescent="0.2">
      <c r="A28" s="1">
        <v>10</v>
      </c>
      <c r="B28" s="1" t="s">
        <v>131</v>
      </c>
      <c r="C28" s="2">
        <v>0</v>
      </c>
      <c r="D28" s="2">
        <v>60</v>
      </c>
      <c r="E28" s="2">
        <v>180</v>
      </c>
      <c r="F28" s="178">
        <v>540</v>
      </c>
      <c r="G28" s="179"/>
    </row>
    <row r="29" spans="1:7" x14ac:dyDescent="0.2">
      <c r="A29" s="1">
        <v>11</v>
      </c>
      <c r="B29" s="1" t="s">
        <v>132</v>
      </c>
      <c r="C29" s="2">
        <v>0</v>
      </c>
      <c r="D29" s="2">
        <v>30</v>
      </c>
      <c r="E29" s="2">
        <v>210</v>
      </c>
      <c r="F29" s="178">
        <v>600</v>
      </c>
      <c r="G29" s="179"/>
    </row>
    <row r="30" spans="1:7" x14ac:dyDescent="0.2">
      <c r="A30" s="1">
        <v>12</v>
      </c>
      <c r="B30" s="1" t="s">
        <v>133</v>
      </c>
      <c r="C30" s="2">
        <v>0</v>
      </c>
      <c r="D30" s="2">
        <v>45</v>
      </c>
      <c r="E30" s="2">
        <v>120</v>
      </c>
      <c r="F30" s="178">
        <v>360</v>
      </c>
      <c r="G30" s="179"/>
    </row>
    <row r="31" spans="1:7" x14ac:dyDescent="0.2">
      <c r="A31" s="1">
        <v>13</v>
      </c>
      <c r="B31" s="1" t="s">
        <v>172</v>
      </c>
      <c r="C31" s="2">
        <v>0</v>
      </c>
      <c r="D31" s="2">
        <v>45</v>
      </c>
      <c r="E31" s="2">
        <v>120</v>
      </c>
      <c r="F31" s="178">
        <v>360</v>
      </c>
      <c r="G31" s="179"/>
    </row>
    <row r="33" spans="2:12" x14ac:dyDescent="0.2">
      <c r="B33" s="1" t="s">
        <v>141</v>
      </c>
      <c r="C33" s="1"/>
    </row>
    <row r="34" spans="2:12" x14ac:dyDescent="0.2">
      <c r="B34" s="1" t="s">
        <v>143</v>
      </c>
      <c r="C34" s="1">
        <v>0</v>
      </c>
    </row>
    <row r="35" spans="2:12" x14ac:dyDescent="0.2">
      <c r="B35" s="1" t="s">
        <v>145</v>
      </c>
      <c r="C35" s="1">
        <v>0</v>
      </c>
    </row>
    <row r="36" spans="2:12" x14ac:dyDescent="0.2">
      <c r="B36" s="1" t="s">
        <v>147</v>
      </c>
      <c r="C36" s="1">
        <v>60</v>
      </c>
    </row>
    <row r="39" spans="2:12" x14ac:dyDescent="0.2">
      <c r="B39" s="700" t="s">
        <v>58</v>
      </c>
      <c r="C39" s="700"/>
      <c r="D39" s="700"/>
      <c r="E39" s="700"/>
      <c r="F39" s="700"/>
      <c r="G39" s="700"/>
      <c r="H39" s="700"/>
      <c r="I39" s="700"/>
      <c r="J39" s="700"/>
      <c r="K39" s="700"/>
      <c r="L39" s="700"/>
    </row>
    <row r="40" spans="2:12" x14ac:dyDescent="0.2">
      <c r="B40" s="699" t="s">
        <v>196</v>
      </c>
      <c r="C40" s="699"/>
      <c r="D40" s="699"/>
      <c r="E40" s="699"/>
      <c r="F40" s="699"/>
      <c r="G40" s="699"/>
      <c r="H40" s="699"/>
      <c r="I40" s="699"/>
      <c r="J40" s="699"/>
      <c r="K40" s="699"/>
      <c r="L40" s="699"/>
    </row>
    <row r="41" spans="2:12" x14ac:dyDescent="0.2">
      <c r="B41" s="699" t="s">
        <v>192</v>
      </c>
      <c r="C41" s="699"/>
      <c r="D41" s="699"/>
      <c r="E41" s="699"/>
      <c r="F41" s="699"/>
      <c r="G41" s="699"/>
      <c r="H41" s="699"/>
      <c r="I41" s="699"/>
      <c r="J41" s="699"/>
      <c r="K41" s="699"/>
      <c r="L41" s="699"/>
    </row>
    <row r="42" spans="2:12" x14ac:dyDescent="0.2">
      <c r="B42" s="699" t="s">
        <v>193</v>
      </c>
      <c r="C42" s="699"/>
      <c r="D42" s="699"/>
      <c r="E42" s="699"/>
      <c r="F42" s="699"/>
      <c r="G42" s="699"/>
      <c r="H42" s="699"/>
      <c r="I42" s="699"/>
      <c r="J42" s="699"/>
      <c r="K42" s="699"/>
      <c r="L42" s="699"/>
    </row>
    <row r="43" spans="2:12" x14ac:dyDescent="0.2">
      <c r="B43" s="699" t="s">
        <v>194</v>
      </c>
      <c r="C43" s="699"/>
      <c r="D43" s="699"/>
      <c r="E43" s="699"/>
      <c r="F43" s="699"/>
      <c r="G43" s="699"/>
      <c r="H43" s="699"/>
      <c r="I43" s="699"/>
      <c r="J43" s="699"/>
      <c r="K43" s="699"/>
      <c r="L43" s="699"/>
    </row>
    <row r="44" spans="2:12" x14ac:dyDescent="0.2">
      <c r="B44" s="699" t="s">
        <v>187</v>
      </c>
      <c r="C44" s="699"/>
      <c r="D44" s="699"/>
      <c r="E44" s="699"/>
      <c r="F44" s="699"/>
      <c r="G44" s="699"/>
      <c r="H44" s="699"/>
      <c r="I44" s="699"/>
      <c r="J44" s="699"/>
      <c r="K44" s="699"/>
      <c r="L44" s="699"/>
    </row>
    <row r="45" spans="2:12" x14ac:dyDescent="0.2">
      <c r="B45" s="699" t="s">
        <v>188</v>
      </c>
      <c r="C45" s="699"/>
      <c r="D45" s="699"/>
      <c r="E45" s="699"/>
      <c r="F45" s="699"/>
      <c r="G45" s="699"/>
      <c r="H45" s="699"/>
      <c r="I45" s="699"/>
      <c r="J45" s="699"/>
      <c r="K45" s="699"/>
      <c r="L45" s="699"/>
    </row>
    <row r="46" spans="2:12" x14ac:dyDescent="0.2">
      <c r="B46" s="699" t="s">
        <v>199</v>
      </c>
      <c r="C46" s="699"/>
      <c r="D46" s="699"/>
      <c r="E46" s="699"/>
      <c r="F46" s="699"/>
      <c r="G46" s="699"/>
      <c r="H46" s="699"/>
      <c r="I46" s="699"/>
      <c r="J46" s="699"/>
      <c r="K46" s="699"/>
      <c r="L46" s="699"/>
    </row>
    <row r="47" spans="2:12" x14ac:dyDescent="0.2">
      <c r="B47" s="699" t="s">
        <v>189</v>
      </c>
      <c r="C47" s="699"/>
      <c r="D47" s="699"/>
      <c r="E47" s="699"/>
      <c r="F47" s="699"/>
      <c r="G47" s="699"/>
      <c r="H47" s="699"/>
      <c r="I47" s="699"/>
      <c r="J47" s="699"/>
      <c r="K47" s="699"/>
      <c r="L47" s="699"/>
    </row>
    <row r="48" spans="2:12" x14ac:dyDescent="0.2">
      <c r="B48" s="699" t="s">
        <v>190</v>
      </c>
      <c r="C48" s="699"/>
      <c r="D48" s="699"/>
      <c r="E48" s="699"/>
      <c r="F48" s="699"/>
      <c r="G48" s="699"/>
      <c r="H48" s="699"/>
      <c r="I48" s="699"/>
      <c r="J48" s="699"/>
      <c r="K48" s="699"/>
      <c r="L48" s="699"/>
    </row>
    <row r="49" spans="2:12" x14ac:dyDescent="0.2">
      <c r="B49" s="699" t="s">
        <v>191</v>
      </c>
      <c r="C49" s="699"/>
      <c r="D49" s="699"/>
      <c r="E49" s="699"/>
      <c r="F49" s="699"/>
      <c r="G49" s="699"/>
      <c r="H49" s="699"/>
      <c r="I49" s="699"/>
      <c r="J49" s="699"/>
      <c r="K49" s="699"/>
      <c r="L49" s="699"/>
    </row>
    <row r="51" spans="2:12" x14ac:dyDescent="0.2">
      <c r="B51" s="1" t="s">
        <v>196</v>
      </c>
    </row>
    <row r="52" spans="2:12" x14ac:dyDescent="0.2">
      <c r="B52" s="1" t="s">
        <v>195</v>
      </c>
    </row>
    <row r="53" spans="2:12" x14ac:dyDescent="0.2">
      <c r="B53" s="1" t="s">
        <v>197</v>
      </c>
    </row>
    <row r="54" spans="2:12" x14ac:dyDescent="0.2">
      <c r="B54" s="1" t="s">
        <v>203</v>
      </c>
    </row>
  </sheetData>
  <customSheetViews>
    <customSheetView guid="{9B3BAD7C-18FA-4BA1-ADC7-FF0E752CBBB8}" scale="90" showPageBreaks="1" view="pageBreakPreview">
      <selection activeCell="B4" sqref="B4:B14"/>
      <pageMargins left="0.7" right="0.7" top="0.75" bottom="0.75" header="0.3" footer="0.3"/>
      <pageSetup orientation="portrait" r:id="rId1"/>
    </customSheetView>
  </customSheetViews>
  <mergeCells count="11">
    <mergeCell ref="B39:L39"/>
    <mergeCell ref="B41:L41"/>
    <mergeCell ref="B42:L42"/>
    <mergeCell ref="B43:L43"/>
    <mergeCell ref="B44:L44"/>
    <mergeCell ref="B46:L46"/>
    <mergeCell ref="B47:L47"/>
    <mergeCell ref="B48:L48"/>
    <mergeCell ref="B49:L49"/>
    <mergeCell ref="B40:L40"/>
    <mergeCell ref="B45:L45"/>
  </mergeCells>
  <pageMargins left="0.7" right="0.7" top="0.75" bottom="0.75" header="0.3" footer="0.3"/>
  <pageSetup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árok8"/>
  <dimension ref="A1:O86"/>
  <sheetViews>
    <sheetView showGridLines="0" topLeftCell="E1" zoomScaleNormal="100" workbookViewId="0">
      <selection activeCell="I19" sqref="I19"/>
    </sheetView>
  </sheetViews>
  <sheetFormatPr defaultColWidth="9.140625" defaultRowHeight="12.75" x14ac:dyDescent="0.2"/>
  <cols>
    <col min="1" max="1" width="35.28515625" style="67" customWidth="1"/>
    <col min="2" max="2" width="30.42578125" style="67" customWidth="1"/>
    <col min="3" max="3" width="28.7109375" style="67" customWidth="1"/>
    <col min="4" max="4" width="17.28515625" style="67" customWidth="1"/>
    <col min="5" max="5" width="4.7109375" style="85" customWidth="1"/>
    <col min="6" max="6" width="42.7109375" style="67" customWidth="1"/>
    <col min="7" max="7" width="10.28515625" style="67" customWidth="1"/>
    <col min="8" max="8" width="12.85546875" style="67" customWidth="1"/>
    <col min="9" max="9" width="6.5703125" style="67" customWidth="1"/>
    <col min="10" max="10" width="12.5703125" style="67" customWidth="1"/>
    <col min="11" max="11" width="8.85546875" style="67" customWidth="1"/>
    <col min="12" max="12" width="7.28515625" style="67" customWidth="1"/>
    <col min="13" max="13" width="15.140625" style="67" customWidth="1"/>
    <col min="14" max="14" width="9.85546875" style="67" customWidth="1"/>
    <col min="15" max="15" width="15.7109375" style="67" customWidth="1"/>
    <col min="16" max="16384" width="9.140625" style="67"/>
  </cols>
  <sheetData>
    <row r="1" spans="1:15" ht="15.75" x14ac:dyDescent="0.2">
      <c r="A1" s="694" t="s">
        <v>78</v>
      </c>
      <c r="B1" s="694"/>
      <c r="C1" s="694"/>
      <c r="D1" s="694"/>
      <c r="E1" s="694"/>
      <c r="F1" s="694"/>
      <c r="G1" s="694"/>
      <c r="H1" s="694"/>
      <c r="I1" s="694"/>
      <c r="J1" s="694"/>
      <c r="K1" s="694"/>
    </row>
    <row r="2" spans="1:15" ht="15.75" x14ac:dyDescent="0.2">
      <c r="A2" s="69"/>
      <c r="B2" s="69"/>
      <c r="C2" s="69"/>
      <c r="D2" s="69"/>
      <c r="E2" s="84"/>
      <c r="F2" s="69"/>
      <c r="G2" s="69"/>
      <c r="H2" s="69"/>
      <c r="I2" s="69"/>
      <c r="J2" s="69"/>
      <c r="K2" s="69"/>
    </row>
    <row r="3" spans="1:15" ht="36.75" customHeight="1" x14ac:dyDescent="0.25">
      <c r="A3" s="694" t="s">
        <v>76</v>
      </c>
      <c r="B3" s="694"/>
      <c r="C3" s="694"/>
      <c r="D3" s="68"/>
      <c r="E3" s="694" t="s">
        <v>69</v>
      </c>
      <c r="F3" s="694"/>
      <c r="G3" s="694"/>
      <c r="H3" s="694"/>
      <c r="I3" s="694"/>
      <c r="J3" s="694"/>
      <c r="K3" s="694"/>
      <c r="L3" s="694"/>
      <c r="M3" s="694"/>
      <c r="N3" s="694"/>
    </row>
    <row r="4" spans="1:15" ht="13.5" customHeight="1" thickBot="1" x14ac:dyDescent="0.25">
      <c r="E4" s="693" t="s">
        <v>65</v>
      </c>
      <c r="F4" s="693" t="str">
        <f>'Krok 1- Vstupy Ex Ante '!C9</f>
        <v>Zrozumiteľný a stručný opis regulácie 
(dôvod zvýšenia/zníženia nákladov na PP a dôvod ponechania nákladov na PP, ktoré su goldplatingom)</v>
      </c>
      <c r="G4" s="693" t="s">
        <v>72</v>
      </c>
      <c r="H4" s="693" t="s">
        <v>75</v>
      </c>
      <c r="I4" s="693" t="s">
        <v>103</v>
      </c>
      <c r="J4" s="693" t="s">
        <v>70</v>
      </c>
      <c r="K4" s="693" t="s">
        <v>104</v>
      </c>
      <c r="L4" s="693" t="s">
        <v>105</v>
      </c>
      <c r="M4" s="693" t="s">
        <v>73</v>
      </c>
      <c r="N4" s="693" t="s">
        <v>74</v>
      </c>
      <c r="O4" s="693" t="s">
        <v>100</v>
      </c>
    </row>
    <row r="5" spans="1:15" ht="25.5" customHeight="1" thickBot="1" x14ac:dyDescent="0.25">
      <c r="A5" s="66" t="s">
        <v>57</v>
      </c>
      <c r="B5" s="77" t="s">
        <v>82</v>
      </c>
      <c r="C5" s="78" t="s">
        <v>83</v>
      </c>
      <c r="E5" s="693"/>
      <c r="F5" s="693"/>
      <c r="G5" s="693"/>
      <c r="H5" s="693"/>
      <c r="I5" s="693"/>
      <c r="J5" s="693"/>
      <c r="K5" s="693"/>
      <c r="L5" s="693"/>
      <c r="M5" s="693"/>
      <c r="N5" s="693"/>
      <c r="O5" s="693"/>
    </row>
    <row r="6" spans="1:15" ht="28.9" customHeight="1" x14ac:dyDescent="0.2">
      <c r="A6" s="102" t="s">
        <v>109</v>
      </c>
      <c r="B6" s="70">
        <f>'Krok 1- Vstupy Ex Ante '!AQ161</f>
        <v>0</v>
      </c>
      <c r="C6" s="73">
        <f>'Krok 1- Vstupy Ex Ante '!BA161</f>
        <v>0</v>
      </c>
      <c r="E6" s="693"/>
      <c r="F6" s="693"/>
      <c r="G6" s="693"/>
      <c r="H6" s="693"/>
      <c r="I6" s="693"/>
      <c r="J6" s="693"/>
      <c r="K6" s="693"/>
      <c r="L6" s="693"/>
      <c r="M6" s="693"/>
      <c r="N6" s="693"/>
      <c r="O6" s="693"/>
    </row>
    <row r="7" spans="1:15" x14ac:dyDescent="0.2">
      <c r="A7" s="102" t="s">
        <v>110</v>
      </c>
      <c r="B7" s="70">
        <f>'Krok 1- Vstupy Ex Ante '!AS161</f>
        <v>0</v>
      </c>
      <c r="C7" s="73">
        <f>'Krok 1- Vstupy Ex Ante '!BC161</f>
        <v>0</v>
      </c>
      <c r="E7" s="693"/>
      <c r="F7" s="693"/>
      <c r="G7" s="693"/>
      <c r="H7" s="693"/>
      <c r="I7" s="693"/>
      <c r="J7" s="693"/>
      <c r="K7" s="693"/>
      <c r="L7" s="693"/>
      <c r="M7" s="693"/>
      <c r="N7" s="693"/>
      <c r="O7" s="693"/>
    </row>
    <row r="8" spans="1:15" ht="16.5" customHeight="1" x14ac:dyDescent="0.2">
      <c r="A8" s="65" t="s">
        <v>66</v>
      </c>
      <c r="B8" s="70">
        <f>'Krok 1- Vstupy Ex Ante '!AW161</f>
        <v>0</v>
      </c>
      <c r="C8" s="73">
        <f>'Krok 1- Vstupy Ex Ante '!BG161</f>
        <v>0</v>
      </c>
      <c r="E8" s="693"/>
      <c r="F8" s="693"/>
      <c r="G8" s="693"/>
      <c r="H8" s="693"/>
      <c r="I8" s="693"/>
      <c r="J8" s="693"/>
      <c r="K8" s="693"/>
      <c r="L8" s="693"/>
      <c r="M8" s="693"/>
      <c r="N8" s="693"/>
      <c r="O8" s="693"/>
    </row>
    <row r="9" spans="1:15" x14ac:dyDescent="0.2">
      <c r="A9" s="65" t="s">
        <v>67</v>
      </c>
      <c r="B9" s="70" t="e">
        <f>'Krok 1- Vstupy Ex Ante '!#REF!</f>
        <v>#REF!</v>
      </c>
      <c r="C9" s="73" t="e">
        <f>'Krok 1- Vstupy Ex Ante '!#REF!</f>
        <v>#REF!</v>
      </c>
      <c r="E9" s="693"/>
      <c r="F9" s="693"/>
      <c r="G9" s="693"/>
      <c r="H9" s="693"/>
      <c r="I9" s="693"/>
      <c r="J9" s="693"/>
      <c r="K9" s="693"/>
      <c r="L9" s="693"/>
      <c r="M9" s="693"/>
      <c r="N9" s="693"/>
      <c r="O9" s="693"/>
    </row>
    <row r="10" spans="1:15" ht="13.5" x14ac:dyDescent="0.2">
      <c r="A10" s="66" t="s">
        <v>68</v>
      </c>
      <c r="B10" s="71" t="e">
        <f>SUM(B6:B9)</f>
        <v>#REF!</v>
      </c>
      <c r="C10" s="74" t="e">
        <f>SUM(C6:C9)</f>
        <v>#REF!</v>
      </c>
      <c r="E10" s="103">
        <f>'Krok 1- Vstupy Ex Ante '!B11</f>
        <v>1</v>
      </c>
      <c r="F10" s="103">
        <f>'Krok 1- Vstupy Ex Ante '!C11</f>
        <v>0</v>
      </c>
      <c r="G10" s="103">
        <f>'Krok 1- Vstupy Ex Ante '!E11</f>
        <v>0</v>
      </c>
      <c r="H10" s="103" t="str">
        <f>'Krok 1- Vstupy Ex Ante '!F11</f>
        <v>vyberte</v>
      </c>
      <c r="I10" s="103">
        <f>'Krok 1- Vstupy Ex Ante '!G11</f>
        <v>0</v>
      </c>
      <c r="J10" s="103">
        <f>'Krok 1- Vstupy Ex Ante '!K11</f>
        <v>0</v>
      </c>
      <c r="K10" s="103">
        <f>'Krok 1- Vstupy Ex Ante '!L11</f>
        <v>0</v>
      </c>
      <c r="L10" s="103" t="e">
        <f>'Krok 1- Vstupy Ex Ante '!#REF!</f>
        <v>#REF!</v>
      </c>
      <c r="M10" s="104">
        <f>'Krok 1- Vstupy Ex Ante '!DL11</f>
        <v>0</v>
      </c>
      <c r="N10" s="104">
        <f>'Krok 1- Vstupy Ex Ante '!DO11</f>
        <v>0</v>
      </c>
      <c r="O10" s="103" t="str">
        <f>'Krok 1- Vstupy Ex Ante '!N11</f>
        <v>vyberte</v>
      </c>
    </row>
    <row r="11" spans="1:15" ht="20.25" customHeight="1" x14ac:dyDescent="0.2">
      <c r="A11" s="66" t="s">
        <v>60</v>
      </c>
      <c r="B11" s="72"/>
      <c r="C11" s="75"/>
      <c r="E11" s="103">
        <f>'Krok 1- Vstupy Ex Ante '!B14</f>
        <v>2</v>
      </c>
      <c r="F11" s="103">
        <f>'Krok 1- Vstupy Ex Ante '!C14</f>
        <v>0</v>
      </c>
      <c r="G11" s="103">
        <f>'Krok 1- Vstupy Ex Ante '!E14</f>
        <v>0</v>
      </c>
      <c r="H11" s="103" t="str">
        <f>'Krok 1- Vstupy Ex Ante '!F14</f>
        <v>vyberte</v>
      </c>
      <c r="I11" s="103">
        <f>'Krok 1- Vstupy Ex Ante '!G14</f>
        <v>0</v>
      </c>
      <c r="J11" s="103">
        <f>'Krok 1- Vstupy Ex Ante '!K14</f>
        <v>0</v>
      </c>
      <c r="K11" s="103">
        <f>'Krok 1- Vstupy Ex Ante '!L14</f>
        <v>0</v>
      </c>
      <c r="L11" s="103" t="e">
        <f>'Krok 1- Vstupy Ex Ante '!#REF!</f>
        <v>#REF!</v>
      </c>
      <c r="M11" s="104">
        <f>'Krok 1- Vstupy Ex Ante '!DL14</f>
        <v>0</v>
      </c>
      <c r="N11" s="104">
        <f>'Krok 1- Vstupy Ex Ante '!DO14</f>
        <v>0</v>
      </c>
      <c r="O11" s="103" t="str">
        <f>'Krok 1- Vstupy Ex Ante '!N14</f>
        <v>vyberte</v>
      </c>
    </row>
    <row r="12" spans="1:15" x14ac:dyDescent="0.2">
      <c r="A12" s="65" t="s">
        <v>79</v>
      </c>
      <c r="B12" s="71" t="e">
        <f>'Krok 1- Vstupy Ex Ante '!#REF!</f>
        <v>#REF!</v>
      </c>
      <c r="C12" s="74" t="e">
        <f>'Krok 1- Vstupy Ex Ante '!#REF!</f>
        <v>#REF!</v>
      </c>
      <c r="E12" s="103">
        <f>'Krok 1- Vstupy Ex Ante '!B17</f>
        <v>3</v>
      </c>
      <c r="F12" s="103">
        <f>'Krok 1- Vstupy Ex Ante '!C17</f>
        <v>0</v>
      </c>
      <c r="G12" s="103">
        <f>'Krok 1- Vstupy Ex Ante '!E17</f>
        <v>0</v>
      </c>
      <c r="H12" s="103" t="str">
        <f>'Krok 1- Vstupy Ex Ante '!F17</f>
        <v>vyberte</v>
      </c>
      <c r="I12" s="103">
        <f>'Krok 1- Vstupy Ex Ante '!G17</f>
        <v>0</v>
      </c>
      <c r="J12" s="103">
        <f>'Krok 1- Vstupy Ex Ante '!K17</f>
        <v>0</v>
      </c>
      <c r="K12" s="103">
        <f>'Krok 1- Vstupy Ex Ante '!L17</f>
        <v>0</v>
      </c>
      <c r="L12" s="103" t="e">
        <f>'Krok 1- Vstupy Ex Ante '!#REF!</f>
        <v>#REF!</v>
      </c>
      <c r="M12" s="104">
        <f>'Krok 1- Vstupy Ex Ante '!DL17</f>
        <v>0</v>
      </c>
      <c r="N12" s="104">
        <f>'Krok 1- Vstupy Ex Ante '!DO17</f>
        <v>0</v>
      </c>
      <c r="O12" s="103" t="str">
        <f>'Krok 1- Vstupy Ex Ante '!N17</f>
        <v>vyberte</v>
      </c>
    </row>
    <row r="13" spans="1:15" ht="35.25" x14ac:dyDescent="0.2">
      <c r="A13" s="65" t="s">
        <v>111</v>
      </c>
      <c r="B13" s="70">
        <f>'Krok 1- Vstupy Ex Ante '!CT162</f>
        <v>0</v>
      </c>
      <c r="C13" s="73">
        <f>'Krok 1- Vstupy Ex Ante '!DF162</f>
        <v>0</v>
      </c>
      <c r="E13" s="103">
        <f>'Krok 1- Vstupy Ex Ante '!B20</f>
        <v>4</v>
      </c>
      <c r="F13" s="103">
        <f>'Krok 1- Vstupy Ex Ante '!C20</f>
        <v>0</v>
      </c>
      <c r="G13" s="103">
        <f>'Krok 1- Vstupy Ex Ante '!E20</f>
        <v>0</v>
      </c>
      <c r="H13" s="103" t="str">
        <f>'Krok 1- Vstupy Ex Ante '!F20</f>
        <v>vyberte</v>
      </c>
      <c r="I13" s="103">
        <f>'Krok 1- Vstupy Ex Ante '!G20</f>
        <v>0</v>
      </c>
      <c r="J13" s="103">
        <f>'Krok 1- Vstupy Ex Ante '!K20</f>
        <v>0</v>
      </c>
      <c r="K13" s="103">
        <f>'Krok 1- Vstupy Ex Ante '!L20</f>
        <v>0</v>
      </c>
      <c r="L13" s="103" t="e">
        <f>'Krok 1- Vstupy Ex Ante '!#REF!</f>
        <v>#REF!</v>
      </c>
      <c r="M13" s="104">
        <f>'Krok 1- Vstupy Ex Ante '!DL20</f>
        <v>0</v>
      </c>
      <c r="N13" s="104">
        <f>'Krok 1- Vstupy Ex Ante '!DO20</f>
        <v>0</v>
      </c>
      <c r="O13" s="103" t="str">
        <f>'Krok 1- Vstupy Ex Ante '!N20</f>
        <v>vyberte</v>
      </c>
    </row>
    <row r="14" spans="1:15" ht="13.5" customHeight="1" x14ac:dyDescent="0.2">
      <c r="A14" s="701"/>
      <c r="B14" s="702"/>
      <c r="C14" s="703"/>
      <c r="E14" s="103">
        <f>'Krok 1- Vstupy Ex Ante '!B23</f>
        <v>5</v>
      </c>
      <c r="F14" s="103">
        <f>'Krok 1- Vstupy Ex Ante '!C23</f>
        <v>0</v>
      </c>
      <c r="G14" s="103">
        <f>'Krok 1- Vstupy Ex Ante '!E23</f>
        <v>0</v>
      </c>
      <c r="H14" s="103" t="str">
        <f>'Krok 1- Vstupy Ex Ante '!F23</f>
        <v>vyberte</v>
      </c>
      <c r="I14" s="103">
        <f>'Krok 1- Vstupy Ex Ante '!G23</f>
        <v>0</v>
      </c>
      <c r="J14" s="103">
        <f>'Krok 1- Vstupy Ex Ante '!K23</f>
        <v>0</v>
      </c>
      <c r="K14" s="103">
        <f>'Krok 1- Vstupy Ex Ante '!L23</f>
        <v>0</v>
      </c>
      <c r="L14" s="103" t="e">
        <f>'Krok 1- Vstupy Ex Ante '!#REF!</f>
        <v>#REF!</v>
      </c>
      <c r="M14" s="104">
        <f>'Krok 1- Vstupy Ex Ante '!DL23</f>
        <v>0</v>
      </c>
      <c r="N14" s="104">
        <f>'Krok 1- Vstupy Ex Ante '!DO23</f>
        <v>0</v>
      </c>
      <c r="O14" s="103" t="str">
        <f>'Krok 1- Vstupy Ex Ante '!N23</f>
        <v>vyberte</v>
      </c>
    </row>
    <row r="15" spans="1:15" x14ac:dyDescent="0.2">
      <c r="A15" s="65" t="s">
        <v>80</v>
      </c>
      <c r="B15" s="70" t="s">
        <v>48</v>
      </c>
      <c r="C15" s="73" t="s">
        <v>47</v>
      </c>
      <c r="E15" s="103">
        <f>'Krok 1- Vstupy Ex Ante '!B26</f>
        <v>6</v>
      </c>
      <c r="F15" s="103">
        <f>'Krok 1- Vstupy Ex Ante '!C26</f>
        <v>0</v>
      </c>
      <c r="G15" s="103">
        <f>'Krok 1- Vstupy Ex Ante '!E26</f>
        <v>0</v>
      </c>
      <c r="H15" s="103" t="str">
        <f>'Krok 1- Vstupy Ex Ante '!F26</f>
        <v>vyberte</v>
      </c>
      <c r="I15" s="103">
        <f>'Krok 1- Vstupy Ex Ante '!G26</f>
        <v>0</v>
      </c>
      <c r="J15" s="103">
        <f>'Krok 1- Vstupy Ex Ante '!K26</f>
        <v>0</v>
      </c>
      <c r="K15" s="103">
        <f>'Krok 1- Vstupy Ex Ante '!L26</f>
        <v>0</v>
      </c>
      <c r="L15" s="103" t="e">
        <f>'Krok 1- Vstupy Ex Ante '!#REF!</f>
        <v>#REF!</v>
      </c>
      <c r="M15" s="104">
        <f>'Krok 1- Vstupy Ex Ante '!DL26</f>
        <v>0</v>
      </c>
      <c r="N15" s="104">
        <f>'Krok 1- Vstupy Ex Ante '!DO26</f>
        <v>0</v>
      </c>
      <c r="O15" s="103" t="str">
        <f>'Krok 1- Vstupy Ex Ante '!N26</f>
        <v>vyberte</v>
      </c>
    </row>
    <row r="16" spans="1:15" ht="13.5" x14ac:dyDescent="0.2">
      <c r="A16" s="66" t="s">
        <v>81</v>
      </c>
      <c r="B16" s="71" t="e">
        <f>B7+B8+B9-B13</f>
        <v>#REF!</v>
      </c>
      <c r="C16" s="74" t="e">
        <f>C7+C8+C9-C13</f>
        <v>#REF!</v>
      </c>
      <c r="E16" s="103">
        <f>'Krok 1- Vstupy Ex Ante '!B29</f>
        <v>7</v>
      </c>
      <c r="F16" s="103">
        <f>'Krok 1- Vstupy Ex Ante '!C29</f>
        <v>0</v>
      </c>
      <c r="G16" s="103">
        <f>'Krok 1- Vstupy Ex Ante '!E29</f>
        <v>0</v>
      </c>
      <c r="H16" s="103" t="str">
        <f>'Krok 1- Vstupy Ex Ante '!F29</f>
        <v>vyberte</v>
      </c>
      <c r="I16" s="103">
        <f>'Krok 1- Vstupy Ex Ante '!G29</f>
        <v>0</v>
      </c>
      <c r="J16" s="103">
        <f>'Krok 1- Vstupy Ex Ante '!K29</f>
        <v>0</v>
      </c>
      <c r="K16" s="103">
        <f>'Krok 1- Vstupy Ex Ante '!L29</f>
        <v>0</v>
      </c>
      <c r="L16" s="103" t="e">
        <f>'Krok 1- Vstupy Ex Ante '!#REF!</f>
        <v>#REF!</v>
      </c>
      <c r="M16" s="104">
        <f>'Krok 1- Vstupy Ex Ante '!DL29</f>
        <v>0</v>
      </c>
      <c r="N16" s="104">
        <f>'Krok 1- Vstupy Ex Ante '!DO29</f>
        <v>0</v>
      </c>
      <c r="O16" s="103" t="str">
        <f>'Krok 1- Vstupy Ex Ante '!N29</f>
        <v>vyberte</v>
      </c>
    </row>
    <row r="17" spans="1:15" ht="15" x14ac:dyDescent="0.2">
      <c r="A17" s="76"/>
      <c r="E17" s="103">
        <f>'Krok 1- Vstupy Ex Ante '!B35</f>
        <v>9</v>
      </c>
      <c r="F17" s="103">
        <f>'Krok 1- Vstupy Ex Ante '!C35</f>
        <v>0</v>
      </c>
      <c r="G17" s="103">
        <f>'Krok 1- Vstupy Ex Ante '!E35</f>
        <v>0</v>
      </c>
      <c r="H17" s="103" t="str">
        <f>'Krok 1- Vstupy Ex Ante '!F35</f>
        <v>vyberte</v>
      </c>
      <c r="I17" s="103">
        <f>'Krok 1- Vstupy Ex Ante '!G35</f>
        <v>0</v>
      </c>
      <c r="J17" s="103">
        <f>'Krok 1- Vstupy Ex Ante '!K35</f>
        <v>0</v>
      </c>
      <c r="K17" s="103">
        <f>'Krok 1- Vstupy Ex Ante '!L35</f>
        <v>0</v>
      </c>
      <c r="L17" s="103" t="e">
        <f>'Krok 1- Vstupy Ex Ante '!#REF!</f>
        <v>#REF!</v>
      </c>
      <c r="M17" s="104">
        <f>'Krok 1- Vstupy Ex Ante '!DL35</f>
        <v>0</v>
      </c>
      <c r="N17" s="104">
        <f>'Krok 1- Vstupy Ex Ante '!DO35</f>
        <v>0</v>
      </c>
      <c r="O17" s="103" t="str">
        <f>'Krok 1- Vstupy Ex Ante '!N35</f>
        <v>vyberte</v>
      </c>
    </row>
    <row r="18" spans="1:15" x14ac:dyDescent="0.2">
      <c r="E18" s="103">
        <f>'Krok 1- Vstupy Ex Ante '!B38</f>
        <v>10</v>
      </c>
      <c r="F18" s="103">
        <f>'Krok 1- Vstupy Ex Ante '!C38</f>
        <v>0</v>
      </c>
      <c r="G18" s="103">
        <f>'Krok 1- Vstupy Ex Ante '!E38</f>
        <v>0</v>
      </c>
      <c r="H18" s="103" t="str">
        <f>'Krok 1- Vstupy Ex Ante '!F38</f>
        <v>vyberte</v>
      </c>
      <c r="I18" s="103">
        <f>'Krok 1- Vstupy Ex Ante '!G38</f>
        <v>0</v>
      </c>
      <c r="J18" s="103">
        <f>'Krok 1- Vstupy Ex Ante '!K38</f>
        <v>0</v>
      </c>
      <c r="K18" s="103">
        <f>'Krok 1- Vstupy Ex Ante '!L38</f>
        <v>0</v>
      </c>
      <c r="L18" s="103" t="e">
        <f>'Krok 1- Vstupy Ex Ante '!#REF!</f>
        <v>#REF!</v>
      </c>
      <c r="M18" s="104">
        <f>'Krok 1- Vstupy Ex Ante '!DL38</f>
        <v>0</v>
      </c>
      <c r="N18" s="104">
        <f>'Krok 1- Vstupy Ex Ante '!DO38</f>
        <v>0</v>
      </c>
      <c r="O18" s="103" t="str">
        <f>'Krok 1- Vstupy Ex Ante '!N38</f>
        <v>vyberte</v>
      </c>
    </row>
    <row r="19" spans="1:15" x14ac:dyDescent="0.2">
      <c r="E19" s="103">
        <f>'Krok 1- Vstupy Ex Ante '!B41</f>
        <v>11</v>
      </c>
      <c r="F19" s="103">
        <f>'Krok 1- Vstupy Ex Ante '!C41</f>
        <v>0</v>
      </c>
      <c r="G19" s="103">
        <f>'Krok 1- Vstupy Ex Ante '!E41</f>
        <v>0</v>
      </c>
      <c r="H19" s="103" t="str">
        <f>'Krok 1- Vstupy Ex Ante '!F41</f>
        <v>vyberte</v>
      </c>
      <c r="I19" s="103">
        <f>'Krok 1- Vstupy Ex Ante '!G41</f>
        <v>0</v>
      </c>
      <c r="J19" s="103">
        <f>'Krok 1- Vstupy Ex Ante '!K41</f>
        <v>0</v>
      </c>
      <c r="K19" s="103">
        <f>'Krok 1- Vstupy Ex Ante '!L41</f>
        <v>0</v>
      </c>
      <c r="L19" s="103" t="e">
        <f>'Krok 1- Vstupy Ex Ante '!#REF!</f>
        <v>#REF!</v>
      </c>
      <c r="M19" s="104">
        <f>'Krok 1- Vstupy Ex Ante '!DL41</f>
        <v>0</v>
      </c>
      <c r="N19" s="104">
        <f>'Krok 1- Vstupy Ex Ante '!DO41</f>
        <v>0</v>
      </c>
      <c r="O19" s="103" t="str">
        <f>'Krok 1- Vstupy Ex Ante '!N41</f>
        <v>vyberte</v>
      </c>
    </row>
    <row r="20" spans="1:15" x14ac:dyDescent="0.2">
      <c r="E20" s="103">
        <f>'Krok 1- Vstupy Ex Ante '!B44</f>
        <v>12</v>
      </c>
      <c r="F20" s="103">
        <f>'Krok 1- Vstupy Ex Ante '!C44</f>
        <v>0</v>
      </c>
      <c r="G20" s="103">
        <f>'Krok 1- Vstupy Ex Ante '!E44</f>
        <v>0</v>
      </c>
      <c r="H20" s="103" t="str">
        <f>'Krok 1- Vstupy Ex Ante '!F44</f>
        <v>vyberte</v>
      </c>
      <c r="I20" s="103">
        <f>'Krok 1- Vstupy Ex Ante '!G44</f>
        <v>0</v>
      </c>
      <c r="J20" s="103">
        <f>'Krok 1- Vstupy Ex Ante '!K44</f>
        <v>0</v>
      </c>
      <c r="K20" s="103">
        <f>'Krok 1- Vstupy Ex Ante '!L44</f>
        <v>0</v>
      </c>
      <c r="L20" s="103" t="e">
        <f>'Krok 1- Vstupy Ex Ante '!#REF!</f>
        <v>#REF!</v>
      </c>
      <c r="M20" s="104">
        <f>'Krok 1- Vstupy Ex Ante '!DL44</f>
        <v>0</v>
      </c>
      <c r="N20" s="104">
        <f>'Krok 1- Vstupy Ex Ante '!DO44</f>
        <v>0</v>
      </c>
      <c r="O20" s="103" t="str">
        <f>'Krok 1- Vstupy Ex Ante '!N44</f>
        <v>vyberte</v>
      </c>
    </row>
    <row r="21" spans="1:15" x14ac:dyDescent="0.2">
      <c r="E21" s="103">
        <f>'Krok 1- Vstupy Ex Ante '!B47</f>
        <v>13</v>
      </c>
      <c r="F21" s="103">
        <f>'Krok 1- Vstupy Ex Ante '!C47</f>
        <v>0</v>
      </c>
      <c r="G21" s="103">
        <f>'Krok 1- Vstupy Ex Ante '!E47</f>
        <v>0</v>
      </c>
      <c r="H21" s="103" t="str">
        <f>'Krok 1- Vstupy Ex Ante '!F47</f>
        <v>vyberte</v>
      </c>
      <c r="I21" s="103">
        <f>'Krok 1- Vstupy Ex Ante '!G47</f>
        <v>0</v>
      </c>
      <c r="J21" s="103">
        <f>'Krok 1- Vstupy Ex Ante '!K47</f>
        <v>0</v>
      </c>
      <c r="K21" s="103">
        <f>'Krok 1- Vstupy Ex Ante '!L47</f>
        <v>0</v>
      </c>
      <c r="L21" s="103" t="e">
        <f>'Krok 1- Vstupy Ex Ante '!#REF!</f>
        <v>#REF!</v>
      </c>
      <c r="M21" s="104">
        <f>'Krok 1- Vstupy Ex Ante '!DL47</f>
        <v>0</v>
      </c>
      <c r="N21" s="104">
        <f>'Krok 1- Vstupy Ex Ante '!DO47</f>
        <v>0</v>
      </c>
      <c r="O21" s="103" t="str">
        <f>'Krok 1- Vstupy Ex Ante '!N47</f>
        <v>vyberte</v>
      </c>
    </row>
    <row r="22" spans="1:15" x14ac:dyDescent="0.2">
      <c r="E22" s="103">
        <f>'Krok 1- Vstupy Ex Ante '!B50</f>
        <v>14</v>
      </c>
      <c r="F22" s="103">
        <f>'Krok 1- Vstupy Ex Ante '!C50</f>
        <v>0</v>
      </c>
      <c r="G22" s="103">
        <f>'Krok 1- Vstupy Ex Ante '!E50</f>
        <v>0</v>
      </c>
      <c r="H22" s="103" t="str">
        <f>'Krok 1- Vstupy Ex Ante '!F50</f>
        <v>vyberte</v>
      </c>
      <c r="I22" s="103">
        <f>'Krok 1- Vstupy Ex Ante '!G50</f>
        <v>0</v>
      </c>
      <c r="J22" s="103">
        <f>'Krok 1- Vstupy Ex Ante '!K50</f>
        <v>0</v>
      </c>
      <c r="K22" s="103">
        <f>'Krok 1- Vstupy Ex Ante '!L50</f>
        <v>0</v>
      </c>
      <c r="L22" s="103" t="e">
        <f>'Krok 1- Vstupy Ex Ante '!#REF!</f>
        <v>#REF!</v>
      </c>
      <c r="M22" s="104">
        <f>'Krok 1- Vstupy Ex Ante '!DL50</f>
        <v>0</v>
      </c>
      <c r="N22" s="104">
        <f>'Krok 1- Vstupy Ex Ante '!DO50</f>
        <v>0</v>
      </c>
      <c r="O22" s="103" t="str">
        <f>'Krok 1- Vstupy Ex Ante '!N50</f>
        <v>vyberte</v>
      </c>
    </row>
    <row r="23" spans="1:15" x14ac:dyDescent="0.2">
      <c r="E23" s="103">
        <f>'Krok 1- Vstupy Ex Ante '!B53</f>
        <v>15</v>
      </c>
      <c r="F23" s="103">
        <f>'Krok 1- Vstupy Ex Ante '!C53</f>
        <v>0</v>
      </c>
      <c r="G23" s="103">
        <f>'Krok 1- Vstupy Ex Ante '!E53</f>
        <v>0</v>
      </c>
      <c r="H23" s="103" t="str">
        <f>'Krok 1- Vstupy Ex Ante '!F53</f>
        <v>vyberte</v>
      </c>
      <c r="I23" s="103">
        <f>'Krok 1- Vstupy Ex Ante '!G53</f>
        <v>0</v>
      </c>
      <c r="J23" s="103">
        <f>'Krok 1- Vstupy Ex Ante '!K53</f>
        <v>0</v>
      </c>
      <c r="K23" s="103">
        <f>'Krok 1- Vstupy Ex Ante '!L53</f>
        <v>0</v>
      </c>
      <c r="L23" s="103" t="e">
        <f>'Krok 1- Vstupy Ex Ante '!#REF!</f>
        <v>#REF!</v>
      </c>
      <c r="M23" s="104">
        <f>'Krok 1- Vstupy Ex Ante '!DL53</f>
        <v>0</v>
      </c>
      <c r="N23" s="104">
        <f>'Krok 1- Vstupy Ex Ante '!DO53</f>
        <v>0</v>
      </c>
      <c r="O23" s="103" t="str">
        <f>'Krok 1- Vstupy Ex Ante '!N53</f>
        <v>vyberte</v>
      </c>
    </row>
    <row r="24" spans="1:15" x14ac:dyDescent="0.2">
      <c r="E24" s="103">
        <f>'Krok 1- Vstupy Ex Ante '!B56</f>
        <v>16</v>
      </c>
      <c r="F24" s="103">
        <f>'Krok 1- Vstupy Ex Ante '!C56</f>
        <v>0</v>
      </c>
      <c r="G24" s="103">
        <f>'Krok 1- Vstupy Ex Ante '!E56</f>
        <v>0</v>
      </c>
      <c r="H24" s="103" t="str">
        <f>'Krok 1- Vstupy Ex Ante '!F56</f>
        <v>vyberte</v>
      </c>
      <c r="I24" s="103">
        <f>'Krok 1- Vstupy Ex Ante '!G56</f>
        <v>0</v>
      </c>
      <c r="J24" s="103">
        <f>'Krok 1- Vstupy Ex Ante '!K56</f>
        <v>0</v>
      </c>
      <c r="K24" s="103">
        <f>'Krok 1- Vstupy Ex Ante '!L56</f>
        <v>0</v>
      </c>
      <c r="L24" s="103" t="e">
        <f>'Krok 1- Vstupy Ex Ante '!#REF!</f>
        <v>#REF!</v>
      </c>
      <c r="M24" s="104">
        <f>'Krok 1- Vstupy Ex Ante '!DL56</f>
        <v>0</v>
      </c>
      <c r="N24" s="104">
        <f>'Krok 1- Vstupy Ex Ante '!DO56</f>
        <v>0</v>
      </c>
      <c r="O24" s="103" t="str">
        <f>'Krok 1- Vstupy Ex Ante '!N56</f>
        <v>vyberte</v>
      </c>
    </row>
    <row r="25" spans="1:15" x14ac:dyDescent="0.2">
      <c r="E25" s="103">
        <f>'Krok 1- Vstupy Ex Ante '!B59</f>
        <v>17</v>
      </c>
      <c r="F25" s="103">
        <f>'Krok 1- Vstupy Ex Ante '!C59</f>
        <v>0</v>
      </c>
      <c r="G25" s="103">
        <f>'Krok 1- Vstupy Ex Ante '!E59</f>
        <v>0</v>
      </c>
      <c r="H25" s="103" t="str">
        <f>'Krok 1- Vstupy Ex Ante '!F59</f>
        <v>vyberte</v>
      </c>
      <c r="I25" s="103">
        <f>'Krok 1- Vstupy Ex Ante '!G59</f>
        <v>0</v>
      </c>
      <c r="J25" s="103">
        <f>'Krok 1- Vstupy Ex Ante '!K59</f>
        <v>0</v>
      </c>
      <c r="K25" s="103">
        <f>'Krok 1- Vstupy Ex Ante '!L59</f>
        <v>0</v>
      </c>
      <c r="L25" s="103" t="e">
        <f>'Krok 1- Vstupy Ex Ante '!#REF!</f>
        <v>#REF!</v>
      </c>
      <c r="M25" s="104">
        <f>'Krok 1- Vstupy Ex Ante '!DL59</f>
        <v>0</v>
      </c>
      <c r="N25" s="104">
        <f>'Krok 1- Vstupy Ex Ante '!DO59</f>
        <v>0</v>
      </c>
      <c r="O25" s="103" t="str">
        <f>'Krok 1- Vstupy Ex Ante '!N59</f>
        <v>vyberte</v>
      </c>
    </row>
    <row r="26" spans="1:15" x14ac:dyDescent="0.2">
      <c r="E26" s="103">
        <f>'Krok 1- Vstupy Ex Ante '!B62</f>
        <v>18</v>
      </c>
      <c r="F26" s="103">
        <f>'Krok 1- Vstupy Ex Ante '!C62</f>
        <v>0</v>
      </c>
      <c r="G26" s="103">
        <f>'Krok 1- Vstupy Ex Ante '!E62</f>
        <v>0</v>
      </c>
      <c r="H26" s="103" t="str">
        <f>'Krok 1- Vstupy Ex Ante '!F62</f>
        <v>vyberte</v>
      </c>
      <c r="I26" s="103">
        <f>'Krok 1- Vstupy Ex Ante '!G62</f>
        <v>0</v>
      </c>
      <c r="J26" s="103">
        <f>'Krok 1- Vstupy Ex Ante '!K62</f>
        <v>0</v>
      </c>
      <c r="K26" s="103">
        <f>'Krok 1- Vstupy Ex Ante '!L62</f>
        <v>0</v>
      </c>
      <c r="L26" s="103" t="e">
        <f>'Krok 1- Vstupy Ex Ante '!#REF!</f>
        <v>#REF!</v>
      </c>
      <c r="M26" s="104">
        <f>'Krok 1- Vstupy Ex Ante '!DL62</f>
        <v>0</v>
      </c>
      <c r="N26" s="104">
        <f>'Krok 1- Vstupy Ex Ante '!DO62</f>
        <v>0</v>
      </c>
      <c r="O26" s="103" t="str">
        <f>'Krok 1- Vstupy Ex Ante '!N62</f>
        <v>vyberte</v>
      </c>
    </row>
    <row r="27" spans="1:15" x14ac:dyDescent="0.2">
      <c r="E27" s="103">
        <f>'Krok 1- Vstupy Ex Ante '!B65</f>
        <v>19</v>
      </c>
      <c r="F27" s="103">
        <f>'Krok 1- Vstupy Ex Ante '!C65</f>
        <v>0</v>
      </c>
      <c r="G27" s="103">
        <f>'Krok 1- Vstupy Ex Ante '!E65</f>
        <v>0</v>
      </c>
      <c r="H27" s="103" t="str">
        <f>'Krok 1- Vstupy Ex Ante '!F65</f>
        <v>vyberte</v>
      </c>
      <c r="I27" s="103">
        <f>'Krok 1- Vstupy Ex Ante '!G65</f>
        <v>0</v>
      </c>
      <c r="J27" s="103">
        <f>'Krok 1- Vstupy Ex Ante '!K65</f>
        <v>0</v>
      </c>
      <c r="K27" s="103">
        <f>'Krok 1- Vstupy Ex Ante '!L65</f>
        <v>0</v>
      </c>
      <c r="L27" s="103" t="e">
        <f>'Krok 1- Vstupy Ex Ante '!#REF!</f>
        <v>#REF!</v>
      </c>
      <c r="M27" s="104">
        <f>'Krok 1- Vstupy Ex Ante '!DL65</f>
        <v>0</v>
      </c>
      <c r="N27" s="104">
        <f>'Krok 1- Vstupy Ex Ante '!DO65</f>
        <v>0</v>
      </c>
      <c r="O27" s="103" t="str">
        <f>'Krok 1- Vstupy Ex Ante '!N65</f>
        <v>vyberte</v>
      </c>
    </row>
    <row r="28" spans="1:15" x14ac:dyDescent="0.2">
      <c r="E28" s="103">
        <f>'Krok 1- Vstupy Ex Ante '!B68</f>
        <v>20</v>
      </c>
      <c r="F28" s="103">
        <f>'Krok 1- Vstupy Ex Ante '!C68</f>
        <v>0</v>
      </c>
      <c r="G28" s="103">
        <f>'Krok 1- Vstupy Ex Ante '!E68</f>
        <v>0</v>
      </c>
      <c r="H28" s="103" t="str">
        <f>'Krok 1- Vstupy Ex Ante '!F68</f>
        <v>vyberte</v>
      </c>
      <c r="I28" s="103">
        <f>'Krok 1- Vstupy Ex Ante '!G68</f>
        <v>0</v>
      </c>
      <c r="J28" s="103">
        <f>'Krok 1- Vstupy Ex Ante '!K68</f>
        <v>0</v>
      </c>
      <c r="K28" s="103">
        <f>'Krok 1- Vstupy Ex Ante '!L68</f>
        <v>0</v>
      </c>
      <c r="L28" s="103" t="e">
        <f>'Krok 1- Vstupy Ex Ante '!#REF!</f>
        <v>#REF!</v>
      </c>
      <c r="M28" s="104">
        <f>'Krok 1- Vstupy Ex Ante '!DL68</f>
        <v>0</v>
      </c>
      <c r="N28" s="104">
        <f>'Krok 1- Vstupy Ex Ante '!DO68</f>
        <v>0</v>
      </c>
      <c r="O28" s="103" t="str">
        <f>'Krok 1- Vstupy Ex Ante '!N68</f>
        <v>vyberte</v>
      </c>
    </row>
    <row r="29" spans="1:15" x14ac:dyDescent="0.2">
      <c r="E29" s="103">
        <f>'Krok 1- Vstupy Ex Ante '!B71</f>
        <v>21</v>
      </c>
      <c r="F29" s="103">
        <f>'Krok 1- Vstupy Ex Ante '!C71</f>
        <v>0</v>
      </c>
      <c r="G29" s="103">
        <f>'Krok 1- Vstupy Ex Ante '!E71</f>
        <v>0</v>
      </c>
      <c r="H29" s="103" t="str">
        <f>'Krok 1- Vstupy Ex Ante '!F71</f>
        <v>vyberte</v>
      </c>
      <c r="I29" s="103">
        <f>'Krok 1- Vstupy Ex Ante '!G71</f>
        <v>0</v>
      </c>
      <c r="J29" s="103">
        <f>'Krok 1- Vstupy Ex Ante '!K71</f>
        <v>0</v>
      </c>
      <c r="K29" s="103">
        <f>'Krok 1- Vstupy Ex Ante '!L71</f>
        <v>0</v>
      </c>
      <c r="L29" s="103" t="e">
        <f>'Krok 1- Vstupy Ex Ante '!#REF!</f>
        <v>#REF!</v>
      </c>
      <c r="M29" s="104">
        <f>'Krok 1- Vstupy Ex Ante '!DL71</f>
        <v>0</v>
      </c>
      <c r="N29" s="104">
        <f>'Krok 1- Vstupy Ex Ante '!DO71</f>
        <v>0</v>
      </c>
      <c r="O29" s="103" t="str">
        <f>'Krok 1- Vstupy Ex Ante '!N71</f>
        <v>vyberte</v>
      </c>
    </row>
    <row r="30" spans="1:15" x14ac:dyDescent="0.2">
      <c r="E30" s="103">
        <f>'Krok 1- Vstupy Ex Ante '!B74</f>
        <v>22</v>
      </c>
      <c r="F30" s="103">
        <f>'Krok 1- Vstupy Ex Ante '!C74</f>
        <v>0</v>
      </c>
      <c r="G30" s="103">
        <f>'Krok 1- Vstupy Ex Ante '!E74</f>
        <v>0</v>
      </c>
      <c r="H30" s="103" t="str">
        <f>'Krok 1- Vstupy Ex Ante '!F74</f>
        <v>vyberte</v>
      </c>
      <c r="I30" s="103">
        <f>'Krok 1- Vstupy Ex Ante '!G74</f>
        <v>0</v>
      </c>
      <c r="J30" s="103">
        <f>'Krok 1- Vstupy Ex Ante '!K74</f>
        <v>0</v>
      </c>
      <c r="K30" s="103">
        <f>'Krok 1- Vstupy Ex Ante '!L74</f>
        <v>0</v>
      </c>
      <c r="L30" s="103" t="e">
        <f>'Krok 1- Vstupy Ex Ante '!#REF!</f>
        <v>#REF!</v>
      </c>
      <c r="M30" s="104">
        <f>'Krok 1- Vstupy Ex Ante '!DL74</f>
        <v>0</v>
      </c>
      <c r="N30" s="104">
        <f>'Krok 1- Vstupy Ex Ante '!DO74</f>
        <v>0</v>
      </c>
      <c r="O30" s="103" t="str">
        <f>'Krok 1- Vstupy Ex Ante '!N74</f>
        <v>vyberte</v>
      </c>
    </row>
    <row r="31" spans="1:15" x14ac:dyDescent="0.2">
      <c r="E31" s="103">
        <f>'Krok 1- Vstupy Ex Ante '!B77</f>
        <v>23</v>
      </c>
      <c r="F31" s="103">
        <f>'Krok 1- Vstupy Ex Ante '!C77</f>
        <v>0</v>
      </c>
      <c r="G31" s="103">
        <f>'Krok 1- Vstupy Ex Ante '!E77</f>
        <v>0</v>
      </c>
      <c r="H31" s="103" t="str">
        <f>'Krok 1- Vstupy Ex Ante '!F77</f>
        <v>vyberte</v>
      </c>
      <c r="I31" s="103">
        <f>'Krok 1- Vstupy Ex Ante '!G77</f>
        <v>0</v>
      </c>
      <c r="J31" s="103">
        <f>'Krok 1- Vstupy Ex Ante '!K77</f>
        <v>0</v>
      </c>
      <c r="K31" s="103">
        <f>'Krok 1- Vstupy Ex Ante '!L77</f>
        <v>0</v>
      </c>
      <c r="L31" s="103" t="e">
        <f>'Krok 1- Vstupy Ex Ante '!#REF!</f>
        <v>#REF!</v>
      </c>
      <c r="M31" s="104">
        <f>'Krok 1- Vstupy Ex Ante '!DL77</f>
        <v>0</v>
      </c>
      <c r="N31" s="104">
        <f>'Krok 1- Vstupy Ex Ante '!DO77</f>
        <v>0</v>
      </c>
      <c r="O31" s="103" t="str">
        <f>'Krok 1- Vstupy Ex Ante '!N77</f>
        <v>vyberte</v>
      </c>
    </row>
    <row r="32" spans="1:15" x14ac:dyDescent="0.2">
      <c r="E32" s="103">
        <f>'Krok 1- Vstupy Ex Ante '!B80</f>
        <v>24</v>
      </c>
      <c r="F32" s="103">
        <f>'Krok 1- Vstupy Ex Ante '!C80</f>
        <v>0</v>
      </c>
      <c r="G32" s="103">
        <f>'Krok 1- Vstupy Ex Ante '!E80</f>
        <v>0</v>
      </c>
      <c r="H32" s="103" t="str">
        <f>'Krok 1- Vstupy Ex Ante '!F80</f>
        <v>vyberte</v>
      </c>
      <c r="I32" s="103">
        <f>'Krok 1- Vstupy Ex Ante '!G80</f>
        <v>0</v>
      </c>
      <c r="J32" s="103">
        <f>'Krok 1- Vstupy Ex Ante '!K80</f>
        <v>0</v>
      </c>
      <c r="K32" s="103">
        <f>'Krok 1- Vstupy Ex Ante '!L80</f>
        <v>0</v>
      </c>
      <c r="L32" s="103" t="e">
        <f>'Krok 1- Vstupy Ex Ante '!#REF!</f>
        <v>#REF!</v>
      </c>
      <c r="M32" s="104">
        <f>'Krok 1- Vstupy Ex Ante '!DL80</f>
        <v>0</v>
      </c>
      <c r="N32" s="104">
        <f>'Krok 1- Vstupy Ex Ante '!DO80</f>
        <v>0</v>
      </c>
      <c r="O32" s="103" t="str">
        <f>'Krok 1- Vstupy Ex Ante '!N80</f>
        <v>vyberte</v>
      </c>
    </row>
    <row r="33" spans="5:15" x14ac:dyDescent="0.2">
      <c r="E33" s="103">
        <f>'Krok 1- Vstupy Ex Ante '!B83</f>
        <v>25</v>
      </c>
      <c r="F33" s="103">
        <f>'Krok 1- Vstupy Ex Ante '!C83</f>
        <v>0</v>
      </c>
      <c r="G33" s="103">
        <f>'Krok 1- Vstupy Ex Ante '!E83</f>
        <v>0</v>
      </c>
      <c r="H33" s="103" t="str">
        <f>'Krok 1- Vstupy Ex Ante '!F83</f>
        <v>vyberte</v>
      </c>
      <c r="I33" s="103">
        <f>'Krok 1- Vstupy Ex Ante '!G83</f>
        <v>0</v>
      </c>
      <c r="J33" s="103">
        <f>'Krok 1- Vstupy Ex Ante '!K83</f>
        <v>0</v>
      </c>
      <c r="K33" s="103">
        <f>'Krok 1- Vstupy Ex Ante '!L83</f>
        <v>0</v>
      </c>
      <c r="L33" s="103" t="e">
        <f>'Krok 1- Vstupy Ex Ante '!#REF!</f>
        <v>#REF!</v>
      </c>
      <c r="M33" s="104">
        <f>'Krok 1- Vstupy Ex Ante '!DL83</f>
        <v>0</v>
      </c>
      <c r="N33" s="104">
        <f>'Krok 1- Vstupy Ex Ante '!DO83</f>
        <v>0</v>
      </c>
      <c r="O33" s="103" t="str">
        <f>'Krok 1- Vstupy Ex Ante '!N83</f>
        <v>vyberte</v>
      </c>
    </row>
    <row r="34" spans="5:15" x14ac:dyDescent="0.2">
      <c r="E34" s="103">
        <f>'Krok 1- Vstupy Ex Ante '!B86</f>
        <v>26</v>
      </c>
      <c r="F34" s="103">
        <f>'Krok 1- Vstupy Ex Ante '!C86</f>
        <v>0</v>
      </c>
      <c r="G34" s="103">
        <f>'Krok 1- Vstupy Ex Ante '!E86</f>
        <v>0</v>
      </c>
      <c r="H34" s="103" t="str">
        <f>'Krok 1- Vstupy Ex Ante '!F86</f>
        <v>vyberte</v>
      </c>
      <c r="I34" s="103">
        <f>'Krok 1- Vstupy Ex Ante '!G86</f>
        <v>0</v>
      </c>
      <c r="J34" s="103">
        <f>'Krok 1- Vstupy Ex Ante '!K86</f>
        <v>0</v>
      </c>
      <c r="K34" s="103">
        <f>'Krok 1- Vstupy Ex Ante '!L86</f>
        <v>0</v>
      </c>
      <c r="L34" s="103" t="e">
        <f>'Krok 1- Vstupy Ex Ante '!#REF!</f>
        <v>#REF!</v>
      </c>
      <c r="M34" s="104">
        <f>'Krok 1- Vstupy Ex Ante '!DL86</f>
        <v>0</v>
      </c>
      <c r="N34" s="104">
        <f>'Krok 1- Vstupy Ex Ante '!DO86</f>
        <v>0</v>
      </c>
      <c r="O34" s="103" t="str">
        <f>'Krok 1- Vstupy Ex Ante '!N86</f>
        <v>vyberte</v>
      </c>
    </row>
    <row r="35" spans="5:15" x14ac:dyDescent="0.2">
      <c r="E35" s="103">
        <f>'Krok 1- Vstupy Ex Ante '!B89</f>
        <v>27</v>
      </c>
      <c r="F35" s="103">
        <f>'Krok 1- Vstupy Ex Ante '!C89</f>
        <v>0</v>
      </c>
      <c r="G35" s="103">
        <f>'Krok 1- Vstupy Ex Ante '!E89</f>
        <v>0</v>
      </c>
      <c r="H35" s="103" t="str">
        <f>'Krok 1- Vstupy Ex Ante '!F89</f>
        <v>vyberte</v>
      </c>
      <c r="I35" s="103">
        <f>'Krok 1- Vstupy Ex Ante '!G89</f>
        <v>0</v>
      </c>
      <c r="J35" s="103">
        <f>'Krok 1- Vstupy Ex Ante '!K89</f>
        <v>0</v>
      </c>
      <c r="K35" s="103">
        <f>'Krok 1- Vstupy Ex Ante '!L89</f>
        <v>0</v>
      </c>
      <c r="L35" s="103" t="e">
        <f>'Krok 1- Vstupy Ex Ante '!#REF!</f>
        <v>#REF!</v>
      </c>
      <c r="M35" s="104">
        <f>'Krok 1- Vstupy Ex Ante '!DL89</f>
        <v>0</v>
      </c>
      <c r="N35" s="104">
        <f>'Krok 1- Vstupy Ex Ante '!DO89</f>
        <v>0</v>
      </c>
      <c r="O35" s="103" t="str">
        <f>'Krok 1- Vstupy Ex Ante '!N89</f>
        <v>vyberte</v>
      </c>
    </row>
    <row r="36" spans="5:15" x14ac:dyDescent="0.2">
      <c r="E36" s="103">
        <f>'Krok 1- Vstupy Ex Ante '!B92</f>
        <v>28</v>
      </c>
      <c r="F36" s="103">
        <f>'Krok 1- Vstupy Ex Ante '!C92</f>
        <v>0</v>
      </c>
      <c r="G36" s="103">
        <f>'Krok 1- Vstupy Ex Ante '!E92</f>
        <v>0</v>
      </c>
      <c r="H36" s="103" t="str">
        <f>'Krok 1- Vstupy Ex Ante '!F92</f>
        <v>vyberte</v>
      </c>
      <c r="I36" s="103">
        <f>'Krok 1- Vstupy Ex Ante '!G92</f>
        <v>0</v>
      </c>
      <c r="J36" s="103">
        <f>'Krok 1- Vstupy Ex Ante '!K92</f>
        <v>0</v>
      </c>
      <c r="K36" s="103">
        <f>'Krok 1- Vstupy Ex Ante '!L92</f>
        <v>0</v>
      </c>
      <c r="L36" s="103" t="e">
        <f>'Krok 1- Vstupy Ex Ante '!#REF!</f>
        <v>#REF!</v>
      </c>
      <c r="M36" s="104">
        <f>'Krok 1- Vstupy Ex Ante '!DL92</f>
        <v>0</v>
      </c>
      <c r="N36" s="104">
        <f>'Krok 1- Vstupy Ex Ante '!DO92</f>
        <v>0</v>
      </c>
      <c r="O36" s="103" t="str">
        <f>'Krok 1- Vstupy Ex Ante '!N92</f>
        <v>vyberte</v>
      </c>
    </row>
    <row r="37" spans="5:15" x14ac:dyDescent="0.2">
      <c r="E37" s="103">
        <f>'Krok 1- Vstupy Ex Ante '!B95</f>
        <v>29</v>
      </c>
      <c r="F37" s="103">
        <f>'Krok 1- Vstupy Ex Ante '!C95</f>
        <v>0</v>
      </c>
      <c r="G37" s="103">
        <f>'Krok 1- Vstupy Ex Ante '!E95</f>
        <v>0</v>
      </c>
      <c r="H37" s="103" t="str">
        <f>'Krok 1- Vstupy Ex Ante '!F95</f>
        <v>vyberte</v>
      </c>
      <c r="I37" s="103">
        <f>'Krok 1- Vstupy Ex Ante '!G95</f>
        <v>0</v>
      </c>
      <c r="J37" s="103">
        <f>'Krok 1- Vstupy Ex Ante '!K95</f>
        <v>0</v>
      </c>
      <c r="K37" s="103">
        <f>'Krok 1- Vstupy Ex Ante '!L95</f>
        <v>0</v>
      </c>
      <c r="L37" s="103" t="e">
        <f>'Krok 1- Vstupy Ex Ante '!#REF!</f>
        <v>#REF!</v>
      </c>
      <c r="M37" s="104">
        <f>'Krok 1- Vstupy Ex Ante '!DL95</f>
        <v>0</v>
      </c>
      <c r="N37" s="104">
        <f>'Krok 1- Vstupy Ex Ante '!DO95</f>
        <v>0</v>
      </c>
      <c r="O37" s="103" t="str">
        <f>'Krok 1- Vstupy Ex Ante '!N95</f>
        <v>vyberte</v>
      </c>
    </row>
    <row r="38" spans="5:15" x14ac:dyDescent="0.2">
      <c r="E38" s="103">
        <f>'Krok 1- Vstupy Ex Ante '!B98</f>
        <v>30</v>
      </c>
      <c r="F38" s="103">
        <f>'Krok 1- Vstupy Ex Ante '!C98</f>
        <v>0</v>
      </c>
      <c r="G38" s="103">
        <f>'Krok 1- Vstupy Ex Ante '!E98</f>
        <v>0</v>
      </c>
      <c r="H38" s="103" t="str">
        <f>'Krok 1- Vstupy Ex Ante '!F98</f>
        <v>vyberte</v>
      </c>
      <c r="I38" s="103">
        <f>'Krok 1- Vstupy Ex Ante '!G98</f>
        <v>0</v>
      </c>
      <c r="J38" s="103">
        <f>'Krok 1- Vstupy Ex Ante '!K98</f>
        <v>0</v>
      </c>
      <c r="K38" s="103">
        <f>'Krok 1- Vstupy Ex Ante '!L98</f>
        <v>0</v>
      </c>
      <c r="L38" s="103" t="e">
        <f>'Krok 1- Vstupy Ex Ante '!#REF!</f>
        <v>#REF!</v>
      </c>
      <c r="M38" s="104">
        <f>'Krok 1- Vstupy Ex Ante '!DL98</f>
        <v>0</v>
      </c>
      <c r="N38" s="104">
        <f>'Krok 1- Vstupy Ex Ante '!DO98</f>
        <v>0</v>
      </c>
      <c r="O38" s="103" t="str">
        <f>'Krok 1- Vstupy Ex Ante '!N98</f>
        <v>vyberte</v>
      </c>
    </row>
    <row r="39" spans="5:15" x14ac:dyDescent="0.2">
      <c r="E39" s="103">
        <f>'Krok 1- Vstupy Ex Ante '!B101</f>
        <v>31</v>
      </c>
      <c r="F39" s="103">
        <f>'Krok 1- Vstupy Ex Ante '!C101</f>
        <v>0</v>
      </c>
      <c r="G39" s="103">
        <f>'Krok 1- Vstupy Ex Ante '!E101</f>
        <v>0</v>
      </c>
      <c r="H39" s="103" t="str">
        <f>'Krok 1- Vstupy Ex Ante '!F101</f>
        <v>vyberte</v>
      </c>
      <c r="I39" s="103">
        <f>'Krok 1- Vstupy Ex Ante '!G101</f>
        <v>0</v>
      </c>
      <c r="J39" s="103">
        <f>'Krok 1- Vstupy Ex Ante '!K101</f>
        <v>0</v>
      </c>
      <c r="K39" s="103">
        <f>'Krok 1- Vstupy Ex Ante '!L101</f>
        <v>0</v>
      </c>
      <c r="L39" s="103" t="e">
        <f>'Krok 1- Vstupy Ex Ante '!#REF!</f>
        <v>#REF!</v>
      </c>
      <c r="M39" s="104">
        <f>'Krok 1- Vstupy Ex Ante '!DL101</f>
        <v>0</v>
      </c>
      <c r="N39" s="104">
        <f>'Krok 1- Vstupy Ex Ante '!DO101</f>
        <v>0</v>
      </c>
      <c r="O39" s="103" t="str">
        <f>'Krok 1- Vstupy Ex Ante '!N101</f>
        <v>vyberte</v>
      </c>
    </row>
    <row r="40" spans="5:15" x14ac:dyDescent="0.2">
      <c r="E40" s="103">
        <f>'Krok 1- Vstupy Ex Ante '!B104</f>
        <v>32</v>
      </c>
      <c r="F40" s="103">
        <f>'Krok 1- Vstupy Ex Ante '!C104</f>
        <v>0</v>
      </c>
      <c r="G40" s="103">
        <f>'Krok 1- Vstupy Ex Ante '!E104</f>
        <v>0</v>
      </c>
      <c r="H40" s="103" t="str">
        <f>'Krok 1- Vstupy Ex Ante '!F104</f>
        <v>vyberte</v>
      </c>
      <c r="I40" s="103">
        <f>'Krok 1- Vstupy Ex Ante '!G104</f>
        <v>0</v>
      </c>
      <c r="J40" s="103">
        <f>'Krok 1- Vstupy Ex Ante '!K104</f>
        <v>0</v>
      </c>
      <c r="K40" s="103">
        <f>'Krok 1- Vstupy Ex Ante '!L104</f>
        <v>0</v>
      </c>
      <c r="L40" s="103" t="e">
        <f>'Krok 1- Vstupy Ex Ante '!#REF!</f>
        <v>#REF!</v>
      </c>
      <c r="M40" s="104">
        <f>'Krok 1- Vstupy Ex Ante '!DL104</f>
        <v>0</v>
      </c>
      <c r="N40" s="104">
        <f>'Krok 1- Vstupy Ex Ante '!DO104</f>
        <v>0</v>
      </c>
      <c r="O40" s="103" t="str">
        <f>'Krok 1- Vstupy Ex Ante '!N104</f>
        <v>vyberte</v>
      </c>
    </row>
    <row r="41" spans="5:15" x14ac:dyDescent="0.2">
      <c r="E41" s="103">
        <f>'Krok 1- Vstupy Ex Ante '!B107</f>
        <v>33</v>
      </c>
      <c r="F41" s="103">
        <f>'Krok 1- Vstupy Ex Ante '!C107</f>
        <v>0</v>
      </c>
      <c r="G41" s="103">
        <f>'Krok 1- Vstupy Ex Ante '!E107</f>
        <v>0</v>
      </c>
      <c r="H41" s="103" t="str">
        <f>'Krok 1- Vstupy Ex Ante '!F107</f>
        <v>vyberte</v>
      </c>
      <c r="I41" s="103">
        <f>'Krok 1- Vstupy Ex Ante '!G107</f>
        <v>0</v>
      </c>
      <c r="J41" s="103">
        <f>'Krok 1- Vstupy Ex Ante '!K107</f>
        <v>0</v>
      </c>
      <c r="K41" s="103">
        <f>'Krok 1- Vstupy Ex Ante '!L107</f>
        <v>0</v>
      </c>
      <c r="L41" s="103" t="e">
        <f>'Krok 1- Vstupy Ex Ante '!#REF!</f>
        <v>#REF!</v>
      </c>
      <c r="M41" s="104">
        <f>'Krok 1- Vstupy Ex Ante '!DL107</f>
        <v>0</v>
      </c>
      <c r="N41" s="104">
        <f>'Krok 1- Vstupy Ex Ante '!DO107</f>
        <v>0</v>
      </c>
      <c r="O41" s="103" t="str">
        <f>'Krok 1- Vstupy Ex Ante '!N107</f>
        <v>vyberte</v>
      </c>
    </row>
    <row r="42" spans="5:15" x14ac:dyDescent="0.2">
      <c r="E42" s="103">
        <f>'Krok 1- Vstupy Ex Ante '!B110</f>
        <v>34</v>
      </c>
      <c r="F42" s="103">
        <f>'Krok 1- Vstupy Ex Ante '!C110</f>
        <v>0</v>
      </c>
      <c r="G42" s="103">
        <f>'Krok 1- Vstupy Ex Ante '!E110</f>
        <v>0</v>
      </c>
      <c r="H42" s="103" t="str">
        <f>'Krok 1- Vstupy Ex Ante '!F110</f>
        <v>vyberte</v>
      </c>
      <c r="I42" s="103">
        <f>'Krok 1- Vstupy Ex Ante '!G110</f>
        <v>0</v>
      </c>
      <c r="J42" s="103">
        <f>'Krok 1- Vstupy Ex Ante '!K110</f>
        <v>0</v>
      </c>
      <c r="K42" s="103">
        <f>'Krok 1- Vstupy Ex Ante '!L110</f>
        <v>0</v>
      </c>
      <c r="L42" s="103" t="e">
        <f>'Krok 1- Vstupy Ex Ante '!#REF!</f>
        <v>#REF!</v>
      </c>
      <c r="M42" s="104">
        <f>'Krok 1- Vstupy Ex Ante '!DL110</f>
        <v>0</v>
      </c>
      <c r="N42" s="104">
        <f>'Krok 1- Vstupy Ex Ante '!DO110</f>
        <v>0</v>
      </c>
      <c r="O42" s="103" t="str">
        <f>'Krok 1- Vstupy Ex Ante '!N110</f>
        <v>vyberte</v>
      </c>
    </row>
    <row r="43" spans="5:15" x14ac:dyDescent="0.2">
      <c r="E43" s="103">
        <f>'Krok 1- Vstupy Ex Ante '!B113</f>
        <v>35</v>
      </c>
      <c r="F43" s="103">
        <f>'Krok 1- Vstupy Ex Ante '!C113</f>
        <v>0</v>
      </c>
      <c r="G43" s="103">
        <f>'Krok 1- Vstupy Ex Ante '!E113</f>
        <v>0</v>
      </c>
      <c r="H43" s="103" t="str">
        <f>'Krok 1- Vstupy Ex Ante '!F113</f>
        <v>vyberte</v>
      </c>
      <c r="I43" s="103">
        <f>'Krok 1- Vstupy Ex Ante '!G113</f>
        <v>0</v>
      </c>
      <c r="J43" s="103">
        <f>'Krok 1- Vstupy Ex Ante '!K113</f>
        <v>0</v>
      </c>
      <c r="K43" s="103">
        <f>'Krok 1- Vstupy Ex Ante '!L113</f>
        <v>0</v>
      </c>
      <c r="L43" s="103" t="e">
        <f>'Krok 1- Vstupy Ex Ante '!#REF!</f>
        <v>#REF!</v>
      </c>
      <c r="M43" s="104">
        <f>'Krok 1- Vstupy Ex Ante '!DL113</f>
        <v>0</v>
      </c>
      <c r="N43" s="104">
        <f>'Krok 1- Vstupy Ex Ante '!DO113</f>
        <v>0</v>
      </c>
      <c r="O43" s="103" t="str">
        <f>'Krok 1- Vstupy Ex Ante '!N113</f>
        <v>vyberte</v>
      </c>
    </row>
    <row r="44" spans="5:15" x14ac:dyDescent="0.2">
      <c r="E44" s="103">
        <f>'Krok 1- Vstupy Ex Ante '!B116</f>
        <v>36</v>
      </c>
      <c r="F44" s="103">
        <f>'Krok 1- Vstupy Ex Ante '!C116</f>
        <v>0</v>
      </c>
      <c r="G44" s="103">
        <f>'Krok 1- Vstupy Ex Ante '!E116</f>
        <v>0</v>
      </c>
      <c r="H44" s="103" t="str">
        <f>'Krok 1- Vstupy Ex Ante '!F116</f>
        <v>vyberte</v>
      </c>
      <c r="I44" s="103">
        <f>'Krok 1- Vstupy Ex Ante '!G116</f>
        <v>0</v>
      </c>
      <c r="J44" s="103">
        <f>'Krok 1- Vstupy Ex Ante '!K116</f>
        <v>0</v>
      </c>
      <c r="K44" s="103">
        <f>'Krok 1- Vstupy Ex Ante '!L116</f>
        <v>0</v>
      </c>
      <c r="L44" s="103" t="e">
        <f>'Krok 1- Vstupy Ex Ante '!#REF!</f>
        <v>#REF!</v>
      </c>
      <c r="M44" s="104">
        <f>'Krok 1- Vstupy Ex Ante '!DL116</f>
        <v>0</v>
      </c>
      <c r="N44" s="104">
        <f>'Krok 1- Vstupy Ex Ante '!DO116</f>
        <v>0</v>
      </c>
      <c r="O44" s="103" t="str">
        <f>'Krok 1- Vstupy Ex Ante '!N116</f>
        <v>vyberte</v>
      </c>
    </row>
    <row r="45" spans="5:15" x14ac:dyDescent="0.2">
      <c r="E45" s="103">
        <f>'Krok 1- Vstupy Ex Ante '!B119</f>
        <v>37</v>
      </c>
      <c r="F45" s="103">
        <f>'Krok 1- Vstupy Ex Ante '!C119</f>
        <v>0</v>
      </c>
      <c r="G45" s="103">
        <f>'Krok 1- Vstupy Ex Ante '!E119</f>
        <v>0</v>
      </c>
      <c r="H45" s="103" t="str">
        <f>'Krok 1- Vstupy Ex Ante '!F119</f>
        <v>vyberte</v>
      </c>
      <c r="I45" s="103">
        <f>'Krok 1- Vstupy Ex Ante '!G119</f>
        <v>0</v>
      </c>
      <c r="J45" s="103">
        <f>'Krok 1- Vstupy Ex Ante '!K119</f>
        <v>0</v>
      </c>
      <c r="K45" s="103">
        <f>'Krok 1- Vstupy Ex Ante '!L119</f>
        <v>0</v>
      </c>
      <c r="L45" s="103" t="e">
        <f>'Krok 1- Vstupy Ex Ante '!#REF!</f>
        <v>#REF!</v>
      </c>
      <c r="M45" s="104">
        <f>'Krok 1- Vstupy Ex Ante '!DL119</f>
        <v>0</v>
      </c>
      <c r="N45" s="104">
        <f>'Krok 1- Vstupy Ex Ante '!DO119</f>
        <v>0</v>
      </c>
      <c r="O45" s="103" t="str">
        <f>'Krok 1- Vstupy Ex Ante '!N119</f>
        <v>vyberte</v>
      </c>
    </row>
    <row r="46" spans="5:15" x14ac:dyDescent="0.2">
      <c r="E46" s="103">
        <f>'Krok 1- Vstupy Ex Ante '!B122</f>
        <v>38</v>
      </c>
      <c r="F46" s="103">
        <f>'Krok 1- Vstupy Ex Ante '!C122</f>
        <v>0</v>
      </c>
      <c r="G46" s="103">
        <f>'Krok 1- Vstupy Ex Ante '!E122</f>
        <v>0</v>
      </c>
      <c r="H46" s="103" t="str">
        <f>'Krok 1- Vstupy Ex Ante '!F122</f>
        <v>vyberte</v>
      </c>
      <c r="I46" s="103">
        <f>'Krok 1- Vstupy Ex Ante '!G122</f>
        <v>0</v>
      </c>
      <c r="J46" s="103">
        <f>'Krok 1- Vstupy Ex Ante '!K122</f>
        <v>0</v>
      </c>
      <c r="K46" s="103">
        <f>'Krok 1- Vstupy Ex Ante '!L122</f>
        <v>0</v>
      </c>
      <c r="L46" s="103" t="e">
        <f>'Krok 1- Vstupy Ex Ante '!#REF!</f>
        <v>#REF!</v>
      </c>
      <c r="M46" s="104">
        <f>'Krok 1- Vstupy Ex Ante '!DL122</f>
        <v>0</v>
      </c>
      <c r="N46" s="104">
        <f>'Krok 1- Vstupy Ex Ante '!DO122</f>
        <v>0</v>
      </c>
      <c r="O46" s="103" t="str">
        <f>'Krok 1- Vstupy Ex Ante '!N122</f>
        <v>vyberte</v>
      </c>
    </row>
    <row r="47" spans="5:15" x14ac:dyDescent="0.2">
      <c r="E47" s="103">
        <f>'Krok 1- Vstupy Ex Ante '!B125</f>
        <v>39</v>
      </c>
      <c r="F47" s="103">
        <f>'Krok 1- Vstupy Ex Ante '!C125</f>
        <v>0</v>
      </c>
      <c r="G47" s="103">
        <f>'Krok 1- Vstupy Ex Ante '!E125</f>
        <v>0</v>
      </c>
      <c r="H47" s="103" t="str">
        <f>'Krok 1- Vstupy Ex Ante '!F125</f>
        <v>vyberte</v>
      </c>
      <c r="I47" s="103">
        <f>'Krok 1- Vstupy Ex Ante '!G125</f>
        <v>0</v>
      </c>
      <c r="J47" s="103">
        <f>'Krok 1- Vstupy Ex Ante '!K125</f>
        <v>0</v>
      </c>
      <c r="K47" s="103">
        <f>'Krok 1- Vstupy Ex Ante '!L125</f>
        <v>0</v>
      </c>
      <c r="L47" s="103" t="e">
        <f>'Krok 1- Vstupy Ex Ante '!#REF!</f>
        <v>#REF!</v>
      </c>
      <c r="M47" s="104">
        <f>'Krok 1- Vstupy Ex Ante '!DL125</f>
        <v>0</v>
      </c>
      <c r="N47" s="104">
        <f>'Krok 1- Vstupy Ex Ante '!DO125</f>
        <v>0</v>
      </c>
      <c r="O47" s="103" t="str">
        <f>'Krok 1- Vstupy Ex Ante '!N125</f>
        <v>vyberte</v>
      </c>
    </row>
    <row r="48" spans="5:15" x14ac:dyDescent="0.2">
      <c r="E48" s="103">
        <f>'Krok 1- Vstupy Ex Ante '!B128</f>
        <v>40</v>
      </c>
      <c r="F48" s="103">
        <f>'Krok 1- Vstupy Ex Ante '!C128</f>
        <v>0</v>
      </c>
      <c r="G48" s="103">
        <f>'Krok 1- Vstupy Ex Ante '!E128</f>
        <v>0</v>
      </c>
      <c r="H48" s="103" t="str">
        <f>'Krok 1- Vstupy Ex Ante '!F128</f>
        <v>vyberte</v>
      </c>
      <c r="I48" s="103">
        <f>'Krok 1- Vstupy Ex Ante '!G128</f>
        <v>0</v>
      </c>
      <c r="J48" s="103">
        <f>'Krok 1- Vstupy Ex Ante '!K128</f>
        <v>0</v>
      </c>
      <c r="K48" s="103">
        <f>'Krok 1- Vstupy Ex Ante '!L128</f>
        <v>0</v>
      </c>
      <c r="L48" s="103" t="e">
        <f>'Krok 1- Vstupy Ex Ante '!#REF!</f>
        <v>#REF!</v>
      </c>
      <c r="M48" s="104">
        <f>'Krok 1- Vstupy Ex Ante '!DL128</f>
        <v>0</v>
      </c>
      <c r="N48" s="104">
        <f>'Krok 1- Vstupy Ex Ante '!DO128</f>
        <v>0</v>
      </c>
      <c r="O48" s="103" t="str">
        <f>'Krok 1- Vstupy Ex Ante '!N128</f>
        <v>vyberte</v>
      </c>
    </row>
    <row r="49" spans="5:15" x14ac:dyDescent="0.2">
      <c r="E49" s="103">
        <f>'Krok 1- Vstupy Ex Ante '!B131</f>
        <v>41</v>
      </c>
      <c r="F49" s="103">
        <f>'Krok 1- Vstupy Ex Ante '!C131</f>
        <v>0</v>
      </c>
      <c r="G49" s="103">
        <f>'Krok 1- Vstupy Ex Ante '!E131</f>
        <v>0</v>
      </c>
      <c r="H49" s="103" t="str">
        <f>'Krok 1- Vstupy Ex Ante '!F131</f>
        <v>vyberte</v>
      </c>
      <c r="I49" s="103">
        <f>'Krok 1- Vstupy Ex Ante '!G131</f>
        <v>0</v>
      </c>
      <c r="J49" s="103">
        <f>'Krok 1- Vstupy Ex Ante '!K131</f>
        <v>0</v>
      </c>
      <c r="K49" s="103">
        <f>'Krok 1- Vstupy Ex Ante '!L131</f>
        <v>0</v>
      </c>
      <c r="L49" s="103" t="e">
        <f>'Krok 1- Vstupy Ex Ante '!#REF!</f>
        <v>#REF!</v>
      </c>
      <c r="M49" s="104">
        <f>'Krok 1- Vstupy Ex Ante '!DL131</f>
        <v>0</v>
      </c>
      <c r="N49" s="104">
        <f>'Krok 1- Vstupy Ex Ante '!DO131</f>
        <v>0</v>
      </c>
      <c r="O49" s="103" t="str">
        <f>'Krok 1- Vstupy Ex Ante '!N131</f>
        <v>vyberte</v>
      </c>
    </row>
    <row r="50" spans="5:15" x14ac:dyDescent="0.2">
      <c r="E50" s="103">
        <f>'Krok 1- Vstupy Ex Ante '!B134</f>
        <v>42</v>
      </c>
      <c r="F50" s="103">
        <f>'Krok 1- Vstupy Ex Ante '!C134</f>
        <v>0</v>
      </c>
      <c r="G50" s="103">
        <f>'Krok 1- Vstupy Ex Ante '!E134</f>
        <v>0</v>
      </c>
      <c r="H50" s="103" t="str">
        <f>'Krok 1- Vstupy Ex Ante '!F134</f>
        <v>vyberte</v>
      </c>
      <c r="I50" s="103">
        <f>'Krok 1- Vstupy Ex Ante '!G134</f>
        <v>0</v>
      </c>
      <c r="J50" s="103">
        <f>'Krok 1- Vstupy Ex Ante '!K134</f>
        <v>0</v>
      </c>
      <c r="K50" s="103">
        <f>'Krok 1- Vstupy Ex Ante '!L134</f>
        <v>0</v>
      </c>
      <c r="L50" s="103" t="e">
        <f>'Krok 1- Vstupy Ex Ante '!#REF!</f>
        <v>#REF!</v>
      </c>
      <c r="M50" s="104">
        <f>'Krok 1- Vstupy Ex Ante '!DL134</f>
        <v>0</v>
      </c>
      <c r="N50" s="104">
        <f>'Krok 1- Vstupy Ex Ante '!DO134</f>
        <v>0</v>
      </c>
      <c r="O50" s="103" t="str">
        <f>'Krok 1- Vstupy Ex Ante '!N134</f>
        <v>vyberte</v>
      </c>
    </row>
    <row r="51" spans="5:15" x14ac:dyDescent="0.2">
      <c r="E51" s="103">
        <f>'Krok 1- Vstupy Ex Ante '!B137</f>
        <v>43</v>
      </c>
      <c r="F51" s="103">
        <f>'Krok 1- Vstupy Ex Ante '!C137</f>
        <v>0</v>
      </c>
      <c r="G51" s="103">
        <f>'Krok 1- Vstupy Ex Ante '!E137</f>
        <v>0</v>
      </c>
      <c r="H51" s="103" t="str">
        <f>'Krok 1- Vstupy Ex Ante '!F137</f>
        <v>vyberte</v>
      </c>
      <c r="I51" s="103">
        <f>'Krok 1- Vstupy Ex Ante '!G137</f>
        <v>0</v>
      </c>
      <c r="J51" s="103">
        <f>'Krok 1- Vstupy Ex Ante '!K137</f>
        <v>0</v>
      </c>
      <c r="K51" s="103">
        <f>'Krok 1- Vstupy Ex Ante '!L137</f>
        <v>0</v>
      </c>
      <c r="L51" s="103" t="e">
        <f>'Krok 1- Vstupy Ex Ante '!#REF!</f>
        <v>#REF!</v>
      </c>
      <c r="M51" s="104">
        <f>'Krok 1- Vstupy Ex Ante '!DL137</f>
        <v>0</v>
      </c>
      <c r="N51" s="104">
        <f>'Krok 1- Vstupy Ex Ante '!DO137</f>
        <v>0</v>
      </c>
      <c r="O51" s="103" t="str">
        <f>'Krok 1- Vstupy Ex Ante '!N137</f>
        <v>vyberte</v>
      </c>
    </row>
    <row r="52" spans="5:15" x14ac:dyDescent="0.2">
      <c r="E52" s="103">
        <f>'Krok 1- Vstupy Ex Ante '!B140</f>
        <v>44</v>
      </c>
      <c r="F52" s="103">
        <f>'Krok 1- Vstupy Ex Ante '!C140</f>
        <v>0</v>
      </c>
      <c r="G52" s="103">
        <f>'Krok 1- Vstupy Ex Ante '!E140</f>
        <v>0</v>
      </c>
      <c r="H52" s="103" t="str">
        <f>'Krok 1- Vstupy Ex Ante '!F140</f>
        <v>vyberte</v>
      </c>
      <c r="I52" s="103">
        <f>'Krok 1- Vstupy Ex Ante '!G140</f>
        <v>0</v>
      </c>
      <c r="J52" s="103">
        <f>'Krok 1- Vstupy Ex Ante '!K140</f>
        <v>0</v>
      </c>
      <c r="K52" s="103">
        <f>'Krok 1- Vstupy Ex Ante '!L140</f>
        <v>0</v>
      </c>
      <c r="L52" s="103" t="e">
        <f>'Krok 1- Vstupy Ex Ante '!#REF!</f>
        <v>#REF!</v>
      </c>
      <c r="M52" s="104">
        <f>'Krok 1- Vstupy Ex Ante '!DL140</f>
        <v>0</v>
      </c>
      <c r="N52" s="104">
        <f>'Krok 1- Vstupy Ex Ante '!DO140</f>
        <v>0</v>
      </c>
      <c r="O52" s="103" t="str">
        <f>'Krok 1- Vstupy Ex Ante '!N140</f>
        <v>vyberte</v>
      </c>
    </row>
    <row r="53" spans="5:15" x14ac:dyDescent="0.2">
      <c r="E53" s="103">
        <f>'Krok 1- Vstupy Ex Ante '!B143</f>
        <v>45</v>
      </c>
      <c r="F53" s="103">
        <f>'Krok 1- Vstupy Ex Ante '!C143</f>
        <v>0</v>
      </c>
      <c r="G53" s="103">
        <f>'Krok 1- Vstupy Ex Ante '!E143</f>
        <v>0</v>
      </c>
      <c r="H53" s="103" t="str">
        <f>'Krok 1- Vstupy Ex Ante '!F143</f>
        <v>vyberte</v>
      </c>
      <c r="I53" s="103">
        <f>'Krok 1- Vstupy Ex Ante '!G143</f>
        <v>0</v>
      </c>
      <c r="J53" s="103">
        <f>'Krok 1- Vstupy Ex Ante '!K143</f>
        <v>0</v>
      </c>
      <c r="K53" s="103">
        <f>'Krok 1- Vstupy Ex Ante '!L143</f>
        <v>0</v>
      </c>
      <c r="L53" s="103" t="e">
        <f>'Krok 1- Vstupy Ex Ante '!#REF!</f>
        <v>#REF!</v>
      </c>
      <c r="M53" s="104">
        <f>'Krok 1- Vstupy Ex Ante '!DL143</f>
        <v>0</v>
      </c>
      <c r="N53" s="104">
        <f>'Krok 1- Vstupy Ex Ante '!DO143</f>
        <v>0</v>
      </c>
      <c r="O53" s="103" t="str">
        <f>'Krok 1- Vstupy Ex Ante '!N143</f>
        <v>vyberte</v>
      </c>
    </row>
    <row r="54" spans="5:15" x14ac:dyDescent="0.2">
      <c r="E54" s="103">
        <f>'Krok 1- Vstupy Ex Ante '!B146</f>
        <v>46</v>
      </c>
      <c r="F54" s="103">
        <f>'Krok 1- Vstupy Ex Ante '!C146</f>
        <v>0</v>
      </c>
      <c r="G54" s="103">
        <f>'Krok 1- Vstupy Ex Ante '!E146</f>
        <v>0</v>
      </c>
      <c r="H54" s="103" t="str">
        <f>'Krok 1- Vstupy Ex Ante '!F146</f>
        <v>vyberte</v>
      </c>
      <c r="I54" s="103">
        <f>'Krok 1- Vstupy Ex Ante '!G146</f>
        <v>0</v>
      </c>
      <c r="J54" s="103">
        <f>'Krok 1- Vstupy Ex Ante '!K146</f>
        <v>0</v>
      </c>
      <c r="K54" s="103">
        <f>'Krok 1- Vstupy Ex Ante '!L146</f>
        <v>0</v>
      </c>
      <c r="L54" s="103" t="e">
        <f>'Krok 1- Vstupy Ex Ante '!#REF!</f>
        <v>#REF!</v>
      </c>
      <c r="M54" s="104">
        <f>'Krok 1- Vstupy Ex Ante '!DL146</f>
        <v>0</v>
      </c>
      <c r="N54" s="104">
        <f>'Krok 1- Vstupy Ex Ante '!DO146</f>
        <v>0</v>
      </c>
      <c r="O54" s="103" t="str">
        <f>'Krok 1- Vstupy Ex Ante '!N146</f>
        <v>vyberte</v>
      </c>
    </row>
    <row r="55" spans="5:15" x14ac:dyDescent="0.2">
      <c r="E55" s="103">
        <f>'Krok 1- Vstupy Ex Ante '!B149</f>
        <v>47</v>
      </c>
      <c r="F55" s="103">
        <f>'Krok 1- Vstupy Ex Ante '!C149</f>
        <v>0</v>
      </c>
      <c r="G55" s="103">
        <f>'Krok 1- Vstupy Ex Ante '!E149</f>
        <v>0</v>
      </c>
      <c r="H55" s="103" t="str">
        <f>'Krok 1- Vstupy Ex Ante '!F149</f>
        <v>vyberte</v>
      </c>
      <c r="I55" s="103">
        <f>'Krok 1- Vstupy Ex Ante '!G149</f>
        <v>0</v>
      </c>
      <c r="J55" s="103">
        <f>'Krok 1- Vstupy Ex Ante '!K149</f>
        <v>0</v>
      </c>
      <c r="K55" s="103">
        <f>'Krok 1- Vstupy Ex Ante '!L149</f>
        <v>0</v>
      </c>
      <c r="L55" s="103" t="e">
        <f>'Krok 1- Vstupy Ex Ante '!#REF!</f>
        <v>#REF!</v>
      </c>
      <c r="M55" s="104">
        <f>'Krok 1- Vstupy Ex Ante '!DL149</f>
        <v>0</v>
      </c>
      <c r="N55" s="104">
        <f>'Krok 1- Vstupy Ex Ante '!DO149</f>
        <v>0</v>
      </c>
      <c r="O55" s="103" t="str">
        <f>'Krok 1- Vstupy Ex Ante '!N149</f>
        <v>vyberte</v>
      </c>
    </row>
    <row r="56" spans="5:15" x14ac:dyDescent="0.2">
      <c r="E56" s="103">
        <f>'Krok 1- Vstupy Ex Ante '!B152</f>
        <v>48</v>
      </c>
      <c r="F56" s="103">
        <f>'Krok 1- Vstupy Ex Ante '!C152</f>
        <v>0</v>
      </c>
      <c r="G56" s="103">
        <f>'Krok 1- Vstupy Ex Ante '!E152</f>
        <v>0</v>
      </c>
      <c r="H56" s="103" t="str">
        <f>'Krok 1- Vstupy Ex Ante '!F152</f>
        <v>vyberte</v>
      </c>
      <c r="I56" s="103">
        <f>'Krok 1- Vstupy Ex Ante '!G152</f>
        <v>0</v>
      </c>
      <c r="J56" s="103">
        <f>'Krok 1- Vstupy Ex Ante '!K152</f>
        <v>0</v>
      </c>
      <c r="K56" s="103">
        <f>'Krok 1- Vstupy Ex Ante '!L152</f>
        <v>0</v>
      </c>
      <c r="L56" s="103" t="e">
        <f>'Krok 1- Vstupy Ex Ante '!#REF!</f>
        <v>#REF!</v>
      </c>
      <c r="M56" s="104">
        <f>'Krok 1- Vstupy Ex Ante '!DL152</f>
        <v>0</v>
      </c>
      <c r="N56" s="104">
        <f>'Krok 1- Vstupy Ex Ante '!DO152</f>
        <v>0</v>
      </c>
      <c r="O56" s="103" t="str">
        <f>'Krok 1- Vstupy Ex Ante '!N152</f>
        <v>vyberte</v>
      </c>
    </row>
    <row r="57" spans="5:15" x14ac:dyDescent="0.2">
      <c r="E57" s="103">
        <f>'Krok 1- Vstupy Ex Ante '!B155</f>
        <v>49</v>
      </c>
      <c r="F57" s="103">
        <f>'Krok 1- Vstupy Ex Ante '!C155</f>
        <v>0</v>
      </c>
      <c r="G57" s="103">
        <f>'Krok 1- Vstupy Ex Ante '!E155</f>
        <v>0</v>
      </c>
      <c r="H57" s="103" t="str">
        <f>'Krok 1- Vstupy Ex Ante '!F155</f>
        <v>vyberte</v>
      </c>
      <c r="I57" s="103">
        <f>'Krok 1- Vstupy Ex Ante '!G155</f>
        <v>0</v>
      </c>
      <c r="J57" s="103">
        <f>'Krok 1- Vstupy Ex Ante '!K155</f>
        <v>0</v>
      </c>
      <c r="K57" s="103">
        <f>'Krok 1- Vstupy Ex Ante '!L155</f>
        <v>0</v>
      </c>
      <c r="L57" s="103" t="e">
        <f>'Krok 1- Vstupy Ex Ante '!#REF!</f>
        <v>#REF!</v>
      </c>
      <c r="M57" s="104">
        <f>'Krok 1- Vstupy Ex Ante '!DL155</f>
        <v>0</v>
      </c>
      <c r="N57" s="104">
        <f>'Krok 1- Vstupy Ex Ante '!DO155</f>
        <v>0</v>
      </c>
      <c r="O57" s="103" t="str">
        <f>'Krok 1- Vstupy Ex Ante '!N155</f>
        <v>vyberte</v>
      </c>
    </row>
    <row r="58" spans="5:15" x14ac:dyDescent="0.2">
      <c r="E58" s="103">
        <f>'Krok 1- Vstupy Ex Ante '!B158</f>
        <v>50</v>
      </c>
      <c r="F58" s="103">
        <f>'Krok 1- Vstupy Ex Ante '!C158</f>
        <v>0</v>
      </c>
      <c r="G58" s="103">
        <f>'Krok 1- Vstupy Ex Ante '!E158</f>
        <v>0</v>
      </c>
      <c r="H58" s="103" t="str">
        <f>'Krok 1- Vstupy Ex Ante '!F158</f>
        <v>vyberte</v>
      </c>
      <c r="I58" s="103">
        <f>'Krok 1- Vstupy Ex Ante '!G158</f>
        <v>0</v>
      </c>
      <c r="J58" s="103">
        <f>'Krok 1- Vstupy Ex Ante '!K158</f>
        <v>0</v>
      </c>
      <c r="K58" s="103">
        <f>'Krok 1- Vstupy Ex Ante '!L158</f>
        <v>0</v>
      </c>
      <c r="L58" s="103" t="e">
        <f>'Krok 1- Vstupy Ex Ante '!#REF!</f>
        <v>#REF!</v>
      </c>
      <c r="M58" s="104">
        <f>'Krok 1- Vstupy Ex Ante '!DL158</f>
        <v>0</v>
      </c>
      <c r="N58" s="104">
        <f>'Krok 1- Vstupy Ex Ante '!DO158</f>
        <v>0</v>
      </c>
      <c r="O58" s="103" t="str">
        <f>'Krok 1- Vstupy Ex Ante '!N158</f>
        <v>vyberte</v>
      </c>
    </row>
    <row r="59" spans="5:15" x14ac:dyDescent="0.2">
      <c r="E59" s="103" t="e">
        <f>'Krok 1- Vstupy Ex Ante '!#REF!</f>
        <v>#REF!</v>
      </c>
      <c r="F59" s="103" t="e">
        <f>'Krok 1- Vstupy Ex Ante '!#REF!</f>
        <v>#REF!</v>
      </c>
      <c r="G59" s="103" t="e">
        <f>'Krok 1- Vstupy Ex Ante '!#REF!</f>
        <v>#REF!</v>
      </c>
      <c r="H59" s="103" t="e">
        <f>'Krok 1- Vstupy Ex Ante '!#REF!</f>
        <v>#REF!</v>
      </c>
      <c r="I59" s="103" t="e">
        <f>'Krok 1- Vstupy Ex Ante '!#REF!</f>
        <v>#REF!</v>
      </c>
      <c r="J59" s="103" t="e">
        <f>'Krok 1- Vstupy Ex Ante '!#REF!</f>
        <v>#REF!</v>
      </c>
      <c r="K59" s="103" t="e">
        <f>'Krok 1- Vstupy Ex Ante '!#REF!</f>
        <v>#REF!</v>
      </c>
      <c r="L59" s="103" t="e">
        <f>'Krok 1- Vstupy Ex Ante '!#REF!</f>
        <v>#REF!</v>
      </c>
      <c r="M59" s="104" t="e">
        <f>'Krok 1- Vstupy Ex Ante '!#REF!</f>
        <v>#REF!</v>
      </c>
      <c r="N59" s="104" t="e">
        <f>'Krok 1- Vstupy Ex Ante '!#REF!</f>
        <v>#REF!</v>
      </c>
      <c r="O59" s="103" t="e">
        <f>'Krok 1- Vstupy Ex Ante '!#REF!</f>
        <v>#REF!</v>
      </c>
    </row>
    <row r="60" spans="5:15" x14ac:dyDescent="0.2">
      <c r="E60" s="67"/>
    </row>
    <row r="61" spans="5:15" x14ac:dyDescent="0.2">
      <c r="E61" s="67"/>
    </row>
    <row r="62" spans="5:15" x14ac:dyDescent="0.2">
      <c r="E62" s="67"/>
    </row>
    <row r="63" spans="5:15" x14ac:dyDescent="0.2">
      <c r="E63" s="67"/>
    </row>
    <row r="64" spans="5:15" x14ac:dyDescent="0.2">
      <c r="E64" s="67"/>
    </row>
    <row r="65" spans="5:5" x14ac:dyDescent="0.2">
      <c r="E65" s="67"/>
    </row>
    <row r="66" spans="5:5" x14ac:dyDescent="0.2">
      <c r="E66" s="67"/>
    </row>
    <row r="67" spans="5:5" x14ac:dyDescent="0.2">
      <c r="E67" s="67"/>
    </row>
    <row r="68" spans="5:5" x14ac:dyDescent="0.2">
      <c r="E68" s="67"/>
    </row>
    <row r="69" spans="5:5" x14ac:dyDescent="0.2">
      <c r="E69" s="67"/>
    </row>
    <row r="70" spans="5:5" x14ac:dyDescent="0.2">
      <c r="E70" s="67"/>
    </row>
    <row r="71" spans="5:5" x14ac:dyDescent="0.2">
      <c r="E71" s="67"/>
    </row>
    <row r="72" spans="5:5" x14ac:dyDescent="0.2">
      <c r="E72" s="67"/>
    </row>
    <row r="73" spans="5:5" x14ac:dyDescent="0.2">
      <c r="E73" s="67"/>
    </row>
    <row r="74" spans="5:5" x14ac:dyDescent="0.2">
      <c r="E74" s="67"/>
    </row>
    <row r="75" spans="5:5" x14ac:dyDescent="0.2">
      <c r="E75" s="67"/>
    </row>
    <row r="76" spans="5:5" x14ac:dyDescent="0.2">
      <c r="E76" s="67"/>
    </row>
    <row r="77" spans="5:5" x14ac:dyDescent="0.2">
      <c r="E77" s="67"/>
    </row>
    <row r="78" spans="5:5" x14ac:dyDescent="0.2">
      <c r="E78" s="67"/>
    </row>
    <row r="79" spans="5:5" x14ac:dyDescent="0.2">
      <c r="E79" s="67"/>
    </row>
    <row r="80" spans="5:5" x14ac:dyDescent="0.2">
      <c r="E80" s="67"/>
    </row>
    <row r="81" spans="5:5" x14ac:dyDescent="0.2">
      <c r="E81" s="67"/>
    </row>
    <row r="82" spans="5:5" x14ac:dyDescent="0.2">
      <c r="E82" s="67"/>
    </row>
    <row r="83" spans="5:5" x14ac:dyDescent="0.2">
      <c r="E83" s="67"/>
    </row>
    <row r="84" spans="5:5" x14ac:dyDescent="0.2">
      <c r="E84" s="67"/>
    </row>
    <row r="85" spans="5:5" x14ac:dyDescent="0.2">
      <c r="E85" s="67"/>
    </row>
    <row r="86" spans="5:5" x14ac:dyDescent="0.2">
      <c r="E86" s="67"/>
    </row>
  </sheetData>
  <customSheetViews>
    <customSheetView guid="{9B3BAD7C-18FA-4BA1-ADC7-FF0E752CBBB8}" showGridLines="0" state="hidden" topLeftCell="E1">
      <selection activeCell="I19" sqref="I19"/>
      <pageMargins left="0.7" right="0.7" top="0.75" bottom="0.75" header="0.3" footer="0.3"/>
      <pageSetup paperSize="9" orientation="portrait" r:id="rId1"/>
    </customSheetView>
  </customSheetViews>
  <mergeCells count="15">
    <mergeCell ref="A14:C14"/>
    <mergeCell ref="O4:O9"/>
    <mergeCell ref="E3:N3"/>
    <mergeCell ref="A1:K1"/>
    <mergeCell ref="A3:C3"/>
    <mergeCell ref="J4:J9"/>
    <mergeCell ref="K4:K9"/>
    <mergeCell ref="L4:L9"/>
    <mergeCell ref="M4:M9"/>
    <mergeCell ref="N4:N9"/>
    <mergeCell ref="E4:E9"/>
    <mergeCell ref="F4:F9"/>
    <mergeCell ref="G4:G9"/>
    <mergeCell ref="H4:H9"/>
    <mergeCell ref="I4:I9"/>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
    <pageSetUpPr fitToPage="1"/>
  </sheetPr>
  <dimension ref="A2:EE177"/>
  <sheetViews>
    <sheetView showGridLines="0" zoomScale="80" zoomScaleNormal="80" workbookViewId="0">
      <pane xSplit="2" ySplit="10" topLeftCell="C11" activePane="bottomRight" state="frozen"/>
      <selection pane="topRight" activeCell="C1" sqref="C1"/>
      <selection pane="bottomLeft" activeCell="A9" sqref="A9"/>
      <selection pane="bottomRight" activeCell="G6" sqref="G6"/>
    </sheetView>
  </sheetViews>
  <sheetFormatPr defaultColWidth="9.140625" defaultRowHeight="12.75" outlineLevelCol="1" x14ac:dyDescent="0.2"/>
  <cols>
    <col min="1" max="1" width="2.140625" style="3" customWidth="1"/>
    <col min="2" max="2" width="7.85546875" style="3" customWidth="1"/>
    <col min="3" max="3" width="34.42578125" style="10" customWidth="1"/>
    <col min="4" max="4" width="10.140625" style="10" customWidth="1"/>
    <col min="5" max="5" width="12.140625" style="10" customWidth="1"/>
    <col min="6" max="6" width="25.7109375" style="79" customWidth="1"/>
    <col min="7" max="8" width="13" style="79" customWidth="1"/>
    <col min="9" max="9" width="13" style="79" hidden="1" customWidth="1" outlineLevel="1"/>
    <col min="10" max="10" width="14.85546875" style="79" hidden="1" customWidth="1" outlineLevel="1"/>
    <col min="11" max="11" width="18.7109375" style="10" customWidth="1" collapsed="1"/>
    <col min="12" max="12" width="9.7109375" style="10" customWidth="1"/>
    <col min="13" max="13" width="16.5703125" style="10" hidden="1" customWidth="1" outlineLevel="1"/>
    <col min="14" max="14" width="16" style="79" customWidth="1" collapsed="1"/>
    <col min="15" max="15" width="27" style="10" customWidth="1"/>
    <col min="16" max="16" width="17.28515625" style="10" customWidth="1"/>
    <col min="17" max="17" width="10.85546875" style="10" customWidth="1"/>
    <col min="18" max="18" width="15.5703125" style="3" hidden="1" customWidth="1"/>
    <col min="19" max="19" width="15.5703125" style="10" customWidth="1"/>
    <col min="20" max="20" width="12.28515625" style="3" customWidth="1"/>
    <col min="21" max="21" width="12.42578125" style="3" customWidth="1"/>
    <col min="22" max="22" width="14.85546875" style="3" hidden="1" customWidth="1" outlineLevel="1"/>
    <col min="23" max="23" width="14.7109375" style="10" customWidth="1" collapsed="1"/>
    <col min="24" max="24" width="43.28515625" style="11" customWidth="1"/>
    <col min="25" max="25" width="15.85546875" style="172" customWidth="1"/>
    <col min="26" max="26" width="13.140625" style="161" hidden="1" customWidth="1" outlineLevel="1"/>
    <col min="27" max="27" width="13.28515625" style="11" customWidth="1" collapsed="1"/>
    <col min="28" max="28" width="16.140625" style="161" hidden="1" customWidth="1" outlineLevel="1"/>
    <col min="29" max="29" width="16.7109375" style="159" hidden="1" customWidth="1" outlineLevel="1"/>
    <col min="30" max="30" width="17.7109375" style="3" customWidth="1" collapsed="1"/>
    <col min="31" max="31" width="24.7109375" style="3" hidden="1" customWidth="1" outlineLevel="1"/>
    <col min="32" max="61" width="26" style="3" hidden="1" customWidth="1" outlineLevel="1"/>
    <col min="62" max="62" width="18.28515625" style="3" hidden="1" customWidth="1" outlineLevel="1"/>
    <col min="63" max="89" width="26" style="3" hidden="1" customWidth="1" outlineLevel="1"/>
    <col min="90" max="90" width="26" style="114" hidden="1" customWidth="1" outlineLevel="1"/>
    <col min="91" max="101" width="26" style="3" hidden="1" customWidth="1" outlineLevel="1"/>
    <col min="102" max="102" width="26" hidden="1" customWidth="1" outlineLevel="1"/>
    <col min="103" max="113" width="26" style="3" hidden="1" customWidth="1" outlineLevel="1"/>
    <col min="114" max="114" width="26" hidden="1" customWidth="1" outlineLevel="1"/>
    <col min="115" max="120" width="26" style="3" hidden="1" customWidth="1" outlineLevel="1"/>
    <col min="121" max="121" width="12.42578125" style="3" hidden="1" customWidth="1" outlineLevel="1"/>
    <col min="122" max="126" width="26" style="3" hidden="1" customWidth="1" outlineLevel="1"/>
    <col min="127" max="127" width="12.42578125" style="3" hidden="1" customWidth="1" outlineLevel="1"/>
    <col min="128" max="132" width="26" style="3" hidden="1" customWidth="1" outlineLevel="1"/>
    <col min="133" max="133" width="12.42578125" style="3" hidden="1" customWidth="1" outlineLevel="1"/>
    <col min="134" max="134" width="18.7109375" style="3" hidden="1" customWidth="1" outlineLevel="1"/>
    <col min="135" max="135" width="9.140625" style="3" collapsed="1"/>
    <col min="136" max="136" width="9.140625" style="3"/>
    <col min="137" max="137" width="9.140625" style="3" customWidth="1"/>
    <col min="138" max="16384" width="9.140625" style="3"/>
  </cols>
  <sheetData>
    <row r="2" spans="1:134" ht="20.25" x14ac:dyDescent="0.2">
      <c r="C2" s="344" t="s">
        <v>305</v>
      </c>
    </row>
    <row r="3" spans="1:134" ht="20.25" customHeight="1" x14ac:dyDescent="0.2">
      <c r="C3" s="367" t="s">
        <v>325</v>
      </c>
      <c r="D3" s="10" t="s">
        <v>370</v>
      </c>
    </row>
    <row r="4" spans="1:134" ht="20.25" x14ac:dyDescent="0.3">
      <c r="B4" s="230"/>
      <c r="C4" s="345" t="s">
        <v>77</v>
      </c>
      <c r="K4" s="79"/>
      <c r="L4" s="79"/>
      <c r="CL4" s="115"/>
    </row>
    <row r="5" spans="1:134" ht="15" x14ac:dyDescent="0.2">
      <c r="C5" s="3"/>
      <c r="K5" s="79"/>
      <c r="L5" s="79"/>
      <c r="N5" s="96"/>
      <c r="O5" s="3"/>
      <c r="P5" s="3"/>
      <c r="Q5" s="3"/>
      <c r="S5" s="3"/>
      <c r="W5" s="3"/>
      <c r="X5" s="3"/>
      <c r="Z5" s="162"/>
      <c r="AA5" s="3"/>
      <c r="AB5" s="162"/>
      <c r="CL5" s="115"/>
    </row>
    <row r="6" spans="1:134" s="6" customFormat="1" ht="12.75" customHeight="1" thickBot="1" x14ac:dyDescent="0.25">
      <c r="A6" s="7"/>
      <c r="B6" s="303"/>
      <c r="C6" s="3" t="s">
        <v>371</v>
      </c>
      <c r="D6" s="3"/>
      <c r="E6" s="3"/>
      <c r="F6" s="3"/>
      <c r="G6" s="304">
        <v>2023</v>
      </c>
      <c r="H6" s="95"/>
      <c r="I6" s="95"/>
      <c r="J6" s="95"/>
      <c r="K6" s="64"/>
      <c r="L6" s="64"/>
      <c r="M6" s="110"/>
      <c r="N6" s="95"/>
      <c r="O6" s="64"/>
      <c r="P6" s="64"/>
      <c r="Q6" s="64"/>
      <c r="R6" s="4"/>
      <c r="S6" s="64"/>
      <c r="T6" s="4"/>
      <c r="U6" s="4"/>
      <c r="V6" s="4"/>
      <c r="W6" s="64"/>
      <c r="X6" s="20"/>
      <c r="Y6" s="173"/>
      <c r="Z6" s="163"/>
      <c r="AA6" s="20"/>
      <c r="AB6" s="163"/>
      <c r="AC6" s="167"/>
      <c r="AD6" s="4"/>
      <c r="AE6" s="116"/>
      <c r="AF6" s="116"/>
      <c r="AG6" s="193"/>
      <c r="AH6" s="116"/>
      <c r="AI6" s="116"/>
      <c r="AJ6" s="116"/>
      <c r="AK6" s="116"/>
      <c r="AL6" s="117"/>
      <c r="AM6" s="117"/>
      <c r="AN6" s="116"/>
      <c r="AO6" s="116"/>
      <c r="AP6" s="116"/>
      <c r="AQ6" s="116"/>
      <c r="AR6" s="116"/>
      <c r="AS6" s="116"/>
      <c r="AT6" s="116"/>
      <c r="AU6" s="116"/>
      <c r="AV6" s="117"/>
      <c r="AW6" s="117"/>
      <c r="AX6" s="116"/>
      <c r="AY6" s="116"/>
      <c r="BK6" s="116"/>
      <c r="BL6" s="116"/>
      <c r="BM6" s="116"/>
      <c r="BN6" s="116"/>
      <c r="BO6" s="116"/>
      <c r="BP6" s="116"/>
      <c r="BQ6" s="117"/>
      <c r="BR6" s="117"/>
      <c r="BS6" s="116"/>
      <c r="BT6" s="116"/>
      <c r="CF6" s="116"/>
      <c r="CG6" s="116"/>
      <c r="CH6" s="116"/>
      <c r="CI6" s="117"/>
      <c r="CJ6" s="116"/>
      <c r="CK6" s="116"/>
      <c r="CL6" s="118"/>
      <c r="CX6"/>
      <c r="DJ6"/>
      <c r="DR6" s="3"/>
      <c r="DS6" s="3"/>
      <c r="DT6" s="3"/>
      <c r="DU6" s="3"/>
      <c r="DV6" s="3"/>
    </row>
    <row r="7" spans="1:134" s="6" customFormat="1" ht="15.75" customHeight="1" thickBot="1" x14ac:dyDescent="0.25">
      <c r="A7" s="7"/>
      <c r="B7" s="232"/>
      <c r="C7" s="3" t="s">
        <v>372</v>
      </c>
      <c r="D7" s="3"/>
      <c r="E7" s="3"/>
      <c r="F7" s="3"/>
      <c r="G7" s="304">
        <f>VLOOKUP(G6,vstupy!E3:F9,2,FALSE)</f>
        <v>1947.65</v>
      </c>
      <c r="H7" s="101"/>
      <c r="I7" s="101"/>
      <c r="J7" s="101"/>
      <c r="K7" s="83"/>
      <c r="L7" s="83"/>
      <c r="M7" s="111"/>
      <c r="N7" s="9"/>
      <c r="O7" s="517" t="s">
        <v>99</v>
      </c>
      <c r="P7" s="517"/>
      <c r="Q7" s="517"/>
      <c r="R7" s="517"/>
      <c r="S7" s="517"/>
      <c r="T7" s="517"/>
      <c r="U7" s="517"/>
      <c r="V7" s="517"/>
      <c r="W7" s="517"/>
      <c r="X7" s="517"/>
      <c r="Y7" s="517"/>
      <c r="Z7" s="517"/>
      <c r="AA7" s="517"/>
      <c r="AB7" s="517"/>
      <c r="AC7" s="517"/>
      <c r="AD7" s="517"/>
      <c r="AE7" s="517"/>
      <c r="AF7" s="518"/>
      <c r="AG7" s="518"/>
      <c r="AH7" s="518"/>
      <c r="AI7" s="518"/>
      <c r="AJ7" s="150"/>
      <c r="AK7" s="150"/>
      <c r="AL7" s="117"/>
      <c r="AM7" s="117"/>
      <c r="AN7" s="116"/>
      <c r="AO7" s="116"/>
      <c r="AP7" s="519" t="s">
        <v>61</v>
      </c>
      <c r="AQ7" s="508"/>
      <c r="AR7" s="508"/>
      <c r="AS7" s="508"/>
      <c r="AT7" s="508"/>
      <c r="AU7" s="508"/>
      <c r="AV7" s="508"/>
      <c r="AW7" s="508"/>
      <c r="AX7" s="508"/>
      <c r="AY7" s="509"/>
      <c r="AZ7" s="510" t="s">
        <v>115</v>
      </c>
      <c r="BA7" s="511"/>
      <c r="BB7" s="511"/>
      <c r="BC7" s="511"/>
      <c r="BD7" s="511"/>
      <c r="BE7" s="511"/>
      <c r="BF7" s="511"/>
      <c r="BG7" s="511"/>
      <c r="BH7" s="511"/>
      <c r="BI7" s="520"/>
      <c r="BJ7" s="247"/>
      <c r="BK7" s="507" t="s">
        <v>228</v>
      </c>
      <c r="BL7" s="508"/>
      <c r="BM7" s="508"/>
      <c r="BN7" s="508"/>
      <c r="BO7" s="508"/>
      <c r="BP7" s="508"/>
      <c r="BQ7" s="508"/>
      <c r="BR7" s="508"/>
      <c r="BS7" s="508"/>
      <c r="BT7" s="509"/>
      <c r="BU7" s="510" t="s">
        <v>229</v>
      </c>
      <c r="BV7" s="511"/>
      <c r="BW7" s="511"/>
      <c r="BX7" s="511"/>
      <c r="BY7" s="511"/>
      <c r="BZ7" s="511"/>
      <c r="CA7" s="511"/>
      <c r="CB7" s="511"/>
      <c r="CC7" s="511"/>
      <c r="CD7" s="512"/>
      <c r="CE7" s="116"/>
      <c r="CF7" s="513" t="s">
        <v>208</v>
      </c>
      <c r="CG7" s="514"/>
      <c r="CH7" s="514"/>
      <c r="CI7" s="514"/>
      <c r="CJ7" s="515"/>
      <c r="CK7" s="492" t="s">
        <v>206</v>
      </c>
      <c r="CL7" s="184"/>
      <c r="CM7" s="500" t="s">
        <v>85</v>
      </c>
      <c r="CN7" s="501"/>
      <c r="CO7" s="501"/>
      <c r="CP7" s="501"/>
      <c r="CQ7" s="501"/>
      <c r="CR7" s="501"/>
      <c r="CS7" s="501"/>
      <c r="CT7" s="501"/>
      <c r="CU7" s="501"/>
      <c r="CV7" s="502"/>
      <c r="CW7" s="116"/>
      <c r="CX7"/>
      <c r="CY7" s="500" t="s">
        <v>86</v>
      </c>
      <c r="CZ7" s="501"/>
      <c r="DA7" s="501"/>
      <c r="DB7" s="501"/>
      <c r="DC7" s="501"/>
      <c r="DD7" s="501"/>
      <c r="DE7" s="501"/>
      <c r="DF7" s="501"/>
      <c r="DG7" s="501"/>
      <c r="DH7" s="502"/>
      <c r="DI7" s="116"/>
      <c r="DJ7"/>
      <c r="DK7" s="116"/>
      <c r="DL7" s="116"/>
      <c r="DM7" s="116"/>
      <c r="DR7" s="3"/>
      <c r="DS7" s="3"/>
      <c r="DT7" s="3"/>
      <c r="DU7" s="3"/>
      <c r="DV7" s="3"/>
      <c r="DX7" s="3"/>
      <c r="DY7" s="3"/>
      <c r="DZ7" s="3"/>
      <c r="EA7" s="3"/>
      <c r="EB7" s="3"/>
      <c r="ED7" s="187"/>
    </row>
    <row r="8" spans="1:134" s="6" customFormat="1" ht="15.75" customHeight="1" thickBot="1" x14ac:dyDescent="0.25">
      <c r="A8" s="7"/>
      <c r="B8" s="82"/>
      <c r="C8" s="151"/>
      <c r="D8" s="151"/>
      <c r="E8" s="152"/>
      <c r="F8" s="152"/>
      <c r="G8" s="101"/>
      <c r="H8" s="101"/>
      <c r="I8" s="101"/>
      <c r="J8" s="101"/>
      <c r="K8" s="83"/>
      <c r="L8" s="83"/>
      <c r="M8" s="111"/>
      <c r="N8" s="9"/>
      <c r="O8" s="153"/>
      <c r="P8" s="154"/>
      <c r="Q8" s="154"/>
      <c r="R8" s="158"/>
      <c r="S8" s="154"/>
      <c r="T8" s="154"/>
      <c r="U8" s="154"/>
      <c r="V8" s="158"/>
      <c r="W8" s="533" t="s">
        <v>250</v>
      </c>
      <c r="X8" s="534"/>
      <c r="Y8" s="534"/>
      <c r="Z8" s="534"/>
      <c r="AA8" s="534"/>
      <c r="AB8" s="534"/>
      <c r="AC8" s="534"/>
      <c r="AD8" s="534"/>
      <c r="AE8" s="535"/>
      <c r="AF8" s="150"/>
      <c r="AG8" s="150"/>
      <c r="AH8" s="150"/>
      <c r="AI8" s="150"/>
      <c r="AJ8" s="150"/>
      <c r="AK8" s="150"/>
      <c r="AL8" s="117"/>
      <c r="AM8" s="117"/>
      <c r="AN8" s="116"/>
      <c r="AO8" s="116"/>
      <c r="AP8" s="147"/>
      <c r="AQ8" s="148"/>
      <c r="AR8" s="148"/>
      <c r="AS8" s="148"/>
      <c r="AT8" s="148"/>
      <c r="AU8" s="148"/>
      <c r="AV8" s="148"/>
      <c r="AW8" s="148"/>
      <c r="AX8" s="148"/>
      <c r="AY8" s="149"/>
      <c r="AZ8" s="155"/>
      <c r="BA8" s="156"/>
      <c r="BB8" s="156"/>
      <c r="BC8" s="156"/>
      <c r="BD8" s="156"/>
      <c r="BE8" s="156"/>
      <c r="BF8" s="156"/>
      <c r="BG8" s="156"/>
      <c r="BH8" s="156"/>
      <c r="BI8" s="157"/>
      <c r="BJ8" s="248"/>
      <c r="BK8" s="246"/>
      <c r="BL8" s="148"/>
      <c r="BM8" s="148"/>
      <c r="BN8" s="148"/>
      <c r="BO8" s="148"/>
      <c r="BP8" s="148"/>
      <c r="BQ8" s="148"/>
      <c r="BR8" s="148"/>
      <c r="BS8" s="148"/>
      <c r="BT8" s="149"/>
      <c r="BU8" s="155"/>
      <c r="BV8" s="156"/>
      <c r="BW8" s="156"/>
      <c r="BX8" s="156"/>
      <c r="BY8" s="156"/>
      <c r="BZ8" s="156"/>
      <c r="CA8" s="156"/>
      <c r="CB8" s="156"/>
      <c r="CC8" s="156"/>
      <c r="CD8" s="251"/>
      <c r="CE8" s="116"/>
      <c r="CF8" s="147"/>
      <c r="CG8" s="148"/>
      <c r="CH8" s="148"/>
      <c r="CI8" s="148"/>
      <c r="CJ8" s="252"/>
      <c r="CK8" s="516"/>
      <c r="CL8" s="185"/>
      <c r="CM8" s="222"/>
      <c r="CN8" s="223"/>
      <c r="CO8" s="223"/>
      <c r="CP8" s="223"/>
      <c r="CQ8" s="223"/>
      <c r="CR8" s="223"/>
      <c r="CS8" s="223"/>
      <c r="CT8" s="223"/>
      <c r="CU8" s="223"/>
      <c r="CV8" s="224"/>
      <c r="CW8" s="116"/>
      <c r="CX8"/>
      <c r="CY8" s="222"/>
      <c r="CZ8" s="223"/>
      <c r="DA8" s="223"/>
      <c r="DB8" s="223"/>
      <c r="DC8" s="223"/>
      <c r="DD8" s="223"/>
      <c r="DE8" s="223"/>
      <c r="DF8" s="223"/>
      <c r="DG8" s="223"/>
      <c r="DH8" s="224"/>
      <c r="DI8" s="116"/>
      <c r="DJ8"/>
      <c r="DK8" s="116"/>
      <c r="DL8" s="116"/>
      <c r="DM8" s="116"/>
      <c r="DR8" s="500" t="s">
        <v>181</v>
      </c>
      <c r="DS8" s="501"/>
      <c r="DT8" s="501"/>
      <c r="DU8" s="501"/>
      <c r="DV8" s="502"/>
      <c r="DX8" s="500" t="s">
        <v>180</v>
      </c>
      <c r="DY8" s="501"/>
      <c r="DZ8" s="501"/>
      <c r="EA8" s="501"/>
      <c r="EB8" s="502"/>
      <c r="ED8" s="190" t="s">
        <v>175</v>
      </c>
    </row>
    <row r="9" spans="1:134" s="6" customFormat="1" ht="72.75" customHeight="1" x14ac:dyDescent="0.2">
      <c r="A9" s="7"/>
      <c r="B9" s="503" t="s">
        <v>65</v>
      </c>
      <c r="C9" s="505" t="s">
        <v>244</v>
      </c>
      <c r="D9" s="505" t="s">
        <v>101</v>
      </c>
      <c r="E9" s="505" t="s">
        <v>246</v>
      </c>
      <c r="F9" s="505" t="s">
        <v>204</v>
      </c>
      <c r="G9" s="505" t="s">
        <v>102</v>
      </c>
      <c r="H9" s="505" t="s">
        <v>174</v>
      </c>
      <c r="I9" s="528" t="s">
        <v>174</v>
      </c>
      <c r="J9" s="528" t="s">
        <v>249</v>
      </c>
      <c r="K9" s="505" t="s">
        <v>70</v>
      </c>
      <c r="L9" s="505" t="s">
        <v>245</v>
      </c>
      <c r="M9" s="112" t="s">
        <v>84</v>
      </c>
      <c r="N9" s="505" t="s">
        <v>205</v>
      </c>
      <c r="O9" s="530" t="s">
        <v>89</v>
      </c>
      <c r="P9" s="531"/>
      <c r="Q9" s="531"/>
      <c r="R9" s="532"/>
      <c r="S9" s="521" t="s">
        <v>254</v>
      </c>
      <c r="T9" s="522"/>
      <c r="U9" s="523"/>
      <c r="V9" s="176"/>
      <c r="W9" s="176" t="s">
        <v>212</v>
      </c>
      <c r="X9" s="524" t="s">
        <v>377</v>
      </c>
      <c r="Y9" s="525"/>
      <c r="Z9" s="525"/>
      <c r="AA9" s="526"/>
      <c r="AB9" s="260"/>
      <c r="AC9" s="260"/>
      <c r="AD9" s="538" t="s">
        <v>12</v>
      </c>
      <c r="AE9" s="260"/>
      <c r="AF9" s="472" t="s">
        <v>120</v>
      </c>
      <c r="AG9" s="473"/>
      <c r="AH9" s="474" t="s">
        <v>253</v>
      </c>
      <c r="AI9" s="473"/>
      <c r="AJ9" s="527" t="s">
        <v>256</v>
      </c>
      <c r="AK9" s="476"/>
      <c r="AL9" s="477" t="s">
        <v>255</v>
      </c>
      <c r="AM9" s="478"/>
      <c r="AN9" s="470" t="s">
        <v>214</v>
      </c>
      <c r="AO9" s="471"/>
      <c r="AP9" s="472" t="s">
        <v>120</v>
      </c>
      <c r="AQ9" s="473"/>
      <c r="AR9" s="474" t="s">
        <v>211</v>
      </c>
      <c r="AS9" s="473"/>
      <c r="AT9" s="475" t="s">
        <v>230</v>
      </c>
      <c r="AU9" s="476"/>
      <c r="AV9" s="477" t="s">
        <v>213</v>
      </c>
      <c r="AW9" s="478"/>
      <c r="AX9" s="470" t="s">
        <v>214</v>
      </c>
      <c r="AY9" s="479"/>
      <c r="AZ9" s="496" t="s">
        <v>120</v>
      </c>
      <c r="BA9" s="497"/>
      <c r="BB9" s="497" t="s">
        <v>211</v>
      </c>
      <c r="BC9" s="497"/>
      <c r="BD9" s="475" t="s">
        <v>230</v>
      </c>
      <c r="BE9" s="476"/>
      <c r="BF9" s="489" t="s">
        <v>218</v>
      </c>
      <c r="BG9" s="489"/>
      <c r="BH9" s="490" t="s">
        <v>219</v>
      </c>
      <c r="BI9" s="537"/>
      <c r="BJ9" s="468" t="s">
        <v>227</v>
      </c>
      <c r="BK9" s="472" t="s">
        <v>120</v>
      </c>
      <c r="BL9" s="473"/>
      <c r="BM9" s="474" t="s">
        <v>211</v>
      </c>
      <c r="BN9" s="473"/>
      <c r="BO9" s="475" t="s">
        <v>230</v>
      </c>
      <c r="BP9" s="476"/>
      <c r="BQ9" s="477" t="s">
        <v>213</v>
      </c>
      <c r="BR9" s="478"/>
      <c r="BS9" s="470" t="s">
        <v>214</v>
      </c>
      <c r="BT9" s="479"/>
      <c r="BU9" s="496" t="s">
        <v>120</v>
      </c>
      <c r="BV9" s="497"/>
      <c r="BW9" s="497" t="s">
        <v>211</v>
      </c>
      <c r="BX9" s="497"/>
      <c r="BY9" s="475" t="s">
        <v>230</v>
      </c>
      <c r="BZ9" s="476"/>
      <c r="CA9" s="489" t="s">
        <v>218</v>
      </c>
      <c r="CB9" s="489"/>
      <c r="CC9" s="490" t="s">
        <v>219</v>
      </c>
      <c r="CD9" s="491"/>
      <c r="CE9" s="492" t="s">
        <v>224</v>
      </c>
      <c r="CF9" s="253" t="s">
        <v>198</v>
      </c>
      <c r="CG9" s="226" t="s">
        <v>215</v>
      </c>
      <c r="CH9" s="226" t="s">
        <v>231</v>
      </c>
      <c r="CI9" s="226" t="s">
        <v>216</v>
      </c>
      <c r="CJ9" s="194" t="s">
        <v>217</v>
      </c>
      <c r="CK9" s="516"/>
      <c r="CL9" s="498" t="s">
        <v>88</v>
      </c>
      <c r="CM9" s="496" t="s">
        <v>120</v>
      </c>
      <c r="CN9" s="497"/>
      <c r="CO9" s="497" t="s">
        <v>211</v>
      </c>
      <c r="CP9" s="497"/>
      <c r="CQ9" s="475" t="s">
        <v>230</v>
      </c>
      <c r="CR9" s="476"/>
      <c r="CS9" s="489" t="s">
        <v>218</v>
      </c>
      <c r="CT9" s="489"/>
      <c r="CU9" s="490" t="s">
        <v>219</v>
      </c>
      <c r="CV9" s="491"/>
      <c r="CW9" s="492" t="s">
        <v>239</v>
      </c>
      <c r="CX9" s="492" t="s">
        <v>251</v>
      </c>
      <c r="CY9" s="496" t="s">
        <v>120</v>
      </c>
      <c r="CZ9" s="497"/>
      <c r="DA9" s="497" t="s">
        <v>211</v>
      </c>
      <c r="DB9" s="497"/>
      <c r="DC9" s="475" t="s">
        <v>230</v>
      </c>
      <c r="DD9" s="476"/>
      <c r="DE9" s="489" t="s">
        <v>241</v>
      </c>
      <c r="DF9" s="489"/>
      <c r="DG9" s="490" t="s">
        <v>219</v>
      </c>
      <c r="DH9" s="491"/>
      <c r="DI9" s="492" t="s">
        <v>240</v>
      </c>
      <c r="DJ9" s="492" t="s">
        <v>252</v>
      </c>
      <c r="DK9" s="492" t="s">
        <v>200</v>
      </c>
      <c r="DL9" s="494" t="s">
        <v>87</v>
      </c>
      <c r="DM9" s="482" t="s">
        <v>186</v>
      </c>
      <c r="DN9" s="484" t="s">
        <v>225</v>
      </c>
      <c r="DO9" s="484" t="s">
        <v>226</v>
      </c>
      <c r="DP9" s="484" t="s">
        <v>185</v>
      </c>
      <c r="DQ9" s="486" t="s">
        <v>179</v>
      </c>
      <c r="DR9" s="253" t="s">
        <v>198</v>
      </c>
      <c r="DS9" s="226" t="s">
        <v>215</v>
      </c>
      <c r="DT9" s="226" t="s">
        <v>231</v>
      </c>
      <c r="DU9" s="226" t="s">
        <v>216</v>
      </c>
      <c r="DV9" s="194" t="s">
        <v>217</v>
      </c>
      <c r="DW9" s="488" t="s">
        <v>182</v>
      </c>
      <c r="DX9" s="253" t="s">
        <v>198</v>
      </c>
      <c r="DY9" s="226" t="s">
        <v>215</v>
      </c>
      <c r="DZ9" s="226" t="s">
        <v>231</v>
      </c>
      <c r="EA9" s="226" t="s">
        <v>216</v>
      </c>
      <c r="EB9" s="194" t="s">
        <v>217</v>
      </c>
      <c r="EC9" s="468" t="s">
        <v>183</v>
      </c>
      <c r="ED9" s="468" t="s">
        <v>184</v>
      </c>
    </row>
    <row r="10" spans="1:134" s="9" customFormat="1" ht="96.75" customHeight="1" thickBot="1" x14ac:dyDescent="0.25">
      <c r="A10" s="18"/>
      <c r="B10" s="504"/>
      <c r="C10" s="506"/>
      <c r="D10" s="506"/>
      <c r="E10" s="506"/>
      <c r="F10" s="506"/>
      <c r="G10" s="506"/>
      <c r="H10" s="506"/>
      <c r="I10" s="529"/>
      <c r="J10" s="529"/>
      <c r="K10" s="506"/>
      <c r="L10" s="506"/>
      <c r="M10" s="113" t="s">
        <v>112</v>
      </c>
      <c r="N10" s="506"/>
      <c r="O10" s="137" t="s">
        <v>114</v>
      </c>
      <c r="P10" s="192" t="s">
        <v>222</v>
      </c>
      <c r="Q10" s="109" t="s">
        <v>12</v>
      </c>
      <c r="R10" s="109" t="s">
        <v>12</v>
      </c>
      <c r="S10" s="137" t="s">
        <v>210</v>
      </c>
      <c r="T10" s="137" t="s">
        <v>223</v>
      </c>
      <c r="U10" s="109" t="s">
        <v>12</v>
      </c>
      <c r="V10" s="109" t="s">
        <v>12</v>
      </c>
      <c r="W10" s="138" t="s">
        <v>134</v>
      </c>
      <c r="X10" s="138" t="s">
        <v>135</v>
      </c>
      <c r="Y10" s="138" t="s">
        <v>136</v>
      </c>
      <c r="Z10" s="259" t="s">
        <v>157</v>
      </c>
      <c r="AA10" s="138" t="s">
        <v>158</v>
      </c>
      <c r="AB10" s="164" t="s">
        <v>159</v>
      </c>
      <c r="AC10" s="170" t="s">
        <v>160</v>
      </c>
      <c r="AD10" s="539"/>
      <c r="AE10" s="180" t="s">
        <v>161</v>
      </c>
      <c r="AF10" s="126" t="s">
        <v>32</v>
      </c>
      <c r="AG10" s="119" t="s">
        <v>33</v>
      </c>
      <c r="AH10" s="120" t="s">
        <v>32</v>
      </c>
      <c r="AI10" s="119" t="s">
        <v>33</v>
      </c>
      <c r="AJ10" s="120" t="s">
        <v>32</v>
      </c>
      <c r="AK10" s="119" t="s">
        <v>33</v>
      </c>
      <c r="AL10" s="120" t="s">
        <v>32</v>
      </c>
      <c r="AM10" s="119" t="s">
        <v>33</v>
      </c>
      <c r="AN10" s="121" t="s">
        <v>32</v>
      </c>
      <c r="AO10" s="122" t="s">
        <v>33</v>
      </c>
      <c r="AP10" s="242" t="s">
        <v>32</v>
      </c>
      <c r="AQ10" s="124" t="s">
        <v>33</v>
      </c>
      <c r="AR10" s="123" t="s">
        <v>32</v>
      </c>
      <c r="AS10" s="124" t="s">
        <v>33</v>
      </c>
      <c r="AT10" s="123" t="s">
        <v>32</v>
      </c>
      <c r="AU10" s="124" t="s">
        <v>33</v>
      </c>
      <c r="AV10" s="123" t="s">
        <v>32</v>
      </c>
      <c r="AW10" s="124" t="s">
        <v>33</v>
      </c>
      <c r="AX10" s="125" t="s">
        <v>32</v>
      </c>
      <c r="AY10" s="243" t="s">
        <v>33</v>
      </c>
      <c r="AZ10" s="126" t="s">
        <v>32</v>
      </c>
      <c r="BA10" s="124" t="s">
        <v>33</v>
      </c>
      <c r="BB10" s="123" t="s">
        <v>32</v>
      </c>
      <c r="BC10" s="124" t="s">
        <v>33</v>
      </c>
      <c r="BD10" s="123" t="s">
        <v>32</v>
      </c>
      <c r="BE10" s="124" t="s">
        <v>33</v>
      </c>
      <c r="BF10" s="123" t="s">
        <v>32</v>
      </c>
      <c r="BG10" s="124" t="s">
        <v>33</v>
      </c>
      <c r="BH10" s="125" t="s">
        <v>32</v>
      </c>
      <c r="BI10" s="127" t="s">
        <v>33</v>
      </c>
      <c r="BJ10" s="469"/>
      <c r="BK10" s="242" t="s">
        <v>32</v>
      </c>
      <c r="BL10" s="124" t="s">
        <v>33</v>
      </c>
      <c r="BM10" s="123" t="s">
        <v>32</v>
      </c>
      <c r="BN10" s="124" t="s">
        <v>33</v>
      </c>
      <c r="BO10" s="123" t="s">
        <v>32</v>
      </c>
      <c r="BP10" s="124" t="s">
        <v>33</v>
      </c>
      <c r="BQ10" s="123" t="s">
        <v>32</v>
      </c>
      <c r="BR10" s="124" t="s">
        <v>33</v>
      </c>
      <c r="BS10" s="125" t="s">
        <v>32</v>
      </c>
      <c r="BT10" s="243" t="s">
        <v>33</v>
      </c>
      <c r="BU10" s="126" t="s">
        <v>32</v>
      </c>
      <c r="BV10" s="124" t="s">
        <v>33</v>
      </c>
      <c r="BW10" s="123" t="s">
        <v>32</v>
      </c>
      <c r="BX10" s="124" t="s">
        <v>33</v>
      </c>
      <c r="BY10" s="123" t="s">
        <v>32</v>
      </c>
      <c r="BZ10" s="124" t="s">
        <v>33</v>
      </c>
      <c r="CA10" s="123" t="s">
        <v>32</v>
      </c>
      <c r="CB10" s="124" t="s">
        <v>33</v>
      </c>
      <c r="CC10" s="125" t="s">
        <v>32</v>
      </c>
      <c r="CD10" s="243" t="s">
        <v>33</v>
      </c>
      <c r="CE10" s="493"/>
      <c r="CF10" s="254" t="s">
        <v>33</v>
      </c>
      <c r="CG10" s="124" t="s">
        <v>33</v>
      </c>
      <c r="CH10" s="124" t="s">
        <v>33</v>
      </c>
      <c r="CI10" s="124" t="s">
        <v>33</v>
      </c>
      <c r="CJ10" s="243" t="s">
        <v>33</v>
      </c>
      <c r="CK10" s="516"/>
      <c r="CL10" s="499"/>
      <c r="CM10" s="126" t="s">
        <v>32</v>
      </c>
      <c r="CN10" s="124" t="s">
        <v>33</v>
      </c>
      <c r="CO10" s="123" t="s">
        <v>32</v>
      </c>
      <c r="CP10" s="124" t="s">
        <v>33</v>
      </c>
      <c r="CQ10" s="123" t="s">
        <v>32</v>
      </c>
      <c r="CR10" s="124" t="s">
        <v>33</v>
      </c>
      <c r="CS10" s="123" t="s">
        <v>32</v>
      </c>
      <c r="CT10" s="124" t="s">
        <v>33</v>
      </c>
      <c r="CU10" s="125" t="s">
        <v>32</v>
      </c>
      <c r="CV10" s="243" t="s">
        <v>33</v>
      </c>
      <c r="CW10" s="493"/>
      <c r="CX10" s="493"/>
      <c r="CY10" s="126" t="s">
        <v>32</v>
      </c>
      <c r="CZ10" s="124" t="s">
        <v>33</v>
      </c>
      <c r="DA10" s="123" t="s">
        <v>32</v>
      </c>
      <c r="DB10" s="124" t="s">
        <v>33</v>
      </c>
      <c r="DC10" s="123"/>
      <c r="DD10" s="124"/>
      <c r="DE10" s="123" t="s">
        <v>32</v>
      </c>
      <c r="DF10" s="124" t="s">
        <v>33</v>
      </c>
      <c r="DG10" s="125" t="s">
        <v>32</v>
      </c>
      <c r="DH10" s="243" t="s">
        <v>33</v>
      </c>
      <c r="DI10" s="493"/>
      <c r="DJ10" s="493"/>
      <c r="DK10" s="493"/>
      <c r="DL10" s="495"/>
      <c r="DM10" s="483"/>
      <c r="DN10" s="485"/>
      <c r="DO10" s="485"/>
      <c r="DP10" s="485"/>
      <c r="DQ10" s="487"/>
      <c r="DR10" s="254" t="s">
        <v>33</v>
      </c>
      <c r="DS10" s="124" t="s">
        <v>33</v>
      </c>
      <c r="DT10" s="124" t="s">
        <v>33</v>
      </c>
      <c r="DU10" s="124" t="s">
        <v>33</v>
      </c>
      <c r="DV10" s="243" t="s">
        <v>33</v>
      </c>
      <c r="DW10" s="469"/>
      <c r="DX10" s="254" t="s">
        <v>33</v>
      </c>
      <c r="DY10" s="124" t="s">
        <v>33</v>
      </c>
      <c r="DZ10" s="124" t="s">
        <v>33</v>
      </c>
      <c r="EA10" s="124" t="s">
        <v>33</v>
      </c>
      <c r="EB10" s="243" t="s">
        <v>33</v>
      </c>
      <c r="EC10" s="469"/>
      <c r="ED10" s="469"/>
    </row>
    <row r="11" spans="1:134" s="14" customFormat="1" ht="12.6" customHeight="1" x14ac:dyDescent="0.2">
      <c r="A11" s="12"/>
      <c r="B11" s="427">
        <v>1</v>
      </c>
      <c r="C11" s="418"/>
      <c r="D11" s="418"/>
      <c r="E11" s="418"/>
      <c r="F11" s="428" t="s">
        <v>196</v>
      </c>
      <c r="G11" s="585"/>
      <c r="H11" s="431" t="str">
        <f t="shared" ref="H11:H14" si="0">IF($F11="3e)  Skoršia transpozícia  - zavedenie transpozície pred termínom ktorý určuje smernica EÚ. "," ","")</f>
        <v/>
      </c>
      <c r="I11" s="431" t="str">
        <f>IF($F11="3e)  Skoršia transpozícia  - zavedenie transpozície pred termínom ktorý určuje smernica EÚ. ",$H11,"NA")</f>
        <v>NA</v>
      </c>
      <c r="J11" s="422">
        <f>IF(I11="NA",1,I11/12)</f>
        <v>1</v>
      </c>
      <c r="K11" s="428"/>
      <c r="L11" s="418"/>
      <c r="M11" s="536">
        <f>IF(L11="N",0,L11)</f>
        <v>0</v>
      </c>
      <c r="N11" s="428" t="s">
        <v>196</v>
      </c>
      <c r="O11" s="443"/>
      <c r="P11" s="443"/>
      <c r="Q11" s="443" t="s">
        <v>35</v>
      </c>
      <c r="R11" s="419">
        <f>VLOOKUP(Q11,[1]vstupy!$B$3:$C$15,2,FALSE)</f>
        <v>0</v>
      </c>
      <c r="S11" s="456"/>
      <c r="T11" s="420"/>
      <c r="U11" s="421" t="s">
        <v>35</v>
      </c>
      <c r="V11" s="419">
        <f>VLOOKUP(U11,[1]vstupy!$B$3:$C$15,2,FALSE)</f>
        <v>0</v>
      </c>
      <c r="W11" s="443"/>
      <c r="X11" s="160" t="s">
        <v>142</v>
      </c>
      <c r="Y11" s="174" t="s">
        <v>137</v>
      </c>
      <c r="Z11" s="171">
        <f>VLOOKUP($X11,vstupy!$B$18:$F$31,MATCH($Y11,vstupy!$B$17:$F$17,0),0)</f>
        <v>0</v>
      </c>
      <c r="AA11" s="108" t="s">
        <v>143</v>
      </c>
      <c r="AB11" s="171">
        <f>VLOOKUP($AA11,[1]vstupy!$B$34:$C$36,2,FALSE)</f>
        <v>0</v>
      </c>
      <c r="AC11" s="171">
        <f>Z11+AB11</f>
        <v>0</v>
      </c>
      <c r="AD11" s="434" t="s">
        <v>35</v>
      </c>
      <c r="AE11" s="404">
        <f>VLOOKUP(AD11,vstupy!$B$3:$C$15,2,FALSE)</f>
        <v>0</v>
      </c>
      <c r="AF11" s="465" t="str">
        <f>IFERROR(IF(M11=0,"N",O11/L11*J11),0)</f>
        <v>N</v>
      </c>
      <c r="AG11" s="400">
        <f>O11*J11</f>
        <v>0</v>
      </c>
      <c r="AH11" s="441">
        <f>P11*R11*J11</f>
        <v>0</v>
      </c>
      <c r="AI11" s="400">
        <f>IFERROR(AH11*M11,0)</f>
        <v>0</v>
      </c>
      <c r="AJ11" s="441" t="str">
        <f>IFERROR(IF(M11=0,"N",S11/L11*J11),0)</f>
        <v>N</v>
      </c>
      <c r="AK11" s="400">
        <f>S11*J11</f>
        <v>0</v>
      </c>
      <c r="AL11" s="400">
        <f>T11*V11*J11</f>
        <v>0</v>
      </c>
      <c r="AM11" s="464">
        <f>IFERROR(AL11*M11,0)</f>
        <v>0</v>
      </c>
      <c r="AN11" s="400">
        <f>IF(W11&gt;0,IF(AE11&gt;0,($G$7/160)*(W11/60)*AE11*J11,0),IF(AE11&gt;0,($G$7/160)*((AC11+AC12+AC13)/60)*AE11*J11,0))</f>
        <v>0</v>
      </c>
      <c r="AO11" s="439">
        <f>IFERROR(AN11*M11,0)</f>
        <v>0</v>
      </c>
      <c r="AP11" s="481">
        <f>IF($N11="In (zvyšuje náklady)",AF11,0)</f>
        <v>0</v>
      </c>
      <c r="AQ11" s="466">
        <f>IF($N11="In (zvyšuje náklady)",AG11,0)</f>
        <v>0</v>
      </c>
      <c r="AR11" s="466">
        <f t="shared" ref="AR11:AY11" si="1">IF($N11="In (zvyšuje náklady)",AH11,0)</f>
        <v>0</v>
      </c>
      <c r="AS11" s="466">
        <f t="shared" si="1"/>
        <v>0</v>
      </c>
      <c r="AT11" s="466">
        <f t="shared" si="1"/>
        <v>0</v>
      </c>
      <c r="AU11" s="466">
        <f t="shared" si="1"/>
        <v>0</v>
      </c>
      <c r="AV11" s="466">
        <f t="shared" si="1"/>
        <v>0</v>
      </c>
      <c r="AW11" s="466">
        <f t="shared" si="1"/>
        <v>0</v>
      </c>
      <c r="AX11" s="466">
        <f t="shared" si="1"/>
        <v>0</v>
      </c>
      <c r="AY11" s="466">
        <f t="shared" si="1"/>
        <v>0</v>
      </c>
      <c r="AZ11" s="466" t="str">
        <f>IF($N11="Out (znižuje náklady)",AF11,"0")</f>
        <v>0</v>
      </c>
      <c r="BA11" s="466" t="str">
        <f>IF($N11="Out (znižuje náklady)",AG11,"0")</f>
        <v>0</v>
      </c>
      <c r="BB11" s="466" t="str">
        <f t="shared" ref="BB11:BI11" si="2">IF($N11="Out (znižuje náklady)",AH11,"0")</f>
        <v>0</v>
      </c>
      <c r="BC11" s="466" t="str">
        <f t="shared" si="2"/>
        <v>0</v>
      </c>
      <c r="BD11" s="466" t="str">
        <f t="shared" si="2"/>
        <v>0</v>
      </c>
      <c r="BE11" s="466" t="str">
        <f t="shared" si="2"/>
        <v>0</v>
      </c>
      <c r="BF11" s="466" t="str">
        <f t="shared" si="2"/>
        <v>0</v>
      </c>
      <c r="BG11" s="466" t="str">
        <f t="shared" si="2"/>
        <v>0</v>
      </c>
      <c r="BH11" s="466" t="str">
        <f t="shared" si="2"/>
        <v>0</v>
      </c>
      <c r="BI11" s="480" t="str">
        <f t="shared" si="2"/>
        <v>0</v>
      </c>
      <c r="BJ11" s="371">
        <f>IF(F11=vstupy!$B$47,0,1)</f>
        <v>1</v>
      </c>
      <c r="BK11" s="481">
        <f>$BJ11*AP11</f>
        <v>0</v>
      </c>
      <c r="BL11" s="466">
        <f>$BJ11*AQ11</f>
        <v>0</v>
      </c>
      <c r="BM11" s="466">
        <f t="shared" ref="BM11:BT11" si="3">$BJ11*AR11</f>
        <v>0</v>
      </c>
      <c r="BN11" s="466">
        <f t="shared" si="3"/>
        <v>0</v>
      </c>
      <c r="BO11" s="466">
        <f t="shared" si="3"/>
        <v>0</v>
      </c>
      <c r="BP11" s="466">
        <f t="shared" si="3"/>
        <v>0</v>
      </c>
      <c r="BQ11" s="466">
        <f t="shared" si="3"/>
        <v>0</v>
      </c>
      <c r="BR11" s="466">
        <f t="shared" si="3"/>
        <v>0</v>
      </c>
      <c r="BS11" s="466">
        <f t="shared" si="3"/>
        <v>0</v>
      </c>
      <c r="BT11" s="467">
        <f t="shared" si="3"/>
        <v>0</v>
      </c>
      <c r="BU11" s="372">
        <f>$BJ11*AZ11</f>
        <v>0</v>
      </c>
      <c r="BV11" s="369">
        <f t="shared" ref="BV11:CD11" si="4">$BJ11*BA11</f>
        <v>0</v>
      </c>
      <c r="BW11" s="369">
        <f t="shared" si="4"/>
        <v>0</v>
      </c>
      <c r="BX11" s="369">
        <f t="shared" si="4"/>
        <v>0</v>
      </c>
      <c r="BY11" s="369">
        <f t="shared" si="4"/>
        <v>0</v>
      </c>
      <c r="BZ11" s="369">
        <f t="shared" si="4"/>
        <v>0</v>
      </c>
      <c r="CA11" s="369">
        <f t="shared" si="4"/>
        <v>0</v>
      </c>
      <c r="CB11" s="369">
        <f t="shared" si="4"/>
        <v>0</v>
      </c>
      <c r="CC11" s="369">
        <f t="shared" si="4"/>
        <v>0</v>
      </c>
      <c r="CD11" s="370">
        <f t="shared" si="4"/>
        <v>0</v>
      </c>
      <c r="CE11" s="395">
        <f>IF(N11="Nemení sa",1,0)</f>
        <v>0</v>
      </c>
      <c r="CF11" s="372">
        <f>AG11*$CE11</f>
        <v>0</v>
      </c>
      <c r="CG11" s="369">
        <f>AI11*$CE11</f>
        <v>0</v>
      </c>
      <c r="CH11" s="369">
        <f>AK11*$CE11</f>
        <v>0</v>
      </c>
      <c r="CI11" s="369">
        <f>AM11*$CE11</f>
        <v>0</v>
      </c>
      <c r="CJ11" s="370">
        <f>AO11*$CE11</f>
        <v>0</v>
      </c>
      <c r="CK11" s="373">
        <f>SUM(CF11:CJ13)</f>
        <v>0</v>
      </c>
      <c r="CL11" s="374">
        <f>IF(F11=vstupy!B$42,"1",0)</f>
        <v>0</v>
      </c>
      <c r="CM11" s="372">
        <f t="shared" ref="CM11:CV11" si="5">IF($CL11="1",AP11,0)</f>
        <v>0</v>
      </c>
      <c r="CN11" s="369">
        <f t="shared" si="5"/>
        <v>0</v>
      </c>
      <c r="CO11" s="369">
        <f t="shared" si="5"/>
        <v>0</v>
      </c>
      <c r="CP11" s="369">
        <f>IF($CL11="1",AS11,0)</f>
        <v>0</v>
      </c>
      <c r="CQ11" s="369">
        <f t="shared" si="5"/>
        <v>0</v>
      </c>
      <c r="CR11" s="369">
        <f t="shared" si="5"/>
        <v>0</v>
      </c>
      <c r="CS11" s="369">
        <f t="shared" si="5"/>
        <v>0</v>
      </c>
      <c r="CT11" s="369">
        <f t="shared" si="5"/>
        <v>0</v>
      </c>
      <c r="CU11" s="369">
        <f t="shared" si="5"/>
        <v>0</v>
      </c>
      <c r="CV11" s="370">
        <f t="shared" si="5"/>
        <v>0</v>
      </c>
      <c r="CW11" s="371">
        <f>CP11+CT11+CV11</f>
        <v>0</v>
      </c>
      <c r="CX11" s="371">
        <f>CN11+CR11</f>
        <v>0</v>
      </c>
      <c r="CY11" s="372">
        <f t="shared" ref="CY11:DH11" si="6">IF($CL11="1",AZ11,0)</f>
        <v>0</v>
      </c>
      <c r="CZ11" s="369">
        <f t="shared" si="6"/>
        <v>0</v>
      </c>
      <c r="DA11" s="369">
        <f t="shared" si="6"/>
        <v>0</v>
      </c>
      <c r="DB11" s="369">
        <f t="shared" si="6"/>
        <v>0</v>
      </c>
      <c r="DC11" s="369">
        <f t="shared" si="6"/>
        <v>0</v>
      </c>
      <c r="DD11" s="369">
        <f t="shared" si="6"/>
        <v>0</v>
      </c>
      <c r="DE11" s="369">
        <f t="shared" si="6"/>
        <v>0</v>
      </c>
      <c r="DF11" s="369">
        <f t="shared" si="6"/>
        <v>0</v>
      </c>
      <c r="DG11" s="369">
        <f t="shared" si="6"/>
        <v>0</v>
      </c>
      <c r="DH11" s="370">
        <f t="shared" si="6"/>
        <v>0</v>
      </c>
      <c r="DI11" s="382">
        <f>DB11+DF11+DH11</f>
        <v>0</v>
      </c>
      <c r="DJ11" s="382">
        <f>CZ11+DD11</f>
        <v>0</v>
      </c>
      <c r="DK11" s="381">
        <f>IF(CE11=0,1,0)</f>
        <v>1</v>
      </c>
      <c r="DL11" s="381">
        <f>IFERROR(IF($AF11="N",AH11+AJ11+AL11+AN11,AF11+AH11+AJ11+AL11+AN11),0)*$DK11</f>
        <v>0</v>
      </c>
      <c r="DM11" s="381">
        <f>(AG11+AI11+AK11+AM11+AO11)*$DK11</f>
        <v>0</v>
      </c>
      <c r="DN11" s="381">
        <f>AS11+AW11+AY11-CW11</f>
        <v>0</v>
      </c>
      <c r="DO11" s="381">
        <f>BC11+BG11+BI11-DI11</f>
        <v>0</v>
      </c>
      <c r="DP11" s="381">
        <f>DN11+DO11</f>
        <v>0</v>
      </c>
      <c r="DQ11" s="380" t="str">
        <f>IF(OR(F11=vstupy!B$40,F11=vstupy!B$41,F11=vstupy!B$42,),"0","1")</f>
        <v>0</v>
      </c>
      <c r="DR11" s="372">
        <f>IF($DQ11="1",AQ11,"0")+CF11</f>
        <v>0</v>
      </c>
      <c r="DS11" s="369">
        <f>IF($DQ11="1",AS11,"0")+CG11</f>
        <v>0</v>
      </c>
      <c r="DT11" s="369">
        <f>IF($DQ11="1",AU11,"0")+CH11</f>
        <v>0</v>
      </c>
      <c r="DU11" s="369">
        <f>IF($DQ11="1",AW11,"0")+CI11</f>
        <v>0</v>
      </c>
      <c r="DV11" s="370">
        <f>IF($DQ11="1",AY11,"0")+CJ11</f>
        <v>0</v>
      </c>
      <c r="DW11" s="378">
        <f>SUM(DR11:DV13)</f>
        <v>0</v>
      </c>
      <c r="DX11" s="372" t="str">
        <f>IF($DQ11="1",BA11,"0")</f>
        <v>0</v>
      </c>
      <c r="DY11" s="369" t="str">
        <f>IF($DQ11="1",BC11,"0")</f>
        <v>0</v>
      </c>
      <c r="DZ11" s="369" t="str">
        <f>IF($DQ11="1",BE11,"0")</f>
        <v>0</v>
      </c>
      <c r="EA11" s="369" t="str">
        <f>IF($DQ11="1",BG11,"0")</f>
        <v>0</v>
      </c>
      <c r="EB11" s="370" t="str">
        <f>IF($DQ11="1",BI11,"0")</f>
        <v>0</v>
      </c>
      <c r="EC11" s="378">
        <f>SUM(DX11:EB13)</f>
        <v>0</v>
      </c>
      <c r="ED11" s="379">
        <f>EC11+DW11</f>
        <v>0</v>
      </c>
    </row>
    <row r="12" spans="1:134" s="14" customFormat="1" ht="12.6" customHeight="1" x14ac:dyDescent="0.2">
      <c r="B12" s="427"/>
      <c r="C12" s="418"/>
      <c r="D12" s="418"/>
      <c r="E12" s="418"/>
      <c r="F12" s="429"/>
      <c r="G12" s="585"/>
      <c r="H12" s="432"/>
      <c r="I12" s="432"/>
      <c r="J12" s="423"/>
      <c r="K12" s="429"/>
      <c r="L12" s="418"/>
      <c r="M12" s="536"/>
      <c r="N12" s="429"/>
      <c r="O12" s="443"/>
      <c r="P12" s="443"/>
      <c r="Q12" s="443"/>
      <c r="R12" s="419"/>
      <c r="S12" s="457"/>
      <c r="T12" s="420"/>
      <c r="U12" s="421"/>
      <c r="V12" s="419"/>
      <c r="W12" s="443"/>
      <c r="X12" s="160" t="s">
        <v>142</v>
      </c>
      <c r="Y12" s="174" t="s">
        <v>137</v>
      </c>
      <c r="Z12" s="171">
        <f>VLOOKUP($X12,vstupy!$B$18:$F$31,MATCH($Y12,vstupy!$B$17:$F$17,0),0)</f>
        <v>0</v>
      </c>
      <c r="AA12" s="108" t="s">
        <v>143</v>
      </c>
      <c r="AB12" s="171">
        <f>VLOOKUP($AA12,[1]vstupy!$B$34:$C$36,2,FALSE)</f>
        <v>0</v>
      </c>
      <c r="AC12" s="171">
        <f t="shared" ref="AC12:AC25" si="7">Z12+AB12</f>
        <v>0</v>
      </c>
      <c r="AD12" s="435"/>
      <c r="AE12" s="404"/>
      <c r="AF12" s="465"/>
      <c r="AG12" s="396"/>
      <c r="AH12" s="396"/>
      <c r="AI12" s="396"/>
      <c r="AJ12" s="396"/>
      <c r="AK12" s="396"/>
      <c r="AL12" s="396"/>
      <c r="AM12" s="399"/>
      <c r="AN12" s="396"/>
      <c r="AO12" s="401"/>
      <c r="AP12" s="372"/>
      <c r="AQ12" s="369"/>
      <c r="AR12" s="369"/>
      <c r="AS12" s="369"/>
      <c r="AT12" s="369"/>
      <c r="AU12" s="369"/>
      <c r="AV12" s="369"/>
      <c r="AW12" s="369"/>
      <c r="AX12" s="369"/>
      <c r="AY12" s="369"/>
      <c r="AZ12" s="369"/>
      <c r="BA12" s="369"/>
      <c r="BB12" s="369"/>
      <c r="BC12" s="369"/>
      <c r="BD12" s="369"/>
      <c r="BE12" s="369"/>
      <c r="BF12" s="369"/>
      <c r="BG12" s="369"/>
      <c r="BH12" s="369"/>
      <c r="BI12" s="377"/>
      <c r="BJ12" s="371"/>
      <c r="BK12" s="372"/>
      <c r="BL12" s="369"/>
      <c r="BM12" s="369"/>
      <c r="BN12" s="369"/>
      <c r="BO12" s="369"/>
      <c r="BP12" s="369"/>
      <c r="BQ12" s="369"/>
      <c r="BR12" s="369"/>
      <c r="BS12" s="369"/>
      <c r="BT12" s="370"/>
      <c r="BU12" s="372"/>
      <c r="BV12" s="369"/>
      <c r="BW12" s="369"/>
      <c r="BX12" s="369"/>
      <c r="BY12" s="369"/>
      <c r="BZ12" s="369"/>
      <c r="CA12" s="369"/>
      <c r="CB12" s="369"/>
      <c r="CC12" s="369"/>
      <c r="CD12" s="370"/>
      <c r="CE12" s="395"/>
      <c r="CF12" s="372"/>
      <c r="CG12" s="369"/>
      <c r="CH12" s="369"/>
      <c r="CI12" s="369"/>
      <c r="CJ12" s="370"/>
      <c r="CK12" s="373"/>
      <c r="CL12" s="375"/>
      <c r="CM12" s="372"/>
      <c r="CN12" s="369"/>
      <c r="CO12" s="369"/>
      <c r="CP12" s="369"/>
      <c r="CQ12" s="369"/>
      <c r="CR12" s="369"/>
      <c r="CS12" s="369"/>
      <c r="CT12" s="369"/>
      <c r="CU12" s="369"/>
      <c r="CV12" s="370"/>
      <c r="CW12" s="371"/>
      <c r="CX12" s="371"/>
      <c r="CY12" s="372"/>
      <c r="CZ12" s="369"/>
      <c r="DA12" s="369"/>
      <c r="DB12" s="369"/>
      <c r="DC12" s="369"/>
      <c r="DD12" s="369"/>
      <c r="DE12" s="369"/>
      <c r="DF12" s="369"/>
      <c r="DG12" s="369"/>
      <c r="DH12" s="370"/>
      <c r="DI12" s="382"/>
      <c r="DJ12" s="382"/>
      <c r="DK12" s="381"/>
      <c r="DL12" s="381"/>
      <c r="DM12" s="381"/>
      <c r="DN12" s="381"/>
      <c r="DO12" s="381"/>
      <c r="DP12" s="381"/>
      <c r="DQ12" s="380"/>
      <c r="DR12" s="372"/>
      <c r="DS12" s="369"/>
      <c r="DT12" s="369"/>
      <c r="DU12" s="369"/>
      <c r="DV12" s="370"/>
      <c r="DW12" s="378"/>
      <c r="DX12" s="372"/>
      <c r="DY12" s="369"/>
      <c r="DZ12" s="369"/>
      <c r="EA12" s="369"/>
      <c r="EB12" s="370"/>
      <c r="EC12" s="378"/>
      <c r="ED12" s="379"/>
    </row>
    <row r="13" spans="1:134" s="14" customFormat="1" ht="12.6" customHeight="1" x14ac:dyDescent="0.2">
      <c r="B13" s="427"/>
      <c r="C13" s="418"/>
      <c r="D13" s="418"/>
      <c r="E13" s="418"/>
      <c r="F13" s="430"/>
      <c r="G13" s="585"/>
      <c r="H13" s="433"/>
      <c r="I13" s="433"/>
      <c r="J13" s="424"/>
      <c r="K13" s="430"/>
      <c r="L13" s="418"/>
      <c r="M13" s="536"/>
      <c r="N13" s="430"/>
      <c r="O13" s="443"/>
      <c r="P13" s="443"/>
      <c r="Q13" s="443"/>
      <c r="R13" s="419"/>
      <c r="S13" s="458"/>
      <c r="T13" s="420"/>
      <c r="U13" s="421"/>
      <c r="V13" s="419"/>
      <c r="W13" s="443"/>
      <c r="X13" s="160" t="s">
        <v>142</v>
      </c>
      <c r="Y13" s="174" t="s">
        <v>137</v>
      </c>
      <c r="Z13" s="171">
        <f>VLOOKUP($X13,vstupy!$B$18:$F$31,MATCH($Y13,vstupy!$B$17:$F$17,0),0)</f>
        <v>0</v>
      </c>
      <c r="AA13" s="108" t="s">
        <v>143</v>
      </c>
      <c r="AB13" s="171">
        <f>VLOOKUP($AA13,[1]vstupy!$B$34:$C$36,2,FALSE)</f>
        <v>0</v>
      </c>
      <c r="AC13" s="171">
        <f t="shared" si="7"/>
        <v>0</v>
      </c>
      <c r="AD13" s="436"/>
      <c r="AE13" s="405"/>
      <c r="AF13" s="465"/>
      <c r="AG13" s="396"/>
      <c r="AH13" s="396"/>
      <c r="AI13" s="396"/>
      <c r="AJ13" s="396"/>
      <c r="AK13" s="396"/>
      <c r="AL13" s="396"/>
      <c r="AM13" s="400"/>
      <c r="AN13" s="396"/>
      <c r="AO13" s="401"/>
      <c r="AP13" s="372"/>
      <c r="AQ13" s="369"/>
      <c r="AR13" s="369"/>
      <c r="AS13" s="369"/>
      <c r="AT13" s="369"/>
      <c r="AU13" s="369"/>
      <c r="AV13" s="369"/>
      <c r="AW13" s="369"/>
      <c r="AX13" s="369"/>
      <c r="AY13" s="369"/>
      <c r="AZ13" s="369"/>
      <c r="BA13" s="369"/>
      <c r="BB13" s="369"/>
      <c r="BC13" s="369"/>
      <c r="BD13" s="369"/>
      <c r="BE13" s="369"/>
      <c r="BF13" s="369"/>
      <c r="BG13" s="369"/>
      <c r="BH13" s="369"/>
      <c r="BI13" s="377"/>
      <c r="BJ13" s="371"/>
      <c r="BK13" s="372"/>
      <c r="BL13" s="369"/>
      <c r="BM13" s="369"/>
      <c r="BN13" s="369"/>
      <c r="BO13" s="369"/>
      <c r="BP13" s="369"/>
      <c r="BQ13" s="369"/>
      <c r="BR13" s="369"/>
      <c r="BS13" s="369"/>
      <c r="BT13" s="370"/>
      <c r="BU13" s="372"/>
      <c r="BV13" s="369"/>
      <c r="BW13" s="369"/>
      <c r="BX13" s="369"/>
      <c r="BY13" s="369"/>
      <c r="BZ13" s="369"/>
      <c r="CA13" s="369"/>
      <c r="CB13" s="369"/>
      <c r="CC13" s="369"/>
      <c r="CD13" s="370"/>
      <c r="CE13" s="395"/>
      <c r="CF13" s="372"/>
      <c r="CG13" s="369"/>
      <c r="CH13" s="369"/>
      <c r="CI13" s="369"/>
      <c r="CJ13" s="370"/>
      <c r="CK13" s="373"/>
      <c r="CL13" s="376"/>
      <c r="CM13" s="372"/>
      <c r="CN13" s="369"/>
      <c r="CO13" s="369"/>
      <c r="CP13" s="369"/>
      <c r="CQ13" s="369"/>
      <c r="CR13" s="369"/>
      <c r="CS13" s="369"/>
      <c r="CT13" s="369"/>
      <c r="CU13" s="369"/>
      <c r="CV13" s="370"/>
      <c r="CW13" s="371"/>
      <c r="CX13" s="371"/>
      <c r="CY13" s="372"/>
      <c r="CZ13" s="369"/>
      <c r="DA13" s="369"/>
      <c r="DB13" s="369"/>
      <c r="DC13" s="369"/>
      <c r="DD13" s="369"/>
      <c r="DE13" s="369"/>
      <c r="DF13" s="369"/>
      <c r="DG13" s="369"/>
      <c r="DH13" s="370"/>
      <c r="DI13" s="382"/>
      <c r="DJ13" s="382"/>
      <c r="DK13" s="381"/>
      <c r="DL13" s="381"/>
      <c r="DM13" s="381"/>
      <c r="DN13" s="381"/>
      <c r="DO13" s="381"/>
      <c r="DP13" s="381"/>
      <c r="DQ13" s="380"/>
      <c r="DR13" s="372"/>
      <c r="DS13" s="369"/>
      <c r="DT13" s="369"/>
      <c r="DU13" s="369"/>
      <c r="DV13" s="370"/>
      <c r="DW13" s="378"/>
      <c r="DX13" s="372"/>
      <c r="DY13" s="369"/>
      <c r="DZ13" s="369"/>
      <c r="EA13" s="369"/>
      <c r="EB13" s="370"/>
      <c r="EC13" s="378"/>
      <c r="ED13" s="379"/>
    </row>
    <row r="14" spans="1:134" s="16" customFormat="1" ht="12.6" customHeight="1" x14ac:dyDescent="0.2">
      <c r="B14" s="414">
        <v>2</v>
      </c>
      <c r="C14" s="414"/>
      <c r="D14" s="414"/>
      <c r="E14" s="414"/>
      <c r="F14" s="392" t="s">
        <v>196</v>
      </c>
      <c r="G14" s="586"/>
      <c r="H14" s="386" t="str">
        <f t="shared" si="0"/>
        <v/>
      </c>
      <c r="I14" s="386" t="str">
        <f>IF($F14="3e)  Skoršia transpozícia  - zavedenie transpozície pred termínom ktorý určuje smernica EÚ. ",$H14,"NA")</f>
        <v>NA</v>
      </c>
      <c r="J14" s="389">
        <f>IF(I14="NA",1,I14/12)</f>
        <v>1</v>
      </c>
      <c r="K14" s="414"/>
      <c r="L14" s="384"/>
      <c r="M14" s="463">
        <f>IF(L14="N",0,L14)</f>
        <v>0</v>
      </c>
      <c r="N14" s="392" t="s">
        <v>196</v>
      </c>
      <c r="O14" s="442"/>
      <c r="P14" s="442"/>
      <c r="Q14" s="442" t="s">
        <v>35</v>
      </c>
      <c r="R14" s="385">
        <f>VLOOKUP(Q14,[1]vstupy!$B$3:$C$15,2,FALSE)</f>
        <v>0</v>
      </c>
      <c r="S14" s="460"/>
      <c r="T14" s="409"/>
      <c r="U14" s="410" t="s">
        <v>35</v>
      </c>
      <c r="V14" s="385">
        <f>VLOOKUP(U14,[1]vstupy!$B$3:$C$15,2,FALSE)</f>
        <v>0</v>
      </c>
      <c r="W14" s="442"/>
      <c r="X14" s="261" t="s">
        <v>142</v>
      </c>
      <c r="Y14" s="262" t="s">
        <v>137</v>
      </c>
      <c r="Z14" s="263">
        <f>VLOOKUP($X14,vstupy!$B$18:$F$31,MATCH($Y14,vstupy!$B$17:$F$17,0),0)</f>
        <v>0</v>
      </c>
      <c r="AA14" s="264" t="s">
        <v>143</v>
      </c>
      <c r="AB14" s="263">
        <f>VLOOKUP($AA14,[1]vstupy!$B$34:$C$36,2,FALSE)</f>
        <v>0</v>
      </c>
      <c r="AC14" s="263">
        <f>Z14+AB14</f>
        <v>0</v>
      </c>
      <c r="AD14" s="411" t="s">
        <v>35</v>
      </c>
      <c r="AE14" s="403">
        <f>VLOOKUP(AD14,vstupy!$B$3:$C$15,2,FALSE)</f>
        <v>0</v>
      </c>
      <c r="AF14" s="406" t="str">
        <f>IFERROR(IF(M14=0,"N",O14/L14*J14),0)</f>
        <v>N</v>
      </c>
      <c r="AG14" s="400">
        <f>O14*J14</f>
        <v>0</v>
      </c>
      <c r="AH14" s="441">
        <f t="shared" ref="AH14" si="8">P14*R14*J14</f>
        <v>0</v>
      </c>
      <c r="AI14" s="400">
        <f t="shared" ref="AI14" si="9">IFERROR(AH14*M14,0)</f>
        <v>0</v>
      </c>
      <c r="AJ14" s="441" t="str">
        <f>IFERROR(IF(M14=0,"N",S14/L14*J14),0)</f>
        <v>N</v>
      </c>
      <c r="AK14" s="400">
        <f t="shared" ref="AK14" si="10">S14*J14</f>
        <v>0</v>
      </c>
      <c r="AL14" s="400">
        <f>T14*V14*J14</f>
        <v>0</v>
      </c>
      <c r="AM14" s="398">
        <f>IFERROR(AL14*M14,0)</f>
        <v>0</v>
      </c>
      <c r="AN14" s="400">
        <f>IF(W14&gt;0,IF(AE14&gt;0,($G$7/160)*(W14/60)*AE14*J14,0),IF(AE14&gt;0,($G$7/160)*((AC14+AC15+AC16)/60)*AE14*J14,0))</f>
        <v>0</v>
      </c>
      <c r="AO14" s="439">
        <f>IFERROR(AN14*M14,0)</f>
        <v>0</v>
      </c>
      <c r="AP14" s="372">
        <f t="shared" ref="AP14" si="11">IF($N14="In (zvyšuje náklady)",AF14,0)</f>
        <v>0</v>
      </c>
      <c r="AQ14" s="369">
        <f t="shared" ref="AQ14" si="12">IF($N14="In (zvyšuje náklady)",AG14,0)</f>
        <v>0</v>
      </c>
      <c r="AR14" s="369">
        <f t="shared" ref="AR14" si="13">IF($N14="In (zvyšuje náklady)",AH14,0)</f>
        <v>0</v>
      </c>
      <c r="AS14" s="369">
        <f t="shared" ref="AS14" si="14">IF($N14="In (zvyšuje náklady)",AI14,0)</f>
        <v>0</v>
      </c>
      <c r="AT14" s="369">
        <f t="shared" ref="AT14" si="15">IF($N14="In (zvyšuje náklady)",AJ14,0)</f>
        <v>0</v>
      </c>
      <c r="AU14" s="369">
        <f t="shared" ref="AU14" si="16">IF($N14="In (zvyšuje náklady)",AK14,0)</f>
        <v>0</v>
      </c>
      <c r="AV14" s="369">
        <f t="shared" ref="AV14" si="17">IF($N14="In (zvyšuje náklady)",AL14,0)</f>
        <v>0</v>
      </c>
      <c r="AW14" s="369">
        <f>IF($N14="In (zvyšuje náklady)",AM14,0)</f>
        <v>0</v>
      </c>
      <c r="AX14" s="369">
        <f t="shared" ref="AX14" si="18">IF($N14="In (zvyšuje náklady)",AN14,0)</f>
        <v>0</v>
      </c>
      <c r="AY14" s="369">
        <f t="shared" ref="AY14" si="19">IF($N14="In (zvyšuje náklady)",AO14,0)</f>
        <v>0</v>
      </c>
      <c r="AZ14" s="369" t="str">
        <f t="shared" ref="AZ14" si="20">IF($N14="Out (znižuje náklady)",AF14,"0")</f>
        <v>0</v>
      </c>
      <c r="BA14" s="369" t="str">
        <f t="shared" ref="BA14" si="21">IF($N14="Out (znižuje náklady)",AG14,"0")</f>
        <v>0</v>
      </c>
      <c r="BB14" s="369" t="str">
        <f t="shared" ref="BB14" si="22">IF($N14="Out (znižuje náklady)",AH14,"0")</f>
        <v>0</v>
      </c>
      <c r="BC14" s="369" t="str">
        <f t="shared" ref="BC14" si="23">IF($N14="Out (znižuje náklady)",AI14,"0")</f>
        <v>0</v>
      </c>
      <c r="BD14" s="369" t="str">
        <f t="shared" ref="BD14" si="24">IF($N14="Out (znižuje náklady)",AJ14,"0")</f>
        <v>0</v>
      </c>
      <c r="BE14" s="369" t="str">
        <f t="shared" ref="BE14" si="25">IF($N14="Out (znižuje náklady)",AK14,"0")</f>
        <v>0</v>
      </c>
      <c r="BF14" s="369" t="str">
        <f>IF($N14="Out (znižuje náklady)",AL14,"0")</f>
        <v>0</v>
      </c>
      <c r="BG14" s="369" t="str">
        <f>IF($N14="Out (znižuje náklady)",AM14,"0")</f>
        <v>0</v>
      </c>
      <c r="BH14" s="369" t="str">
        <f t="shared" ref="BH14" si="26">IF($N14="Out (znižuje náklady)",AN14,"0")</f>
        <v>0</v>
      </c>
      <c r="BI14" s="377" t="str">
        <f t="shared" ref="BI14" si="27">IF($N14="Out (znižuje náklady)",AO14,"0")</f>
        <v>0</v>
      </c>
      <c r="BJ14" s="371">
        <f>IF(F14=vstupy!$B$47,0,1)</f>
        <v>1</v>
      </c>
      <c r="BK14" s="372">
        <f>$BJ14*AP14</f>
        <v>0</v>
      </c>
      <c r="BL14" s="369">
        <f t="shared" ref="BL14" si="28">$BJ14*AQ14</f>
        <v>0</v>
      </c>
      <c r="BM14" s="369">
        <f t="shared" ref="BM14" si="29">$BJ14*AR14</f>
        <v>0</v>
      </c>
      <c r="BN14" s="369">
        <f t="shared" ref="BN14" si="30">$BJ14*AS14</f>
        <v>0</v>
      </c>
      <c r="BO14" s="369">
        <f t="shared" ref="BO14" si="31">$BJ14*AT14</f>
        <v>0</v>
      </c>
      <c r="BP14" s="369">
        <f t="shared" ref="BP14" si="32">$BJ14*AU14</f>
        <v>0</v>
      </c>
      <c r="BQ14" s="369">
        <f t="shared" ref="BQ14" si="33">$BJ14*AV14</f>
        <v>0</v>
      </c>
      <c r="BR14" s="369">
        <f t="shared" ref="BR14" si="34">$BJ14*AW14</f>
        <v>0</v>
      </c>
      <c r="BS14" s="369">
        <f t="shared" ref="BS14" si="35">$BJ14*AX14</f>
        <v>0</v>
      </c>
      <c r="BT14" s="370">
        <f t="shared" ref="BT14" si="36">$BJ14*AY14</f>
        <v>0</v>
      </c>
      <c r="BU14" s="372">
        <f t="shared" ref="BU14" si="37">$BJ14*AZ14</f>
        <v>0</v>
      </c>
      <c r="BV14" s="369">
        <f t="shared" ref="BV14" si="38">$BJ14*BA14</f>
        <v>0</v>
      </c>
      <c r="BW14" s="369">
        <f t="shared" ref="BW14" si="39">$BJ14*BB14</f>
        <v>0</v>
      </c>
      <c r="BX14" s="369">
        <f t="shared" ref="BX14" si="40">$BJ14*BC14</f>
        <v>0</v>
      </c>
      <c r="BY14" s="369">
        <f t="shared" ref="BY14" si="41">$BJ14*BD14</f>
        <v>0</v>
      </c>
      <c r="BZ14" s="369">
        <f t="shared" ref="BZ14" si="42">$BJ14*BE14</f>
        <v>0</v>
      </c>
      <c r="CA14" s="369">
        <f t="shared" ref="CA14" si="43">$BJ14*BF14</f>
        <v>0</v>
      </c>
      <c r="CB14" s="369">
        <f t="shared" ref="CB14" si="44">$BJ14*BG14</f>
        <v>0</v>
      </c>
      <c r="CC14" s="369">
        <f t="shared" ref="CC14" si="45">$BJ14*BH14</f>
        <v>0</v>
      </c>
      <c r="CD14" s="370">
        <f t="shared" ref="CD14" si="46">$BJ14*BI14</f>
        <v>0</v>
      </c>
      <c r="CE14" s="395">
        <f>IF(N14="Nemení sa",1,0)</f>
        <v>0</v>
      </c>
      <c r="CF14" s="372">
        <f>AG14*$CE14</f>
        <v>0</v>
      </c>
      <c r="CG14" s="369">
        <f>AI14*$CE14</f>
        <v>0</v>
      </c>
      <c r="CH14" s="369">
        <f>AK14*$CE14</f>
        <v>0</v>
      </c>
      <c r="CI14" s="369">
        <f>AM14*$CE14</f>
        <v>0</v>
      </c>
      <c r="CJ14" s="370">
        <f>AO14*$CE14</f>
        <v>0</v>
      </c>
      <c r="CK14" s="373">
        <f t="shared" ref="CK14" si="47">SUM(CF14:CJ16)</f>
        <v>0</v>
      </c>
      <c r="CL14" s="374">
        <f>IF(F14=vstupy!B$42,"1",0)</f>
        <v>0</v>
      </c>
      <c r="CM14" s="372">
        <f t="shared" ref="CM14:CV14" si="48">IF($CL14="1",AP14,0)</f>
        <v>0</v>
      </c>
      <c r="CN14" s="369">
        <f t="shared" si="48"/>
        <v>0</v>
      </c>
      <c r="CO14" s="369">
        <f t="shared" si="48"/>
        <v>0</v>
      </c>
      <c r="CP14" s="369">
        <f t="shared" si="48"/>
        <v>0</v>
      </c>
      <c r="CQ14" s="369">
        <f t="shared" si="48"/>
        <v>0</v>
      </c>
      <c r="CR14" s="369">
        <f t="shared" si="48"/>
        <v>0</v>
      </c>
      <c r="CS14" s="369">
        <f t="shared" si="48"/>
        <v>0</v>
      </c>
      <c r="CT14" s="369">
        <f t="shared" si="48"/>
        <v>0</v>
      </c>
      <c r="CU14" s="369">
        <f t="shared" si="48"/>
        <v>0</v>
      </c>
      <c r="CV14" s="370">
        <f t="shared" si="48"/>
        <v>0</v>
      </c>
      <c r="CW14" s="371">
        <f>CP14+CT14+CV14</f>
        <v>0</v>
      </c>
      <c r="CX14" s="371">
        <f t="shared" ref="CX14" si="49">CN14+CR14</f>
        <v>0</v>
      </c>
      <c r="CY14" s="372">
        <f t="shared" ref="CY14:DH14" si="50">IF($CL14="1",AZ14,0)</f>
        <v>0</v>
      </c>
      <c r="CZ14" s="369">
        <f t="shared" si="50"/>
        <v>0</v>
      </c>
      <c r="DA14" s="369">
        <f t="shared" si="50"/>
        <v>0</v>
      </c>
      <c r="DB14" s="369">
        <f t="shared" si="50"/>
        <v>0</v>
      </c>
      <c r="DC14" s="369">
        <f t="shared" si="50"/>
        <v>0</v>
      </c>
      <c r="DD14" s="369">
        <f t="shared" si="50"/>
        <v>0</v>
      </c>
      <c r="DE14" s="369">
        <f t="shared" si="50"/>
        <v>0</v>
      </c>
      <c r="DF14" s="369">
        <f t="shared" si="50"/>
        <v>0</v>
      </c>
      <c r="DG14" s="369">
        <f t="shared" si="50"/>
        <v>0</v>
      </c>
      <c r="DH14" s="370">
        <f t="shared" si="50"/>
        <v>0</v>
      </c>
      <c r="DI14" s="382">
        <f>DB14+DF14+DH14</f>
        <v>0</v>
      </c>
      <c r="DJ14" s="382">
        <f t="shared" ref="DJ14" si="51">CZ14+DD14</f>
        <v>0</v>
      </c>
      <c r="DK14" s="381">
        <f>IF(CE14=0,1,0)</f>
        <v>1</v>
      </c>
      <c r="DL14" s="381">
        <f>IFERROR(IF($AF14="N",AH14+AJ14+AL14+AN14,AF14+AH14+AJ14+AL14+AN14),0)*$DK14</f>
        <v>0</v>
      </c>
      <c r="DM14" s="381">
        <f>(AG14+AI14+AK14+AM14+AO14)*$DK14</f>
        <v>0</v>
      </c>
      <c r="DN14" s="381">
        <f>AS14+AW14+AY14-CW14</f>
        <v>0</v>
      </c>
      <c r="DO14" s="381">
        <f>BC14+BG14+BI14-DI14</f>
        <v>0</v>
      </c>
      <c r="DP14" s="381">
        <f>DN14+DO14</f>
        <v>0</v>
      </c>
      <c r="DQ14" s="380" t="str">
        <f>IF(OR(F14=vstupy!B$40,F14=vstupy!B$41,F14=vstupy!B$42,),"0","1")</f>
        <v>0</v>
      </c>
      <c r="DR14" s="372">
        <f>IF($DQ14="1",AQ14,"0")+CF14</f>
        <v>0</v>
      </c>
      <c r="DS14" s="369">
        <f>IF($DQ14="1",AS14,"0")+CG14</f>
        <v>0</v>
      </c>
      <c r="DT14" s="369">
        <f>IF($DQ14="1",AU14,"0")+CH14</f>
        <v>0</v>
      </c>
      <c r="DU14" s="369">
        <f>IF($DQ14="1",AW14,"0")+CI14</f>
        <v>0</v>
      </c>
      <c r="DV14" s="370">
        <f>IF($DQ14="1",AY14,"0")+CJ14</f>
        <v>0</v>
      </c>
      <c r="DW14" s="378">
        <f t="shared" ref="DW14" si="52">SUM(DR14:DV16)</f>
        <v>0</v>
      </c>
      <c r="DX14" s="372" t="str">
        <f t="shared" ref="DX14" si="53">IF($DQ14="1",BA14,"0")</f>
        <v>0</v>
      </c>
      <c r="DY14" s="369" t="str">
        <f t="shared" ref="DY14" si="54">IF($DQ14="1",BC14,"0")</f>
        <v>0</v>
      </c>
      <c r="DZ14" s="369" t="str">
        <f t="shared" ref="DZ14" si="55">IF($DQ14="1",BE14,"0")</f>
        <v>0</v>
      </c>
      <c r="EA14" s="369" t="str">
        <f>IF($DQ14="1",BG14,"0")</f>
        <v>0</v>
      </c>
      <c r="EB14" s="370" t="str">
        <f>IF($DQ14="1",BI14,"0")</f>
        <v>0</v>
      </c>
      <c r="EC14" s="378">
        <f t="shared" ref="EC14" si="56">SUM(DX14:EB16)</f>
        <v>0</v>
      </c>
      <c r="ED14" s="379">
        <f>EC14+DW14</f>
        <v>0</v>
      </c>
    </row>
    <row r="15" spans="1:134" s="16" customFormat="1" ht="12.6" customHeight="1" x14ac:dyDescent="0.2">
      <c r="B15" s="414"/>
      <c r="C15" s="414"/>
      <c r="D15" s="414"/>
      <c r="E15" s="414"/>
      <c r="F15" s="393"/>
      <c r="G15" s="586"/>
      <c r="H15" s="387"/>
      <c r="I15" s="387"/>
      <c r="J15" s="390"/>
      <c r="K15" s="414"/>
      <c r="L15" s="384"/>
      <c r="M15" s="463"/>
      <c r="N15" s="393"/>
      <c r="O15" s="442"/>
      <c r="P15" s="442"/>
      <c r="Q15" s="442"/>
      <c r="R15" s="385"/>
      <c r="S15" s="461"/>
      <c r="T15" s="409"/>
      <c r="U15" s="410"/>
      <c r="V15" s="385"/>
      <c r="W15" s="442"/>
      <c r="X15" s="261" t="s">
        <v>142</v>
      </c>
      <c r="Y15" s="262" t="s">
        <v>137</v>
      </c>
      <c r="Z15" s="263">
        <f>VLOOKUP($X15,vstupy!$B$18:$F$31,MATCH($Y15,vstupy!$B$17:$F$17,0),0)</f>
        <v>0</v>
      </c>
      <c r="AA15" s="264" t="s">
        <v>143</v>
      </c>
      <c r="AB15" s="263">
        <f>VLOOKUP($AA15,[1]vstupy!$B$34:$C$36,2,FALSE)</f>
        <v>0</v>
      </c>
      <c r="AC15" s="263">
        <f t="shared" ref="AC15:AC16" si="57">Z15+AB15</f>
        <v>0</v>
      </c>
      <c r="AD15" s="412"/>
      <c r="AE15" s="404"/>
      <c r="AF15" s="372"/>
      <c r="AG15" s="396"/>
      <c r="AH15" s="396"/>
      <c r="AI15" s="396"/>
      <c r="AJ15" s="396"/>
      <c r="AK15" s="396"/>
      <c r="AL15" s="396"/>
      <c r="AM15" s="399"/>
      <c r="AN15" s="396"/>
      <c r="AO15" s="401"/>
      <c r="AP15" s="372"/>
      <c r="AQ15" s="369"/>
      <c r="AR15" s="369"/>
      <c r="AS15" s="369"/>
      <c r="AT15" s="369"/>
      <c r="AU15" s="369"/>
      <c r="AV15" s="369"/>
      <c r="AW15" s="369"/>
      <c r="AX15" s="369"/>
      <c r="AY15" s="369"/>
      <c r="AZ15" s="369"/>
      <c r="BA15" s="369"/>
      <c r="BB15" s="369"/>
      <c r="BC15" s="369"/>
      <c r="BD15" s="369"/>
      <c r="BE15" s="369"/>
      <c r="BF15" s="369"/>
      <c r="BG15" s="369"/>
      <c r="BH15" s="369"/>
      <c r="BI15" s="377"/>
      <c r="BJ15" s="371"/>
      <c r="BK15" s="372"/>
      <c r="BL15" s="369"/>
      <c r="BM15" s="369"/>
      <c r="BN15" s="369"/>
      <c r="BO15" s="369"/>
      <c r="BP15" s="369"/>
      <c r="BQ15" s="369"/>
      <c r="BR15" s="369"/>
      <c r="BS15" s="369"/>
      <c r="BT15" s="370"/>
      <c r="BU15" s="372"/>
      <c r="BV15" s="369"/>
      <c r="BW15" s="369"/>
      <c r="BX15" s="369"/>
      <c r="BY15" s="369"/>
      <c r="BZ15" s="369"/>
      <c r="CA15" s="369"/>
      <c r="CB15" s="369"/>
      <c r="CC15" s="369"/>
      <c r="CD15" s="370"/>
      <c r="CE15" s="395"/>
      <c r="CF15" s="372"/>
      <c r="CG15" s="369"/>
      <c r="CH15" s="369"/>
      <c r="CI15" s="369"/>
      <c r="CJ15" s="370"/>
      <c r="CK15" s="373"/>
      <c r="CL15" s="375"/>
      <c r="CM15" s="372"/>
      <c r="CN15" s="369"/>
      <c r="CO15" s="369"/>
      <c r="CP15" s="369"/>
      <c r="CQ15" s="369"/>
      <c r="CR15" s="369"/>
      <c r="CS15" s="369"/>
      <c r="CT15" s="369"/>
      <c r="CU15" s="369"/>
      <c r="CV15" s="370"/>
      <c r="CW15" s="371"/>
      <c r="CX15" s="371"/>
      <c r="CY15" s="372"/>
      <c r="CZ15" s="369"/>
      <c r="DA15" s="369"/>
      <c r="DB15" s="369"/>
      <c r="DC15" s="369"/>
      <c r="DD15" s="369"/>
      <c r="DE15" s="369"/>
      <c r="DF15" s="369"/>
      <c r="DG15" s="369"/>
      <c r="DH15" s="370"/>
      <c r="DI15" s="382"/>
      <c r="DJ15" s="382"/>
      <c r="DK15" s="381"/>
      <c r="DL15" s="381"/>
      <c r="DM15" s="381"/>
      <c r="DN15" s="381"/>
      <c r="DO15" s="381"/>
      <c r="DP15" s="381"/>
      <c r="DQ15" s="380"/>
      <c r="DR15" s="372"/>
      <c r="DS15" s="369"/>
      <c r="DT15" s="369"/>
      <c r="DU15" s="369"/>
      <c r="DV15" s="370"/>
      <c r="DW15" s="378"/>
      <c r="DX15" s="372"/>
      <c r="DY15" s="369"/>
      <c r="DZ15" s="369"/>
      <c r="EA15" s="369"/>
      <c r="EB15" s="370"/>
      <c r="EC15" s="378"/>
      <c r="ED15" s="379"/>
    </row>
    <row r="16" spans="1:134" s="16" customFormat="1" ht="12.6" customHeight="1" x14ac:dyDescent="0.2">
      <c r="B16" s="414"/>
      <c r="C16" s="414"/>
      <c r="D16" s="414"/>
      <c r="E16" s="414"/>
      <c r="F16" s="394"/>
      <c r="G16" s="586"/>
      <c r="H16" s="388"/>
      <c r="I16" s="388"/>
      <c r="J16" s="391"/>
      <c r="K16" s="414"/>
      <c r="L16" s="384"/>
      <c r="M16" s="463"/>
      <c r="N16" s="394"/>
      <c r="O16" s="442"/>
      <c r="P16" s="442"/>
      <c r="Q16" s="442"/>
      <c r="R16" s="385"/>
      <c r="S16" s="462"/>
      <c r="T16" s="409"/>
      <c r="U16" s="410"/>
      <c r="V16" s="385"/>
      <c r="W16" s="442"/>
      <c r="X16" s="261" t="s">
        <v>142</v>
      </c>
      <c r="Y16" s="262" t="s">
        <v>137</v>
      </c>
      <c r="Z16" s="263">
        <f>VLOOKUP($X16,vstupy!$B$18:$F$31,MATCH($Y16,vstupy!$B$17:$F$17,0),0)</f>
        <v>0</v>
      </c>
      <c r="AA16" s="264" t="s">
        <v>143</v>
      </c>
      <c r="AB16" s="263">
        <f>VLOOKUP($AA16,[1]vstupy!$B$34:$C$36,2,FALSE)</f>
        <v>0</v>
      </c>
      <c r="AC16" s="263">
        <f t="shared" si="57"/>
        <v>0</v>
      </c>
      <c r="AD16" s="413"/>
      <c r="AE16" s="405"/>
      <c r="AF16" s="372"/>
      <c r="AG16" s="396"/>
      <c r="AH16" s="396"/>
      <c r="AI16" s="396"/>
      <c r="AJ16" s="396"/>
      <c r="AK16" s="396"/>
      <c r="AL16" s="396"/>
      <c r="AM16" s="400"/>
      <c r="AN16" s="396"/>
      <c r="AO16" s="401"/>
      <c r="AP16" s="372"/>
      <c r="AQ16" s="369"/>
      <c r="AR16" s="369"/>
      <c r="AS16" s="369"/>
      <c r="AT16" s="369"/>
      <c r="AU16" s="369"/>
      <c r="AV16" s="369"/>
      <c r="AW16" s="369"/>
      <c r="AX16" s="369"/>
      <c r="AY16" s="369"/>
      <c r="AZ16" s="369"/>
      <c r="BA16" s="369"/>
      <c r="BB16" s="369"/>
      <c r="BC16" s="369"/>
      <c r="BD16" s="369"/>
      <c r="BE16" s="369"/>
      <c r="BF16" s="369"/>
      <c r="BG16" s="369"/>
      <c r="BH16" s="369"/>
      <c r="BI16" s="377"/>
      <c r="BJ16" s="371"/>
      <c r="BK16" s="372"/>
      <c r="BL16" s="369"/>
      <c r="BM16" s="369"/>
      <c r="BN16" s="369"/>
      <c r="BO16" s="369"/>
      <c r="BP16" s="369"/>
      <c r="BQ16" s="369"/>
      <c r="BR16" s="369"/>
      <c r="BS16" s="369"/>
      <c r="BT16" s="370"/>
      <c r="BU16" s="372"/>
      <c r="BV16" s="369"/>
      <c r="BW16" s="369"/>
      <c r="BX16" s="369"/>
      <c r="BY16" s="369"/>
      <c r="BZ16" s="369"/>
      <c r="CA16" s="369"/>
      <c r="CB16" s="369"/>
      <c r="CC16" s="369"/>
      <c r="CD16" s="370"/>
      <c r="CE16" s="395"/>
      <c r="CF16" s="372"/>
      <c r="CG16" s="369"/>
      <c r="CH16" s="369"/>
      <c r="CI16" s="369"/>
      <c r="CJ16" s="370"/>
      <c r="CK16" s="373"/>
      <c r="CL16" s="376"/>
      <c r="CM16" s="372"/>
      <c r="CN16" s="369"/>
      <c r="CO16" s="369"/>
      <c r="CP16" s="369"/>
      <c r="CQ16" s="369"/>
      <c r="CR16" s="369"/>
      <c r="CS16" s="369"/>
      <c r="CT16" s="369"/>
      <c r="CU16" s="369"/>
      <c r="CV16" s="370"/>
      <c r="CW16" s="371"/>
      <c r="CX16" s="371"/>
      <c r="CY16" s="372"/>
      <c r="CZ16" s="369"/>
      <c r="DA16" s="369"/>
      <c r="DB16" s="369"/>
      <c r="DC16" s="369"/>
      <c r="DD16" s="369"/>
      <c r="DE16" s="369"/>
      <c r="DF16" s="369"/>
      <c r="DG16" s="369"/>
      <c r="DH16" s="370"/>
      <c r="DI16" s="382"/>
      <c r="DJ16" s="382"/>
      <c r="DK16" s="381"/>
      <c r="DL16" s="381"/>
      <c r="DM16" s="381"/>
      <c r="DN16" s="381"/>
      <c r="DO16" s="381"/>
      <c r="DP16" s="381"/>
      <c r="DQ16" s="380"/>
      <c r="DR16" s="372"/>
      <c r="DS16" s="369"/>
      <c r="DT16" s="369"/>
      <c r="DU16" s="369"/>
      <c r="DV16" s="370"/>
      <c r="DW16" s="378"/>
      <c r="DX16" s="372"/>
      <c r="DY16" s="369"/>
      <c r="DZ16" s="369"/>
      <c r="EA16" s="369"/>
      <c r="EB16" s="370"/>
      <c r="EC16" s="378"/>
      <c r="ED16" s="379"/>
    </row>
    <row r="17" spans="2:134" s="189" customFormat="1" ht="12" customHeight="1" x14ac:dyDescent="0.2">
      <c r="B17" s="427">
        <v>3</v>
      </c>
      <c r="C17" s="427"/>
      <c r="D17" s="427"/>
      <c r="E17" s="427"/>
      <c r="F17" s="428" t="s">
        <v>196</v>
      </c>
      <c r="G17" s="585"/>
      <c r="H17" s="431" t="str">
        <f t="shared" ref="H17:H23" si="58">IF($F17="3e)  Skoršia transpozícia  - zavedenie transpozície pred termínom ktorý určuje smernica EÚ. "," ","")</f>
        <v/>
      </c>
      <c r="I17" s="431" t="str">
        <f t="shared" ref="I17" si="59">IF($F17="3e)  Skoršia transpozícia  - zavedenie transpozície pred termínom ktorý určuje smernica EÚ. ",$H17,"NA")</f>
        <v>NA</v>
      </c>
      <c r="J17" s="422">
        <f t="shared" ref="J17" si="60">IF(I17="NA",1,I17/12)</f>
        <v>1</v>
      </c>
      <c r="K17" s="427"/>
      <c r="L17" s="418"/>
      <c r="M17" s="459">
        <f>IF(L17="N",0,L17)</f>
        <v>0</v>
      </c>
      <c r="N17" s="428" t="s">
        <v>196</v>
      </c>
      <c r="O17" s="443"/>
      <c r="P17" s="443"/>
      <c r="Q17" s="443" t="s">
        <v>35</v>
      </c>
      <c r="R17" s="419">
        <f>VLOOKUP(Q17,[1]vstupy!$B$3:$C$15,2,FALSE)</f>
        <v>0</v>
      </c>
      <c r="S17" s="456"/>
      <c r="T17" s="420"/>
      <c r="U17" s="421" t="s">
        <v>35</v>
      </c>
      <c r="V17" s="419">
        <f>VLOOKUP(U17,[1]vstupy!$B$3:$C$15,2,FALSE)</f>
        <v>0</v>
      </c>
      <c r="W17" s="443"/>
      <c r="X17" s="160" t="s">
        <v>142</v>
      </c>
      <c r="Y17" s="174" t="s">
        <v>137</v>
      </c>
      <c r="Z17" s="171">
        <f>VLOOKUP($X17,vstupy!$B$18:$F$31,MATCH($Y17,vstupy!$B$17:$F$17,0),0)</f>
        <v>0</v>
      </c>
      <c r="AA17" s="108" t="s">
        <v>143</v>
      </c>
      <c r="AB17" s="171">
        <f>VLOOKUP($AA17,[1]vstupy!$B$34:$C$36,2,FALSE)</f>
        <v>0</v>
      </c>
      <c r="AC17" s="171">
        <f>Z17+AB17</f>
        <v>0</v>
      </c>
      <c r="AD17" s="434" t="s">
        <v>35</v>
      </c>
      <c r="AE17" s="403">
        <f>VLOOKUP(AD17,vstupy!$B$3:$C$15,2,FALSE)</f>
        <v>0</v>
      </c>
      <c r="AF17" s="406" t="str">
        <f>IFERROR(IF(M17=0,"N",O17/L17*J17),0)</f>
        <v>N</v>
      </c>
      <c r="AG17" s="400">
        <f>O17*J17</f>
        <v>0</v>
      </c>
      <c r="AH17" s="441">
        <f t="shared" ref="AH17" si="61">P17*R17*J17</f>
        <v>0</v>
      </c>
      <c r="AI17" s="400">
        <f t="shared" ref="AI17" si="62">IFERROR(AH17*M17,0)</f>
        <v>0</v>
      </c>
      <c r="AJ17" s="441" t="str">
        <f t="shared" ref="AJ17" si="63">IFERROR(IF(M17=0,"N",S17/L17*J17),0)</f>
        <v>N</v>
      </c>
      <c r="AK17" s="400">
        <f t="shared" ref="AK17" si="64">S17*J17</f>
        <v>0</v>
      </c>
      <c r="AL17" s="400">
        <f>T17*V17*J17</f>
        <v>0</v>
      </c>
      <c r="AM17" s="398">
        <f>IFERROR(AL17*M17,0)</f>
        <v>0</v>
      </c>
      <c r="AN17" s="400">
        <f>IF(W17&gt;0,IF(AE17&gt;0,($G$7/160)*(W17/60)*AE17*J17,0),IF(AE17&gt;0,($G$7/160)*((AC17+AC18+AC19)/60)*AE17*J17,0))</f>
        <v>0</v>
      </c>
      <c r="AO17" s="439">
        <f>IFERROR(AN17*M17,0)</f>
        <v>0</v>
      </c>
      <c r="AP17" s="372">
        <f t="shared" ref="AP17" si="65">IF($N17="In (zvyšuje náklady)",AF17,0)</f>
        <v>0</v>
      </c>
      <c r="AQ17" s="369">
        <f t="shared" ref="AQ17" si="66">IF($N17="In (zvyšuje náklady)",AG17,0)</f>
        <v>0</v>
      </c>
      <c r="AR17" s="369">
        <f t="shared" ref="AR17" si="67">IF($N17="In (zvyšuje náklady)",AH17,0)</f>
        <v>0</v>
      </c>
      <c r="AS17" s="369">
        <f t="shared" ref="AS17" si="68">IF($N17="In (zvyšuje náklady)",AI17,0)</f>
        <v>0</v>
      </c>
      <c r="AT17" s="369">
        <f t="shared" ref="AT17" si="69">IF($N17="In (zvyšuje náklady)",AJ17,0)</f>
        <v>0</v>
      </c>
      <c r="AU17" s="369">
        <f t="shared" ref="AU17" si="70">IF($N17="In (zvyšuje náklady)",AK17,0)</f>
        <v>0</v>
      </c>
      <c r="AV17" s="369">
        <f t="shared" ref="AV17" si="71">IF($N17="In (zvyšuje náklady)",AL17,0)</f>
        <v>0</v>
      </c>
      <c r="AW17" s="369">
        <f t="shared" ref="AW17" si="72">IF($N17="In (zvyšuje náklady)",AM17,0)</f>
        <v>0</v>
      </c>
      <c r="AX17" s="369">
        <f t="shared" ref="AX17" si="73">IF($N17="In (zvyšuje náklady)",AN17,0)</f>
        <v>0</v>
      </c>
      <c r="AY17" s="369">
        <f t="shared" ref="AY17" si="74">IF($N17="In (zvyšuje náklady)",AO17,0)</f>
        <v>0</v>
      </c>
      <c r="AZ17" s="369" t="str">
        <f t="shared" ref="AZ17" si="75">IF($N17="Out (znižuje náklady)",AF17,"0")</f>
        <v>0</v>
      </c>
      <c r="BA17" s="369" t="str">
        <f t="shared" ref="BA17" si="76">IF($N17="Out (znižuje náklady)",AG17,"0")</f>
        <v>0</v>
      </c>
      <c r="BB17" s="369" t="str">
        <f t="shared" ref="BB17" si="77">IF($N17="Out (znižuje náklady)",AH17,"0")</f>
        <v>0</v>
      </c>
      <c r="BC17" s="369" t="str">
        <f t="shared" ref="BC17" si="78">IF($N17="Out (znižuje náklady)",AI17,"0")</f>
        <v>0</v>
      </c>
      <c r="BD17" s="369" t="str">
        <f t="shared" ref="BD17" si="79">IF($N17="Out (znižuje náklady)",AJ17,"0")</f>
        <v>0</v>
      </c>
      <c r="BE17" s="369" t="str">
        <f t="shared" ref="BE17" si="80">IF($N17="Out (znižuje náklady)",AK17,"0")</f>
        <v>0</v>
      </c>
      <c r="BF17" s="369" t="str">
        <f t="shared" ref="BF17" si="81">IF($N17="Out (znižuje náklady)",AL17,"0")</f>
        <v>0</v>
      </c>
      <c r="BG17" s="369" t="str">
        <f t="shared" ref="BG17" si="82">IF($N17="Out (znižuje náklady)",AM17,"0")</f>
        <v>0</v>
      </c>
      <c r="BH17" s="369" t="str">
        <f t="shared" ref="BH17" si="83">IF($N17="Out (znižuje náklady)",AN17,"0")</f>
        <v>0</v>
      </c>
      <c r="BI17" s="377" t="str">
        <f t="shared" ref="BI17" si="84">IF($N17="Out (znižuje náklady)",AO17,"0")</f>
        <v>0</v>
      </c>
      <c r="BJ17" s="371">
        <f>IF(F17=vstupy!$B$47,0,1)</f>
        <v>1</v>
      </c>
      <c r="BK17" s="372">
        <f t="shared" ref="BK17" si="85">$BJ17*AP17</f>
        <v>0</v>
      </c>
      <c r="BL17" s="369">
        <f t="shared" ref="BL17" si="86">$BJ17*AQ17</f>
        <v>0</v>
      </c>
      <c r="BM17" s="369">
        <f t="shared" ref="BM17" si="87">$BJ17*AR17</f>
        <v>0</v>
      </c>
      <c r="BN17" s="369">
        <f t="shared" ref="BN17" si="88">$BJ17*AS17</f>
        <v>0</v>
      </c>
      <c r="BO17" s="369">
        <f t="shared" ref="BO17" si="89">$BJ17*AT17</f>
        <v>0</v>
      </c>
      <c r="BP17" s="369">
        <f t="shared" ref="BP17" si="90">$BJ17*AU17</f>
        <v>0</v>
      </c>
      <c r="BQ17" s="369">
        <f t="shared" ref="BQ17" si="91">$BJ17*AV17</f>
        <v>0</v>
      </c>
      <c r="BR17" s="369">
        <f t="shared" ref="BR17" si="92">$BJ17*AW17</f>
        <v>0</v>
      </c>
      <c r="BS17" s="369">
        <f t="shared" ref="BS17" si="93">$BJ17*AX17</f>
        <v>0</v>
      </c>
      <c r="BT17" s="370">
        <f t="shared" ref="BT17" si="94">$BJ17*AY17</f>
        <v>0</v>
      </c>
      <c r="BU17" s="372">
        <f t="shared" ref="BU17" si="95">$BJ17*AZ17</f>
        <v>0</v>
      </c>
      <c r="BV17" s="369">
        <f t="shared" ref="BV17" si="96">$BJ17*BA17</f>
        <v>0</v>
      </c>
      <c r="BW17" s="369">
        <f t="shared" ref="BW17" si="97">$BJ17*BB17</f>
        <v>0</v>
      </c>
      <c r="BX17" s="369">
        <f t="shared" ref="BX17" si="98">$BJ17*BC17</f>
        <v>0</v>
      </c>
      <c r="BY17" s="369">
        <f t="shared" ref="BY17" si="99">$BJ17*BD17</f>
        <v>0</v>
      </c>
      <c r="BZ17" s="369">
        <f t="shared" ref="BZ17" si="100">$BJ17*BE17</f>
        <v>0</v>
      </c>
      <c r="CA17" s="369">
        <f t="shared" ref="CA17" si="101">$BJ17*BF17</f>
        <v>0</v>
      </c>
      <c r="CB17" s="369">
        <f t="shared" ref="CB17" si="102">$BJ17*BG17</f>
        <v>0</v>
      </c>
      <c r="CC17" s="369">
        <f t="shared" ref="CC17" si="103">$BJ17*BH17</f>
        <v>0</v>
      </c>
      <c r="CD17" s="370">
        <f t="shared" ref="CD17" si="104">$BJ17*BI17</f>
        <v>0</v>
      </c>
      <c r="CE17" s="395">
        <f>IF(N17="Nemení sa",1,0)</f>
        <v>0</v>
      </c>
      <c r="CF17" s="372">
        <f>AG17*$CE17</f>
        <v>0</v>
      </c>
      <c r="CG17" s="369">
        <f>AI17*$CE17</f>
        <v>0</v>
      </c>
      <c r="CH17" s="369">
        <f>AK17*$CE17</f>
        <v>0</v>
      </c>
      <c r="CI17" s="369">
        <f>AM17*$CE17</f>
        <v>0</v>
      </c>
      <c r="CJ17" s="370">
        <f>AO17*$CE17</f>
        <v>0</v>
      </c>
      <c r="CK17" s="373">
        <f t="shared" ref="CK17" si="105">SUM(CF17:CJ19)</f>
        <v>0</v>
      </c>
      <c r="CL17" s="451">
        <f>IF(F17=vstupy!B$42,"1",0)</f>
        <v>0</v>
      </c>
      <c r="CM17" s="372">
        <f t="shared" ref="CM17:CV17" si="106">IF($CL17="1",AP17,0)</f>
        <v>0</v>
      </c>
      <c r="CN17" s="369">
        <f t="shared" si="106"/>
        <v>0</v>
      </c>
      <c r="CO17" s="369">
        <f t="shared" si="106"/>
        <v>0</v>
      </c>
      <c r="CP17" s="369">
        <f t="shared" si="106"/>
        <v>0</v>
      </c>
      <c r="CQ17" s="369">
        <f t="shared" si="106"/>
        <v>0</v>
      </c>
      <c r="CR17" s="369">
        <f t="shared" si="106"/>
        <v>0</v>
      </c>
      <c r="CS17" s="369">
        <f t="shared" si="106"/>
        <v>0</v>
      </c>
      <c r="CT17" s="369">
        <f t="shared" si="106"/>
        <v>0</v>
      </c>
      <c r="CU17" s="369">
        <f t="shared" si="106"/>
        <v>0</v>
      </c>
      <c r="CV17" s="370">
        <f t="shared" si="106"/>
        <v>0</v>
      </c>
      <c r="CW17" s="371">
        <f>CP17+CT17+CV17</f>
        <v>0</v>
      </c>
      <c r="CX17" s="371">
        <f t="shared" ref="CX17" si="107">CN17+CR17</f>
        <v>0</v>
      </c>
      <c r="CY17" s="372">
        <f t="shared" ref="CY17:DH17" si="108">IF($CL17="1",AZ17,0)</f>
        <v>0</v>
      </c>
      <c r="CZ17" s="369">
        <f t="shared" si="108"/>
        <v>0</v>
      </c>
      <c r="DA17" s="369">
        <f t="shared" si="108"/>
        <v>0</v>
      </c>
      <c r="DB17" s="369">
        <f t="shared" si="108"/>
        <v>0</v>
      </c>
      <c r="DC17" s="369">
        <f t="shared" si="108"/>
        <v>0</v>
      </c>
      <c r="DD17" s="369">
        <f t="shared" si="108"/>
        <v>0</v>
      </c>
      <c r="DE17" s="369">
        <f t="shared" si="108"/>
        <v>0</v>
      </c>
      <c r="DF17" s="369">
        <f t="shared" si="108"/>
        <v>0</v>
      </c>
      <c r="DG17" s="369">
        <f t="shared" si="108"/>
        <v>0</v>
      </c>
      <c r="DH17" s="370">
        <f t="shared" si="108"/>
        <v>0</v>
      </c>
      <c r="DI17" s="382">
        <f>DB17+DF17+DH17</f>
        <v>0</v>
      </c>
      <c r="DJ17" s="382">
        <f t="shared" ref="DJ17" si="109">CZ17+DD17</f>
        <v>0</v>
      </c>
      <c r="DK17" s="381">
        <f>IF(CE17=0,1,0)</f>
        <v>1</v>
      </c>
      <c r="DL17" s="381">
        <f>IFERROR(IF($AF17="N",AH17+AJ17+AL17+AN17,AF17+AH17+AJ17+AL17+AN17),0)*$DK17</f>
        <v>0</v>
      </c>
      <c r="DM17" s="381">
        <f>(AG17+AI17+AK17+AM17+AO17)*$DK17</f>
        <v>0</v>
      </c>
      <c r="DN17" s="381">
        <f>AS17+AW17+AY17-CW17</f>
        <v>0</v>
      </c>
      <c r="DO17" s="381">
        <f>BC17+BG17+BI17-DI17</f>
        <v>0</v>
      </c>
      <c r="DP17" s="381">
        <f>DN17+DO17</f>
        <v>0</v>
      </c>
      <c r="DQ17" s="380" t="str">
        <f>IF(OR(F17=vstupy!B$40,F17=vstupy!B$41,F17=vstupy!B$42,),"0","1")</f>
        <v>0</v>
      </c>
      <c r="DR17" s="372">
        <f>IF($DQ17="1",AQ17,"0")+CF17</f>
        <v>0</v>
      </c>
      <c r="DS17" s="369">
        <f>IF($DQ17="1",AS17,"0")+CG17</f>
        <v>0</v>
      </c>
      <c r="DT17" s="369">
        <f>IF($DQ17="1",AU17,"0")+CH17</f>
        <v>0</v>
      </c>
      <c r="DU17" s="369">
        <f>IF($DQ17="1",AW17,"0")+CI17</f>
        <v>0</v>
      </c>
      <c r="DV17" s="370">
        <f>IF($DQ17="1",AY17,"0")+CJ17</f>
        <v>0</v>
      </c>
      <c r="DW17" s="378">
        <f t="shared" ref="DW17" si="110">SUM(DR17:DV19)</f>
        <v>0</v>
      </c>
      <c r="DX17" s="372" t="str">
        <f t="shared" ref="DX17" si="111">IF($DQ17="1",BA17,"0")</f>
        <v>0</v>
      </c>
      <c r="DY17" s="369" t="str">
        <f t="shared" ref="DY17" si="112">IF($DQ17="1",BC17,"0")</f>
        <v>0</v>
      </c>
      <c r="DZ17" s="369" t="str">
        <f t="shared" ref="DZ17" si="113">IF($DQ17="1",BE17,"0")</f>
        <v>0</v>
      </c>
      <c r="EA17" s="454" t="str">
        <f>IF($DQ17="1",BG17,"0")</f>
        <v>0</v>
      </c>
      <c r="EB17" s="455" t="str">
        <f>IF($DQ17="1",BI17,"0")</f>
        <v>0</v>
      </c>
      <c r="EC17" s="378">
        <f t="shared" ref="EC17" si="114">SUM(DX17:EB19)</f>
        <v>0</v>
      </c>
      <c r="ED17" s="379">
        <f>EC17+DW17</f>
        <v>0</v>
      </c>
    </row>
    <row r="18" spans="2:134" s="189" customFormat="1" ht="12.6" customHeight="1" x14ac:dyDescent="0.2">
      <c r="B18" s="427"/>
      <c r="C18" s="427"/>
      <c r="D18" s="427"/>
      <c r="E18" s="427"/>
      <c r="F18" s="429"/>
      <c r="G18" s="585"/>
      <c r="H18" s="432"/>
      <c r="I18" s="432"/>
      <c r="J18" s="423"/>
      <c r="K18" s="427"/>
      <c r="L18" s="418"/>
      <c r="M18" s="459"/>
      <c r="N18" s="429"/>
      <c r="O18" s="443"/>
      <c r="P18" s="443"/>
      <c r="Q18" s="443"/>
      <c r="R18" s="419"/>
      <c r="S18" s="457"/>
      <c r="T18" s="420"/>
      <c r="U18" s="421"/>
      <c r="V18" s="419"/>
      <c r="W18" s="443"/>
      <c r="X18" s="160" t="s">
        <v>142</v>
      </c>
      <c r="Y18" s="174" t="s">
        <v>137</v>
      </c>
      <c r="Z18" s="171">
        <f>VLOOKUP($X18,vstupy!$B$18:$F$31,MATCH($Y18,vstupy!$B$17:$F$17,0),0)</f>
        <v>0</v>
      </c>
      <c r="AA18" s="108" t="s">
        <v>143</v>
      </c>
      <c r="AB18" s="171">
        <f>VLOOKUP($AA18,[1]vstupy!$B$34:$C$36,2,FALSE)</f>
        <v>0</v>
      </c>
      <c r="AC18" s="171">
        <f t="shared" ref="AC18:AC19" si="115">Z18+AB18</f>
        <v>0</v>
      </c>
      <c r="AD18" s="435"/>
      <c r="AE18" s="404"/>
      <c r="AF18" s="372"/>
      <c r="AG18" s="396"/>
      <c r="AH18" s="396"/>
      <c r="AI18" s="396"/>
      <c r="AJ18" s="396"/>
      <c r="AK18" s="396"/>
      <c r="AL18" s="396"/>
      <c r="AM18" s="399"/>
      <c r="AN18" s="396"/>
      <c r="AO18" s="401"/>
      <c r="AP18" s="372"/>
      <c r="AQ18" s="369"/>
      <c r="AR18" s="369"/>
      <c r="AS18" s="369"/>
      <c r="AT18" s="369"/>
      <c r="AU18" s="369"/>
      <c r="AV18" s="369"/>
      <c r="AW18" s="369"/>
      <c r="AX18" s="369"/>
      <c r="AY18" s="369"/>
      <c r="AZ18" s="369"/>
      <c r="BA18" s="369"/>
      <c r="BB18" s="369"/>
      <c r="BC18" s="369"/>
      <c r="BD18" s="369"/>
      <c r="BE18" s="369"/>
      <c r="BF18" s="369"/>
      <c r="BG18" s="369"/>
      <c r="BH18" s="369"/>
      <c r="BI18" s="377"/>
      <c r="BJ18" s="371"/>
      <c r="BK18" s="372"/>
      <c r="BL18" s="369"/>
      <c r="BM18" s="369"/>
      <c r="BN18" s="369"/>
      <c r="BO18" s="369"/>
      <c r="BP18" s="369"/>
      <c r="BQ18" s="369"/>
      <c r="BR18" s="369"/>
      <c r="BS18" s="369"/>
      <c r="BT18" s="370"/>
      <c r="BU18" s="372"/>
      <c r="BV18" s="369"/>
      <c r="BW18" s="369"/>
      <c r="BX18" s="369"/>
      <c r="BY18" s="369"/>
      <c r="BZ18" s="369"/>
      <c r="CA18" s="369"/>
      <c r="CB18" s="369"/>
      <c r="CC18" s="369"/>
      <c r="CD18" s="370"/>
      <c r="CE18" s="395"/>
      <c r="CF18" s="372"/>
      <c r="CG18" s="369"/>
      <c r="CH18" s="369"/>
      <c r="CI18" s="369"/>
      <c r="CJ18" s="370"/>
      <c r="CK18" s="373"/>
      <c r="CL18" s="452"/>
      <c r="CM18" s="372"/>
      <c r="CN18" s="369"/>
      <c r="CO18" s="369"/>
      <c r="CP18" s="369"/>
      <c r="CQ18" s="369"/>
      <c r="CR18" s="369"/>
      <c r="CS18" s="369"/>
      <c r="CT18" s="369"/>
      <c r="CU18" s="369"/>
      <c r="CV18" s="370"/>
      <c r="CW18" s="371"/>
      <c r="CX18" s="371"/>
      <c r="CY18" s="372"/>
      <c r="CZ18" s="369"/>
      <c r="DA18" s="369"/>
      <c r="DB18" s="369"/>
      <c r="DC18" s="369"/>
      <c r="DD18" s="369"/>
      <c r="DE18" s="369"/>
      <c r="DF18" s="369"/>
      <c r="DG18" s="369"/>
      <c r="DH18" s="370"/>
      <c r="DI18" s="382"/>
      <c r="DJ18" s="382"/>
      <c r="DK18" s="381"/>
      <c r="DL18" s="381"/>
      <c r="DM18" s="381"/>
      <c r="DN18" s="381"/>
      <c r="DO18" s="381"/>
      <c r="DP18" s="381"/>
      <c r="DQ18" s="380"/>
      <c r="DR18" s="372"/>
      <c r="DS18" s="369"/>
      <c r="DT18" s="369"/>
      <c r="DU18" s="369"/>
      <c r="DV18" s="370"/>
      <c r="DW18" s="378"/>
      <c r="DX18" s="372"/>
      <c r="DY18" s="369"/>
      <c r="DZ18" s="369"/>
      <c r="EA18" s="454"/>
      <c r="EB18" s="455"/>
      <c r="EC18" s="378"/>
      <c r="ED18" s="379"/>
    </row>
    <row r="19" spans="2:134" s="189" customFormat="1" ht="12.6" customHeight="1" x14ac:dyDescent="0.2">
      <c r="B19" s="427"/>
      <c r="C19" s="427"/>
      <c r="D19" s="427"/>
      <c r="E19" s="427"/>
      <c r="F19" s="430"/>
      <c r="G19" s="585"/>
      <c r="H19" s="433"/>
      <c r="I19" s="433"/>
      <c r="J19" s="424"/>
      <c r="K19" s="427"/>
      <c r="L19" s="418"/>
      <c r="M19" s="459"/>
      <c r="N19" s="430"/>
      <c r="O19" s="443"/>
      <c r="P19" s="443"/>
      <c r="Q19" s="443"/>
      <c r="R19" s="419"/>
      <c r="S19" s="458"/>
      <c r="T19" s="420"/>
      <c r="U19" s="421"/>
      <c r="V19" s="419"/>
      <c r="W19" s="443"/>
      <c r="X19" s="160" t="s">
        <v>142</v>
      </c>
      <c r="Y19" s="174" t="s">
        <v>137</v>
      </c>
      <c r="Z19" s="171">
        <f>VLOOKUP($X19,vstupy!$B$18:$F$31,MATCH($Y19,vstupy!$B$17:$F$17,0),0)</f>
        <v>0</v>
      </c>
      <c r="AA19" s="108" t="s">
        <v>143</v>
      </c>
      <c r="AB19" s="171">
        <f>VLOOKUP($AA19,[1]vstupy!$B$34:$C$36,2,FALSE)</f>
        <v>0</v>
      </c>
      <c r="AC19" s="171">
        <f t="shared" si="115"/>
        <v>0</v>
      </c>
      <c r="AD19" s="436"/>
      <c r="AE19" s="405"/>
      <c r="AF19" s="372"/>
      <c r="AG19" s="396"/>
      <c r="AH19" s="396"/>
      <c r="AI19" s="396"/>
      <c r="AJ19" s="396"/>
      <c r="AK19" s="396"/>
      <c r="AL19" s="396"/>
      <c r="AM19" s="400"/>
      <c r="AN19" s="396"/>
      <c r="AO19" s="401"/>
      <c r="AP19" s="372"/>
      <c r="AQ19" s="369"/>
      <c r="AR19" s="369"/>
      <c r="AS19" s="369"/>
      <c r="AT19" s="369"/>
      <c r="AU19" s="369"/>
      <c r="AV19" s="369"/>
      <c r="AW19" s="369"/>
      <c r="AX19" s="369"/>
      <c r="AY19" s="369"/>
      <c r="AZ19" s="369"/>
      <c r="BA19" s="369"/>
      <c r="BB19" s="369"/>
      <c r="BC19" s="369"/>
      <c r="BD19" s="369"/>
      <c r="BE19" s="369"/>
      <c r="BF19" s="369"/>
      <c r="BG19" s="369"/>
      <c r="BH19" s="369"/>
      <c r="BI19" s="377"/>
      <c r="BJ19" s="371"/>
      <c r="BK19" s="372"/>
      <c r="BL19" s="369"/>
      <c r="BM19" s="369"/>
      <c r="BN19" s="369"/>
      <c r="BO19" s="369"/>
      <c r="BP19" s="369"/>
      <c r="BQ19" s="369"/>
      <c r="BR19" s="369"/>
      <c r="BS19" s="369"/>
      <c r="BT19" s="370"/>
      <c r="BU19" s="372"/>
      <c r="BV19" s="369"/>
      <c r="BW19" s="369"/>
      <c r="BX19" s="369"/>
      <c r="BY19" s="369"/>
      <c r="BZ19" s="369"/>
      <c r="CA19" s="369"/>
      <c r="CB19" s="369"/>
      <c r="CC19" s="369"/>
      <c r="CD19" s="370"/>
      <c r="CE19" s="395"/>
      <c r="CF19" s="372"/>
      <c r="CG19" s="369"/>
      <c r="CH19" s="369"/>
      <c r="CI19" s="369"/>
      <c r="CJ19" s="370"/>
      <c r="CK19" s="373"/>
      <c r="CL19" s="453"/>
      <c r="CM19" s="372"/>
      <c r="CN19" s="369"/>
      <c r="CO19" s="369"/>
      <c r="CP19" s="369"/>
      <c r="CQ19" s="369"/>
      <c r="CR19" s="369"/>
      <c r="CS19" s="369"/>
      <c r="CT19" s="369"/>
      <c r="CU19" s="369"/>
      <c r="CV19" s="370"/>
      <c r="CW19" s="371"/>
      <c r="CX19" s="371"/>
      <c r="CY19" s="372"/>
      <c r="CZ19" s="369"/>
      <c r="DA19" s="369"/>
      <c r="DB19" s="369"/>
      <c r="DC19" s="369"/>
      <c r="DD19" s="369"/>
      <c r="DE19" s="369"/>
      <c r="DF19" s="369"/>
      <c r="DG19" s="369"/>
      <c r="DH19" s="370"/>
      <c r="DI19" s="382"/>
      <c r="DJ19" s="382"/>
      <c r="DK19" s="381"/>
      <c r="DL19" s="381"/>
      <c r="DM19" s="381"/>
      <c r="DN19" s="381"/>
      <c r="DO19" s="381"/>
      <c r="DP19" s="381"/>
      <c r="DQ19" s="380"/>
      <c r="DR19" s="372"/>
      <c r="DS19" s="369"/>
      <c r="DT19" s="369"/>
      <c r="DU19" s="369"/>
      <c r="DV19" s="370"/>
      <c r="DW19" s="378"/>
      <c r="DX19" s="372"/>
      <c r="DY19" s="369"/>
      <c r="DZ19" s="369"/>
      <c r="EA19" s="454"/>
      <c r="EB19" s="455"/>
      <c r="EC19" s="378"/>
      <c r="ED19" s="379"/>
    </row>
    <row r="20" spans="2:134" s="16" customFormat="1" ht="12.6" customHeight="1" x14ac:dyDescent="0.2">
      <c r="B20" s="414">
        <v>4</v>
      </c>
      <c r="C20" s="384"/>
      <c r="D20" s="384"/>
      <c r="E20" s="384"/>
      <c r="F20" s="392" t="s">
        <v>196</v>
      </c>
      <c r="G20" s="586"/>
      <c r="H20" s="386" t="str">
        <f t="shared" si="58"/>
        <v/>
      </c>
      <c r="I20" s="386" t="str">
        <f t="shared" ref="I20" si="116">IF($F20="3e)  Skoršia transpozícia  - zavedenie transpozície pred termínom ktorý určuje smernica EÚ. ",$H20,"NA")</f>
        <v>NA</v>
      </c>
      <c r="J20" s="389">
        <f t="shared" ref="J20" si="117">IF(I20&gt;12,1,I20/12)</f>
        <v>1</v>
      </c>
      <c r="K20" s="392"/>
      <c r="L20" s="384"/>
      <c r="M20" s="383">
        <f>IF(L20="N",0,L20)</f>
        <v>0</v>
      </c>
      <c r="N20" s="392" t="s">
        <v>196</v>
      </c>
      <c r="O20" s="384"/>
      <c r="P20" s="442"/>
      <c r="Q20" s="442" t="s">
        <v>35</v>
      </c>
      <c r="R20" s="385">
        <f>VLOOKUP(Q20,[1]vstupy!$B$3:$C$15,2,FALSE)</f>
        <v>0</v>
      </c>
      <c r="S20" s="447"/>
      <c r="T20" s="409"/>
      <c r="U20" s="410" t="s">
        <v>35</v>
      </c>
      <c r="V20" s="385">
        <f>VLOOKUP(U20,[1]vstupy!$B$3:$C$15,2,FALSE)</f>
        <v>0</v>
      </c>
      <c r="W20" s="450"/>
      <c r="X20" s="261" t="s">
        <v>142</v>
      </c>
      <c r="Y20" s="262" t="s">
        <v>137</v>
      </c>
      <c r="Z20" s="263">
        <f>VLOOKUP($X20,vstupy!$B$18:$F$31,MATCH($Y20,vstupy!$B$17:$F$17,0),0)</f>
        <v>0</v>
      </c>
      <c r="AA20" s="264" t="s">
        <v>143</v>
      </c>
      <c r="AB20" s="263">
        <f>VLOOKUP($AA20,[1]vstupy!$B$34:$C$36,2,FALSE)</f>
        <v>0</v>
      </c>
      <c r="AC20" s="263">
        <f t="shared" si="7"/>
        <v>0</v>
      </c>
      <c r="AD20" s="411" t="s">
        <v>35</v>
      </c>
      <c r="AE20" s="403">
        <f>VLOOKUP(AD20,vstupy!$B$3:$C$15,2,FALSE)</f>
        <v>0</v>
      </c>
      <c r="AF20" s="446" t="str">
        <f>IFERROR(IF(M20=0,"N",O20/L20*J20),0)</f>
        <v>N</v>
      </c>
      <c r="AG20" s="400">
        <f>O20*J20</f>
        <v>0</v>
      </c>
      <c r="AH20" s="441">
        <f t="shared" ref="AH20" si="118">P20*R20*J20</f>
        <v>0</v>
      </c>
      <c r="AI20" s="400">
        <f t="shared" ref="AI20" si="119">IFERROR(AH20*M20,0)</f>
        <v>0</v>
      </c>
      <c r="AJ20" s="441" t="str">
        <f>IFERROR(IF(M20=0,"N",S20/L20*J20),0)</f>
        <v>N</v>
      </c>
      <c r="AK20" s="400">
        <f t="shared" ref="AK20" si="120">S20*J20</f>
        <v>0</v>
      </c>
      <c r="AL20" s="400">
        <f>T20*V20*J20</f>
        <v>0</v>
      </c>
      <c r="AM20" s="398">
        <f t="shared" ref="AM20" si="121">IFERROR(AL20*M20,0)</f>
        <v>0</v>
      </c>
      <c r="AN20" s="400">
        <f t="shared" ref="AN20" si="122">IF(W20&gt;0,IF(AE20&gt;0,($G$7/160)*(W20/60)*AE20*J20,0),IF(AE20&gt;0,($G$7/160)*((AC20+AC21+AC22)/60)*AE20*J20,0))</f>
        <v>0</v>
      </c>
      <c r="AO20" s="439">
        <f>IFERROR(AN20*M20,0)</f>
        <v>0</v>
      </c>
      <c r="AP20" s="372">
        <f t="shared" ref="AP20" si="123">IF($N20="In (zvyšuje náklady)",AF20,0)</f>
        <v>0</v>
      </c>
      <c r="AQ20" s="369">
        <f t="shared" ref="AQ20" si="124">IF($N20="In (zvyšuje náklady)",AG20,0)</f>
        <v>0</v>
      </c>
      <c r="AR20" s="369">
        <f t="shared" ref="AR20" si="125">IF($N20="In (zvyšuje náklady)",AH20,0)</f>
        <v>0</v>
      </c>
      <c r="AS20" s="369">
        <f t="shared" ref="AS20" si="126">IF($N20="In (zvyšuje náklady)",AI20,0)</f>
        <v>0</v>
      </c>
      <c r="AT20" s="369">
        <f t="shared" ref="AT20" si="127">IF($N20="In (zvyšuje náklady)",AJ20,0)</f>
        <v>0</v>
      </c>
      <c r="AU20" s="369">
        <f t="shared" ref="AU20" si="128">IF($N20="In (zvyšuje náklady)",AK20,0)</f>
        <v>0</v>
      </c>
      <c r="AV20" s="369">
        <f t="shared" ref="AV20" si="129">IF($N20="In (zvyšuje náklady)",AL20,0)</f>
        <v>0</v>
      </c>
      <c r="AW20" s="369">
        <f t="shared" ref="AW20" si="130">IF($N20="In (zvyšuje náklady)",AM20,0)</f>
        <v>0</v>
      </c>
      <c r="AX20" s="369">
        <f t="shared" ref="AX20" si="131">IF($N20="In (zvyšuje náklady)",AN20,0)</f>
        <v>0</v>
      </c>
      <c r="AY20" s="369">
        <f t="shared" ref="AY20" si="132">IF($N20="In (zvyšuje náklady)",AO20,0)</f>
        <v>0</v>
      </c>
      <c r="AZ20" s="369" t="str">
        <f t="shared" ref="AZ20" si="133">IF($N20="Out (znižuje náklady)",AF20,"0")</f>
        <v>0</v>
      </c>
      <c r="BA20" s="369" t="str">
        <f t="shared" ref="BA20" si="134">IF($N20="Out (znižuje náklady)",AG20,"0")</f>
        <v>0</v>
      </c>
      <c r="BB20" s="369" t="str">
        <f t="shared" ref="BB20" si="135">IF($N20="Out (znižuje náklady)",AH20,"0")</f>
        <v>0</v>
      </c>
      <c r="BC20" s="369" t="str">
        <f t="shared" ref="BC20" si="136">IF($N20="Out (znižuje náklady)",AI20,"0")</f>
        <v>0</v>
      </c>
      <c r="BD20" s="369" t="str">
        <f t="shared" ref="BD20" si="137">IF($N20="Out (znižuje náklady)",AJ20,"0")</f>
        <v>0</v>
      </c>
      <c r="BE20" s="369" t="str">
        <f t="shared" ref="BE20" si="138">IF($N20="Out (znižuje náklady)",AK20,"0")</f>
        <v>0</v>
      </c>
      <c r="BF20" s="369" t="str">
        <f t="shared" ref="BF20" si="139">IF($N20="Out (znižuje náklady)",AL20,"0")</f>
        <v>0</v>
      </c>
      <c r="BG20" s="369" t="str">
        <f t="shared" ref="BG20" si="140">IF($N20="Out (znižuje náklady)",AM20,"0")</f>
        <v>0</v>
      </c>
      <c r="BH20" s="369" t="str">
        <f t="shared" ref="BH20" si="141">IF($N20="Out (znižuje náklady)",AN20,"0")</f>
        <v>0</v>
      </c>
      <c r="BI20" s="377" t="str">
        <f t="shared" ref="BI20" si="142">IF($N20="Out (znižuje náklady)",AO20,"0")</f>
        <v>0</v>
      </c>
      <c r="BJ20" s="371">
        <f>IF(F20=vstupy!$B$47,0,1)</f>
        <v>1</v>
      </c>
      <c r="BK20" s="372">
        <f t="shared" ref="BK20" si="143">$BJ20*AP20</f>
        <v>0</v>
      </c>
      <c r="BL20" s="369">
        <f t="shared" ref="BL20" si="144">$BJ20*AQ20</f>
        <v>0</v>
      </c>
      <c r="BM20" s="369">
        <f t="shared" ref="BM20" si="145">$BJ20*AR20</f>
        <v>0</v>
      </c>
      <c r="BN20" s="369">
        <f t="shared" ref="BN20" si="146">$BJ20*AS20</f>
        <v>0</v>
      </c>
      <c r="BO20" s="369">
        <f t="shared" ref="BO20" si="147">$BJ20*AT20</f>
        <v>0</v>
      </c>
      <c r="BP20" s="369">
        <f t="shared" ref="BP20" si="148">$BJ20*AU20</f>
        <v>0</v>
      </c>
      <c r="BQ20" s="369">
        <f t="shared" ref="BQ20" si="149">$BJ20*AV20</f>
        <v>0</v>
      </c>
      <c r="BR20" s="369">
        <f t="shared" ref="BR20" si="150">$BJ20*AW20</f>
        <v>0</v>
      </c>
      <c r="BS20" s="369">
        <f t="shared" ref="BS20" si="151">$BJ20*AX20</f>
        <v>0</v>
      </c>
      <c r="BT20" s="370">
        <f t="shared" ref="BT20" si="152">$BJ20*AY20</f>
        <v>0</v>
      </c>
      <c r="BU20" s="372">
        <f t="shared" ref="BU20" si="153">$BJ20*AZ20</f>
        <v>0</v>
      </c>
      <c r="BV20" s="369">
        <f t="shared" ref="BV20" si="154">$BJ20*BA20</f>
        <v>0</v>
      </c>
      <c r="BW20" s="369">
        <f t="shared" ref="BW20" si="155">$BJ20*BB20</f>
        <v>0</v>
      </c>
      <c r="BX20" s="369">
        <f t="shared" ref="BX20" si="156">$BJ20*BC20</f>
        <v>0</v>
      </c>
      <c r="BY20" s="369">
        <f t="shared" ref="BY20" si="157">$BJ20*BD20</f>
        <v>0</v>
      </c>
      <c r="BZ20" s="369">
        <f t="shared" ref="BZ20" si="158">$BJ20*BE20</f>
        <v>0</v>
      </c>
      <c r="CA20" s="369">
        <f t="shared" ref="CA20" si="159">$BJ20*BF20</f>
        <v>0</v>
      </c>
      <c r="CB20" s="369">
        <f t="shared" ref="CB20" si="160">$BJ20*BG20</f>
        <v>0</v>
      </c>
      <c r="CC20" s="369">
        <f t="shared" ref="CC20" si="161">$BJ20*BH20</f>
        <v>0</v>
      </c>
      <c r="CD20" s="370">
        <f t="shared" ref="CD20" si="162">$BJ20*BI20</f>
        <v>0</v>
      </c>
      <c r="CE20" s="395">
        <f>IF(N20="Nemení sa",1,0)</f>
        <v>0</v>
      </c>
      <c r="CF20" s="372">
        <f>AG20*$CE20</f>
        <v>0</v>
      </c>
      <c r="CG20" s="369">
        <f>AI20*$CE20</f>
        <v>0</v>
      </c>
      <c r="CH20" s="369">
        <f>AK20*$CE20</f>
        <v>0</v>
      </c>
      <c r="CI20" s="369">
        <f>AM20*$CE20</f>
        <v>0</v>
      </c>
      <c r="CJ20" s="370">
        <f>AO20*$CE20</f>
        <v>0</v>
      </c>
      <c r="CK20" s="373">
        <f t="shared" ref="CK20" si="163">SUM(CF20:CJ22)</f>
        <v>0</v>
      </c>
      <c r="CL20" s="374">
        <f>IF(F20=vstupy!B$42,"1",0)</f>
        <v>0</v>
      </c>
      <c r="CM20" s="372">
        <f t="shared" ref="CM20:CV20" si="164">IF($CL20="1",AP20,0)</f>
        <v>0</v>
      </c>
      <c r="CN20" s="369">
        <f t="shared" si="164"/>
        <v>0</v>
      </c>
      <c r="CO20" s="369">
        <f t="shared" si="164"/>
        <v>0</v>
      </c>
      <c r="CP20" s="369">
        <f t="shared" si="164"/>
        <v>0</v>
      </c>
      <c r="CQ20" s="369">
        <f t="shared" si="164"/>
        <v>0</v>
      </c>
      <c r="CR20" s="369">
        <f t="shared" si="164"/>
        <v>0</v>
      </c>
      <c r="CS20" s="369">
        <f t="shared" si="164"/>
        <v>0</v>
      </c>
      <c r="CT20" s="369">
        <f t="shared" si="164"/>
        <v>0</v>
      </c>
      <c r="CU20" s="369">
        <f t="shared" si="164"/>
        <v>0</v>
      </c>
      <c r="CV20" s="370">
        <f t="shared" si="164"/>
        <v>0</v>
      </c>
      <c r="CW20" s="371">
        <f>CP20+CT20+CV20</f>
        <v>0</v>
      </c>
      <c r="CX20" s="371">
        <f t="shared" ref="CX20" si="165">CN20+CR20</f>
        <v>0</v>
      </c>
      <c r="CY20" s="372">
        <f t="shared" ref="CY20:DH20" si="166">IF($CL20="1",AZ20,0)</f>
        <v>0</v>
      </c>
      <c r="CZ20" s="369">
        <f t="shared" si="166"/>
        <v>0</v>
      </c>
      <c r="DA20" s="369">
        <f t="shared" si="166"/>
        <v>0</v>
      </c>
      <c r="DB20" s="369">
        <f t="shared" si="166"/>
        <v>0</v>
      </c>
      <c r="DC20" s="369">
        <f t="shared" si="166"/>
        <v>0</v>
      </c>
      <c r="DD20" s="369">
        <f t="shared" si="166"/>
        <v>0</v>
      </c>
      <c r="DE20" s="369">
        <f t="shared" si="166"/>
        <v>0</v>
      </c>
      <c r="DF20" s="369">
        <f t="shared" si="166"/>
        <v>0</v>
      </c>
      <c r="DG20" s="369">
        <f t="shared" si="166"/>
        <v>0</v>
      </c>
      <c r="DH20" s="370">
        <f t="shared" si="166"/>
        <v>0</v>
      </c>
      <c r="DI20" s="382">
        <f>DB20+DF20+DH20</f>
        <v>0</v>
      </c>
      <c r="DJ20" s="382">
        <f t="shared" ref="DJ20" si="167">CZ20+DD20</f>
        <v>0</v>
      </c>
      <c r="DK20" s="381">
        <f>IF(CE20=0,1,0)</f>
        <v>1</v>
      </c>
      <c r="DL20" s="381">
        <f>IFERROR(IF($AF20="N",AH20+AJ20+AL20+AN20,AF20+AH20+AJ20+AL20+AN20),0)*$DK20</f>
        <v>0</v>
      </c>
      <c r="DM20" s="381">
        <f>(AG20+AI20+AK20+AM20+AO20)*$DK20</f>
        <v>0</v>
      </c>
      <c r="DN20" s="381">
        <f>AS20+AW20+AY20-CW20</f>
        <v>0</v>
      </c>
      <c r="DO20" s="381">
        <f>BC20+BG20+BI20-DI20</f>
        <v>0</v>
      </c>
      <c r="DP20" s="381">
        <f>DN20+DO20</f>
        <v>0</v>
      </c>
      <c r="DQ20" s="380" t="str">
        <f>IF(OR(F20=vstupy!B$40,F20=vstupy!B$41,F20=vstupy!B$42,),"0","1")</f>
        <v>0</v>
      </c>
      <c r="DR20" s="372">
        <f>IF($DQ20="1",AQ20,"0")+CF20</f>
        <v>0</v>
      </c>
      <c r="DS20" s="369">
        <f>IF($DQ20="1",AS20,"0")+CG20</f>
        <v>0</v>
      </c>
      <c r="DT20" s="369">
        <f>IF($DQ20="1",AU20,"0")+CH20</f>
        <v>0</v>
      </c>
      <c r="DU20" s="369">
        <f>IF($DQ20="1",AW20,"0")+CI20</f>
        <v>0</v>
      </c>
      <c r="DV20" s="370">
        <f>IF($DQ20="1",AY20,"0")+CJ20</f>
        <v>0</v>
      </c>
      <c r="DW20" s="378">
        <f t="shared" ref="DW20" si="168">SUM(DR20:DV22)</f>
        <v>0</v>
      </c>
      <c r="DX20" s="372" t="str">
        <f t="shared" ref="DX20" si="169">IF($DQ20="1",BA20,"0")</f>
        <v>0</v>
      </c>
      <c r="DY20" s="369" t="str">
        <f t="shared" ref="DY20" si="170">IF($DQ20="1",BC20,"0")</f>
        <v>0</v>
      </c>
      <c r="DZ20" s="369" t="str">
        <f t="shared" ref="DZ20" si="171">IF($DQ20="1",BE20,"0")</f>
        <v>0</v>
      </c>
      <c r="EA20" s="369" t="str">
        <f>IF($DQ20="1",BG20,"0")</f>
        <v>0</v>
      </c>
      <c r="EB20" s="370" t="str">
        <f>IF($DQ20="1",BI20,"0")</f>
        <v>0</v>
      </c>
      <c r="EC20" s="378">
        <f t="shared" ref="EC20" si="172">SUM(DX20:EB22)</f>
        <v>0</v>
      </c>
      <c r="ED20" s="379">
        <f>EC20+DW20</f>
        <v>0</v>
      </c>
    </row>
    <row r="21" spans="2:134" s="16" customFormat="1" ht="12.6" customHeight="1" x14ac:dyDescent="0.2">
      <c r="B21" s="414"/>
      <c r="C21" s="384"/>
      <c r="D21" s="384"/>
      <c r="E21" s="384"/>
      <c r="F21" s="393"/>
      <c r="G21" s="586"/>
      <c r="H21" s="387"/>
      <c r="I21" s="387"/>
      <c r="J21" s="390"/>
      <c r="K21" s="393"/>
      <c r="L21" s="384"/>
      <c r="M21" s="383"/>
      <c r="N21" s="393"/>
      <c r="O21" s="384"/>
      <c r="P21" s="442"/>
      <c r="Q21" s="442"/>
      <c r="R21" s="385"/>
      <c r="S21" s="447"/>
      <c r="T21" s="409"/>
      <c r="U21" s="410"/>
      <c r="V21" s="385"/>
      <c r="W21" s="450"/>
      <c r="X21" s="261" t="s">
        <v>142</v>
      </c>
      <c r="Y21" s="262" t="s">
        <v>137</v>
      </c>
      <c r="Z21" s="263">
        <f>VLOOKUP($X21,vstupy!$B$18:$F$31,MATCH($Y21,vstupy!$B$17:$F$17,0),0)</f>
        <v>0</v>
      </c>
      <c r="AA21" s="264" t="s">
        <v>143</v>
      </c>
      <c r="AB21" s="263">
        <f>VLOOKUP($AA21,[1]vstupy!$B$34:$C$36,2,FALSE)</f>
        <v>0</v>
      </c>
      <c r="AC21" s="263">
        <f t="shared" si="7"/>
        <v>0</v>
      </c>
      <c r="AD21" s="412"/>
      <c r="AE21" s="404"/>
      <c r="AF21" s="446"/>
      <c r="AG21" s="396"/>
      <c r="AH21" s="396"/>
      <c r="AI21" s="396"/>
      <c r="AJ21" s="396"/>
      <c r="AK21" s="396"/>
      <c r="AL21" s="396"/>
      <c r="AM21" s="399"/>
      <c r="AN21" s="396"/>
      <c r="AO21" s="401"/>
      <c r="AP21" s="372"/>
      <c r="AQ21" s="369"/>
      <c r="AR21" s="369"/>
      <c r="AS21" s="369"/>
      <c r="AT21" s="369"/>
      <c r="AU21" s="369"/>
      <c r="AV21" s="369"/>
      <c r="AW21" s="369"/>
      <c r="AX21" s="369"/>
      <c r="AY21" s="369"/>
      <c r="AZ21" s="369"/>
      <c r="BA21" s="369"/>
      <c r="BB21" s="369"/>
      <c r="BC21" s="369"/>
      <c r="BD21" s="369"/>
      <c r="BE21" s="369"/>
      <c r="BF21" s="369"/>
      <c r="BG21" s="369"/>
      <c r="BH21" s="369"/>
      <c r="BI21" s="377"/>
      <c r="BJ21" s="371"/>
      <c r="BK21" s="372"/>
      <c r="BL21" s="369"/>
      <c r="BM21" s="369"/>
      <c r="BN21" s="369"/>
      <c r="BO21" s="369"/>
      <c r="BP21" s="369"/>
      <c r="BQ21" s="369"/>
      <c r="BR21" s="369"/>
      <c r="BS21" s="369"/>
      <c r="BT21" s="370"/>
      <c r="BU21" s="372"/>
      <c r="BV21" s="369"/>
      <c r="BW21" s="369"/>
      <c r="BX21" s="369"/>
      <c r="BY21" s="369"/>
      <c r="BZ21" s="369"/>
      <c r="CA21" s="369"/>
      <c r="CB21" s="369"/>
      <c r="CC21" s="369"/>
      <c r="CD21" s="370"/>
      <c r="CE21" s="395"/>
      <c r="CF21" s="372"/>
      <c r="CG21" s="369"/>
      <c r="CH21" s="369"/>
      <c r="CI21" s="369"/>
      <c r="CJ21" s="370"/>
      <c r="CK21" s="373"/>
      <c r="CL21" s="375"/>
      <c r="CM21" s="372"/>
      <c r="CN21" s="369"/>
      <c r="CO21" s="369"/>
      <c r="CP21" s="369"/>
      <c r="CQ21" s="369"/>
      <c r="CR21" s="369"/>
      <c r="CS21" s="369"/>
      <c r="CT21" s="369"/>
      <c r="CU21" s="369"/>
      <c r="CV21" s="370"/>
      <c r="CW21" s="371"/>
      <c r="CX21" s="371"/>
      <c r="CY21" s="372"/>
      <c r="CZ21" s="369"/>
      <c r="DA21" s="369"/>
      <c r="DB21" s="369"/>
      <c r="DC21" s="369"/>
      <c r="DD21" s="369"/>
      <c r="DE21" s="369"/>
      <c r="DF21" s="369"/>
      <c r="DG21" s="369"/>
      <c r="DH21" s="370"/>
      <c r="DI21" s="382"/>
      <c r="DJ21" s="382"/>
      <c r="DK21" s="381"/>
      <c r="DL21" s="381"/>
      <c r="DM21" s="381"/>
      <c r="DN21" s="381"/>
      <c r="DO21" s="381"/>
      <c r="DP21" s="381"/>
      <c r="DQ21" s="380"/>
      <c r="DR21" s="372"/>
      <c r="DS21" s="369"/>
      <c r="DT21" s="369"/>
      <c r="DU21" s="369"/>
      <c r="DV21" s="370"/>
      <c r="DW21" s="378"/>
      <c r="DX21" s="372"/>
      <c r="DY21" s="369"/>
      <c r="DZ21" s="369"/>
      <c r="EA21" s="369"/>
      <c r="EB21" s="370"/>
      <c r="EC21" s="378"/>
      <c r="ED21" s="379"/>
    </row>
    <row r="22" spans="2:134" s="16" customFormat="1" ht="12.6" customHeight="1" x14ac:dyDescent="0.2">
      <c r="B22" s="414"/>
      <c r="C22" s="384"/>
      <c r="D22" s="384"/>
      <c r="E22" s="384"/>
      <c r="F22" s="394"/>
      <c r="G22" s="586"/>
      <c r="H22" s="388"/>
      <c r="I22" s="388"/>
      <c r="J22" s="391"/>
      <c r="K22" s="394"/>
      <c r="L22" s="384"/>
      <c r="M22" s="383"/>
      <c r="N22" s="394"/>
      <c r="O22" s="384"/>
      <c r="P22" s="442"/>
      <c r="Q22" s="442"/>
      <c r="R22" s="385"/>
      <c r="S22" s="447"/>
      <c r="T22" s="409"/>
      <c r="U22" s="410"/>
      <c r="V22" s="385"/>
      <c r="W22" s="450"/>
      <c r="X22" s="261" t="s">
        <v>142</v>
      </c>
      <c r="Y22" s="262" t="s">
        <v>137</v>
      </c>
      <c r="Z22" s="263">
        <f>VLOOKUP($X22,vstupy!$B$18:$F$31,MATCH($Y22,vstupy!$B$17:$F$17,0),0)</f>
        <v>0</v>
      </c>
      <c r="AA22" s="264" t="s">
        <v>143</v>
      </c>
      <c r="AB22" s="263">
        <f>VLOOKUP($AA22,[1]vstupy!$B$34:$C$36,2,FALSE)</f>
        <v>0</v>
      </c>
      <c r="AC22" s="263">
        <f t="shared" si="7"/>
        <v>0</v>
      </c>
      <c r="AD22" s="413"/>
      <c r="AE22" s="405"/>
      <c r="AF22" s="446"/>
      <c r="AG22" s="396"/>
      <c r="AH22" s="396"/>
      <c r="AI22" s="396"/>
      <c r="AJ22" s="396"/>
      <c r="AK22" s="396"/>
      <c r="AL22" s="396"/>
      <c r="AM22" s="400"/>
      <c r="AN22" s="396"/>
      <c r="AO22" s="401"/>
      <c r="AP22" s="372"/>
      <c r="AQ22" s="369"/>
      <c r="AR22" s="369"/>
      <c r="AS22" s="369"/>
      <c r="AT22" s="369"/>
      <c r="AU22" s="369"/>
      <c r="AV22" s="369"/>
      <c r="AW22" s="369"/>
      <c r="AX22" s="369"/>
      <c r="AY22" s="369"/>
      <c r="AZ22" s="369"/>
      <c r="BA22" s="369"/>
      <c r="BB22" s="369"/>
      <c r="BC22" s="369"/>
      <c r="BD22" s="369"/>
      <c r="BE22" s="369"/>
      <c r="BF22" s="369"/>
      <c r="BG22" s="369"/>
      <c r="BH22" s="369"/>
      <c r="BI22" s="377"/>
      <c r="BJ22" s="371"/>
      <c r="BK22" s="372"/>
      <c r="BL22" s="369"/>
      <c r="BM22" s="369"/>
      <c r="BN22" s="369"/>
      <c r="BO22" s="369"/>
      <c r="BP22" s="369"/>
      <c r="BQ22" s="369"/>
      <c r="BR22" s="369"/>
      <c r="BS22" s="369"/>
      <c r="BT22" s="370"/>
      <c r="BU22" s="372"/>
      <c r="BV22" s="369"/>
      <c r="BW22" s="369"/>
      <c r="BX22" s="369"/>
      <c r="BY22" s="369"/>
      <c r="BZ22" s="369"/>
      <c r="CA22" s="369"/>
      <c r="CB22" s="369"/>
      <c r="CC22" s="369"/>
      <c r="CD22" s="370"/>
      <c r="CE22" s="395"/>
      <c r="CF22" s="372"/>
      <c r="CG22" s="369"/>
      <c r="CH22" s="369"/>
      <c r="CI22" s="369"/>
      <c r="CJ22" s="370"/>
      <c r="CK22" s="373"/>
      <c r="CL22" s="376"/>
      <c r="CM22" s="372"/>
      <c r="CN22" s="369"/>
      <c r="CO22" s="369"/>
      <c r="CP22" s="369"/>
      <c r="CQ22" s="369"/>
      <c r="CR22" s="369"/>
      <c r="CS22" s="369"/>
      <c r="CT22" s="369"/>
      <c r="CU22" s="369"/>
      <c r="CV22" s="370"/>
      <c r="CW22" s="371"/>
      <c r="CX22" s="371"/>
      <c r="CY22" s="372"/>
      <c r="CZ22" s="369"/>
      <c r="DA22" s="369"/>
      <c r="DB22" s="369"/>
      <c r="DC22" s="369"/>
      <c r="DD22" s="369"/>
      <c r="DE22" s="369"/>
      <c r="DF22" s="369"/>
      <c r="DG22" s="369"/>
      <c r="DH22" s="370"/>
      <c r="DI22" s="382"/>
      <c r="DJ22" s="382"/>
      <c r="DK22" s="381"/>
      <c r="DL22" s="381"/>
      <c r="DM22" s="381"/>
      <c r="DN22" s="381"/>
      <c r="DO22" s="381"/>
      <c r="DP22" s="381"/>
      <c r="DQ22" s="380"/>
      <c r="DR22" s="372"/>
      <c r="DS22" s="369"/>
      <c r="DT22" s="369"/>
      <c r="DU22" s="369"/>
      <c r="DV22" s="370"/>
      <c r="DW22" s="378"/>
      <c r="DX22" s="372"/>
      <c r="DY22" s="369"/>
      <c r="DZ22" s="369"/>
      <c r="EA22" s="369"/>
      <c r="EB22" s="370"/>
      <c r="EC22" s="378"/>
      <c r="ED22" s="379"/>
    </row>
    <row r="23" spans="2:134" ht="12.6" customHeight="1" x14ac:dyDescent="0.2">
      <c r="B23" s="427">
        <v>5</v>
      </c>
      <c r="C23" s="418"/>
      <c r="D23" s="418"/>
      <c r="E23" s="418"/>
      <c r="F23" s="428" t="s">
        <v>196</v>
      </c>
      <c r="G23" s="585"/>
      <c r="H23" s="431" t="str">
        <f t="shared" si="58"/>
        <v/>
      </c>
      <c r="I23" s="431" t="str">
        <f t="shared" ref="I23" si="173">IF($F23="3e)  Skoršia transpozícia  - zavedenie transpozície pred termínom ktorý určuje smernica EÚ. ",$H23,"NA")</f>
        <v>NA</v>
      </c>
      <c r="J23" s="422">
        <f t="shared" ref="J23" si="174">IF(I23&gt;12,1,I23/12)</f>
        <v>1</v>
      </c>
      <c r="K23" s="428"/>
      <c r="L23" s="418"/>
      <c r="M23" s="426">
        <f>IF(L23="N",0,L23)</f>
        <v>0</v>
      </c>
      <c r="N23" s="428" t="s">
        <v>196</v>
      </c>
      <c r="O23" s="449"/>
      <c r="P23" s="443"/>
      <c r="Q23" s="443" t="s">
        <v>35</v>
      </c>
      <c r="R23" s="419">
        <f>VLOOKUP(Q23,[1]vstupy!$B$3:$C$15,2,FALSE)</f>
        <v>0</v>
      </c>
      <c r="S23" s="448"/>
      <c r="T23" s="420"/>
      <c r="U23" s="421" t="s">
        <v>35</v>
      </c>
      <c r="V23" s="419">
        <f>VLOOKUP(U23,[1]vstupy!$B$3:$C$15,2,FALSE)</f>
        <v>0</v>
      </c>
      <c r="W23" s="443"/>
      <c r="X23" s="160" t="s">
        <v>142</v>
      </c>
      <c r="Y23" s="174" t="s">
        <v>137</v>
      </c>
      <c r="Z23" s="171">
        <f>VLOOKUP($X23,vstupy!$B$18:$F$31,MATCH($Y23,vstupy!$B$17:$F$17,0),0)</f>
        <v>0</v>
      </c>
      <c r="AA23" s="108" t="s">
        <v>143</v>
      </c>
      <c r="AB23" s="171">
        <f>VLOOKUP($AA23,[1]vstupy!$B$34:$C$36,2,FALSE)</f>
        <v>0</v>
      </c>
      <c r="AC23" s="171">
        <f t="shared" si="7"/>
        <v>0</v>
      </c>
      <c r="AD23" s="434" t="s">
        <v>35</v>
      </c>
      <c r="AE23" s="403">
        <f>VLOOKUP(AD23,vstupy!$B$3:$C$15,2,FALSE)</f>
        <v>0</v>
      </c>
      <c r="AF23" s="406" t="str">
        <f>IFERROR(IF(M23=0,"N",O23/L23*J23),0)</f>
        <v>N</v>
      </c>
      <c r="AG23" s="400">
        <f>O23*J23</f>
        <v>0</v>
      </c>
      <c r="AH23" s="441">
        <f t="shared" ref="AH23" si="175">P23*R23*J23</f>
        <v>0</v>
      </c>
      <c r="AI23" s="400">
        <f t="shared" ref="AI23" si="176">IFERROR(AH23*M23,0)</f>
        <v>0</v>
      </c>
      <c r="AJ23" s="441" t="str">
        <f t="shared" ref="AJ23:AJ83" si="177">IFERROR(IF(M23=0,"N",S23/L23*J23),0)</f>
        <v>N</v>
      </c>
      <c r="AK23" s="400">
        <f>S23*J23</f>
        <v>0</v>
      </c>
      <c r="AL23" s="400">
        <f>T23*V23*J23</f>
        <v>0</v>
      </c>
      <c r="AM23" s="398">
        <f t="shared" ref="AM23" si="178">IFERROR(AL23*M23,0)</f>
        <v>0</v>
      </c>
      <c r="AN23" s="400">
        <f t="shared" ref="AN23" si="179">IF(W23&gt;0,IF(AE23&gt;0,($G$7/160)*(W23/60)*AE23*J23,0),IF(AE23&gt;0,($G$7/160)*((AC23+AC24+AC25)/60)*AE23*J23,0))</f>
        <v>0</v>
      </c>
      <c r="AO23" s="439">
        <f>IFERROR(AN23*M23,0)</f>
        <v>0</v>
      </c>
      <c r="AP23" s="372">
        <f t="shared" ref="AP23" si="180">IF($N23="In (zvyšuje náklady)",AF23,0)</f>
        <v>0</v>
      </c>
      <c r="AQ23" s="369">
        <f t="shared" ref="AQ23" si="181">IF($N23="In (zvyšuje náklady)",AG23,0)</f>
        <v>0</v>
      </c>
      <c r="AR23" s="369">
        <f t="shared" ref="AR23" si="182">IF($N23="In (zvyšuje náklady)",AH23,0)</f>
        <v>0</v>
      </c>
      <c r="AS23" s="369">
        <f t="shared" ref="AS23" si="183">IF($N23="In (zvyšuje náklady)",AI23,0)</f>
        <v>0</v>
      </c>
      <c r="AT23" s="369">
        <f t="shared" ref="AT23" si="184">IF($N23="In (zvyšuje náklady)",AJ23,0)</f>
        <v>0</v>
      </c>
      <c r="AU23" s="369">
        <f t="shared" ref="AU23" si="185">IF($N23="In (zvyšuje náklady)",AK23,0)</f>
        <v>0</v>
      </c>
      <c r="AV23" s="369">
        <f t="shared" ref="AV23" si="186">IF($N23="In (zvyšuje náklady)",AL23,0)</f>
        <v>0</v>
      </c>
      <c r="AW23" s="369">
        <f t="shared" ref="AW23" si="187">IF($N23="In (zvyšuje náklady)",AM23,0)</f>
        <v>0</v>
      </c>
      <c r="AX23" s="369">
        <f t="shared" ref="AX23" si="188">IF($N23="In (zvyšuje náklady)",AN23,0)</f>
        <v>0</v>
      </c>
      <c r="AY23" s="369">
        <f t="shared" ref="AY23" si="189">IF($N23="In (zvyšuje náklady)",AO23,0)</f>
        <v>0</v>
      </c>
      <c r="AZ23" s="369" t="str">
        <f t="shared" ref="AZ23" si="190">IF($N23="Out (znižuje náklady)",AF23,"0")</f>
        <v>0</v>
      </c>
      <c r="BA23" s="369" t="str">
        <f t="shared" ref="BA23" si="191">IF($N23="Out (znižuje náklady)",AG23,"0")</f>
        <v>0</v>
      </c>
      <c r="BB23" s="369" t="str">
        <f t="shared" ref="BB23" si="192">IF($N23="Out (znižuje náklady)",AH23,"0")</f>
        <v>0</v>
      </c>
      <c r="BC23" s="369" t="str">
        <f t="shared" ref="BC23" si="193">IF($N23="Out (znižuje náklady)",AI23,"0")</f>
        <v>0</v>
      </c>
      <c r="BD23" s="369" t="str">
        <f t="shared" ref="BD23" si="194">IF($N23="Out (znižuje náklady)",AJ23,"0")</f>
        <v>0</v>
      </c>
      <c r="BE23" s="369" t="str">
        <f t="shared" ref="BE23" si="195">IF($N23="Out (znižuje náklady)",AK23,"0")</f>
        <v>0</v>
      </c>
      <c r="BF23" s="369" t="str">
        <f t="shared" ref="BF23" si="196">IF($N23="Out (znižuje náklady)",AL23,"0")</f>
        <v>0</v>
      </c>
      <c r="BG23" s="369" t="str">
        <f t="shared" ref="BG23" si="197">IF($N23="Out (znižuje náklady)",AM23,"0")</f>
        <v>0</v>
      </c>
      <c r="BH23" s="369" t="str">
        <f t="shared" ref="BH23" si="198">IF($N23="Out (znižuje náklady)",AN23,"0")</f>
        <v>0</v>
      </c>
      <c r="BI23" s="377" t="str">
        <f t="shared" ref="BI23" si="199">IF($N23="Out (znižuje náklady)",AO23,"0")</f>
        <v>0</v>
      </c>
      <c r="BJ23" s="371">
        <f>IF(F23=vstupy!$B$47,0,1)</f>
        <v>1</v>
      </c>
      <c r="BK23" s="372">
        <f t="shared" ref="BK23" si="200">$BJ23*AP23</f>
        <v>0</v>
      </c>
      <c r="BL23" s="369">
        <f t="shared" ref="BL23" si="201">$BJ23*AQ23</f>
        <v>0</v>
      </c>
      <c r="BM23" s="369">
        <f t="shared" ref="BM23" si="202">$BJ23*AR23</f>
        <v>0</v>
      </c>
      <c r="BN23" s="369">
        <f t="shared" ref="BN23" si="203">$BJ23*AS23</f>
        <v>0</v>
      </c>
      <c r="BO23" s="369">
        <f t="shared" ref="BO23" si="204">$BJ23*AT23</f>
        <v>0</v>
      </c>
      <c r="BP23" s="369">
        <f t="shared" ref="BP23" si="205">$BJ23*AU23</f>
        <v>0</v>
      </c>
      <c r="BQ23" s="369">
        <f t="shared" ref="BQ23" si="206">$BJ23*AV23</f>
        <v>0</v>
      </c>
      <c r="BR23" s="369">
        <f t="shared" ref="BR23" si="207">$BJ23*AW23</f>
        <v>0</v>
      </c>
      <c r="BS23" s="369">
        <f t="shared" ref="BS23" si="208">$BJ23*AX23</f>
        <v>0</v>
      </c>
      <c r="BT23" s="370">
        <f t="shared" ref="BT23" si="209">$BJ23*AY23</f>
        <v>0</v>
      </c>
      <c r="BU23" s="372">
        <f t="shared" ref="BU23" si="210">$BJ23*AZ23</f>
        <v>0</v>
      </c>
      <c r="BV23" s="369">
        <f t="shared" ref="BV23" si="211">$BJ23*BA23</f>
        <v>0</v>
      </c>
      <c r="BW23" s="369">
        <f t="shared" ref="BW23" si="212">$BJ23*BB23</f>
        <v>0</v>
      </c>
      <c r="BX23" s="369">
        <f t="shared" ref="BX23" si="213">$BJ23*BC23</f>
        <v>0</v>
      </c>
      <c r="BY23" s="369">
        <f t="shared" ref="BY23" si="214">$BJ23*BD23</f>
        <v>0</v>
      </c>
      <c r="BZ23" s="369">
        <f t="shared" ref="BZ23" si="215">$BJ23*BE23</f>
        <v>0</v>
      </c>
      <c r="CA23" s="369">
        <f t="shared" ref="CA23" si="216">$BJ23*BF23</f>
        <v>0</v>
      </c>
      <c r="CB23" s="369">
        <f t="shared" ref="CB23" si="217">$BJ23*BG23</f>
        <v>0</v>
      </c>
      <c r="CC23" s="369">
        <f t="shared" ref="CC23" si="218">$BJ23*BH23</f>
        <v>0</v>
      </c>
      <c r="CD23" s="370">
        <f t="shared" ref="CD23" si="219">$BJ23*BI23</f>
        <v>0</v>
      </c>
      <c r="CE23" s="395">
        <f>IF(N23="Nemení sa",1,0)</f>
        <v>0</v>
      </c>
      <c r="CF23" s="372">
        <f>AG23*$CE23</f>
        <v>0</v>
      </c>
      <c r="CG23" s="369">
        <f>AI23*$CE23</f>
        <v>0</v>
      </c>
      <c r="CH23" s="369">
        <f>AK23*$CE23</f>
        <v>0</v>
      </c>
      <c r="CI23" s="369">
        <f>AM23*$CE23</f>
        <v>0</v>
      </c>
      <c r="CJ23" s="370">
        <f>AO23*$CE23</f>
        <v>0</v>
      </c>
      <c r="CK23" s="373">
        <f t="shared" ref="CK23" si="220">SUM(CF23:CJ25)</f>
        <v>0</v>
      </c>
      <c r="CL23" s="374">
        <f>IF(F23=vstupy!B$42,"1",0)</f>
        <v>0</v>
      </c>
      <c r="CM23" s="372">
        <f t="shared" ref="CM23:CV23" si="221">IF($CL23="1",AP23,0)</f>
        <v>0</v>
      </c>
      <c r="CN23" s="369">
        <f t="shared" si="221"/>
        <v>0</v>
      </c>
      <c r="CO23" s="369">
        <f t="shared" si="221"/>
        <v>0</v>
      </c>
      <c r="CP23" s="369">
        <f t="shared" si="221"/>
        <v>0</v>
      </c>
      <c r="CQ23" s="369">
        <f t="shared" si="221"/>
        <v>0</v>
      </c>
      <c r="CR23" s="369">
        <f t="shared" si="221"/>
        <v>0</v>
      </c>
      <c r="CS23" s="369">
        <f t="shared" si="221"/>
        <v>0</v>
      </c>
      <c r="CT23" s="369">
        <f t="shared" si="221"/>
        <v>0</v>
      </c>
      <c r="CU23" s="369">
        <f t="shared" si="221"/>
        <v>0</v>
      </c>
      <c r="CV23" s="370">
        <f t="shared" si="221"/>
        <v>0</v>
      </c>
      <c r="CW23" s="371">
        <f>CP23+CT23+CV23</f>
        <v>0</v>
      </c>
      <c r="CX23" s="371">
        <f t="shared" ref="CX23" si="222">CN23+CR23</f>
        <v>0</v>
      </c>
      <c r="CY23" s="372">
        <f t="shared" ref="CY23:DH23" si="223">IF($CL23="1",AZ23,0)</f>
        <v>0</v>
      </c>
      <c r="CZ23" s="369">
        <f t="shared" si="223"/>
        <v>0</v>
      </c>
      <c r="DA23" s="369">
        <f t="shared" si="223"/>
        <v>0</v>
      </c>
      <c r="DB23" s="369">
        <f t="shared" si="223"/>
        <v>0</v>
      </c>
      <c r="DC23" s="369">
        <f t="shared" si="223"/>
        <v>0</v>
      </c>
      <c r="DD23" s="369">
        <f t="shared" si="223"/>
        <v>0</v>
      </c>
      <c r="DE23" s="369">
        <f t="shared" si="223"/>
        <v>0</v>
      </c>
      <c r="DF23" s="369">
        <f t="shared" si="223"/>
        <v>0</v>
      </c>
      <c r="DG23" s="369">
        <f t="shared" si="223"/>
        <v>0</v>
      </c>
      <c r="DH23" s="370">
        <f t="shared" si="223"/>
        <v>0</v>
      </c>
      <c r="DI23" s="382">
        <f>DB23+DF23+DH23</f>
        <v>0</v>
      </c>
      <c r="DJ23" s="382">
        <f t="shared" ref="DJ23" si="224">CZ23+DD23</f>
        <v>0</v>
      </c>
      <c r="DK23" s="381">
        <f>IF(CE23=0,1,0)</f>
        <v>1</v>
      </c>
      <c r="DL23" s="381">
        <f>IFERROR(IF($AF23="N",AH23+AJ23+AL23+AN23,AF23+AH23+AJ23+AL23+AN23),0)*$DK23</f>
        <v>0</v>
      </c>
      <c r="DM23" s="381">
        <f>(AG23+AI23+AK23+AM23+AO23)*$DK23</f>
        <v>0</v>
      </c>
      <c r="DN23" s="381">
        <f>AS23+AW23+AY23-CW23</f>
        <v>0</v>
      </c>
      <c r="DO23" s="381">
        <f>BC23+BG23+BI23-DI23</f>
        <v>0</v>
      </c>
      <c r="DP23" s="381">
        <f>DN23+DO23</f>
        <v>0</v>
      </c>
      <c r="DQ23" s="380" t="str">
        <f>IF(OR(F23=vstupy!B$40,F23=vstupy!B$41,F23=vstupy!B$42,),"0","1")</f>
        <v>0</v>
      </c>
      <c r="DR23" s="372">
        <f>IF($DQ23="1",AQ23,"0")+CF23</f>
        <v>0</v>
      </c>
      <c r="DS23" s="369">
        <f>IF($DQ23="1",AS23,"0")+CG23</f>
        <v>0</v>
      </c>
      <c r="DT23" s="369">
        <f>IF($DQ23="1",AU23,"0")+CH23</f>
        <v>0</v>
      </c>
      <c r="DU23" s="369">
        <f>IF($DQ23="1",AW23,"0")+CI23</f>
        <v>0</v>
      </c>
      <c r="DV23" s="370">
        <f>IF($DQ23="1",AY23,"0")+CJ23</f>
        <v>0</v>
      </c>
      <c r="DW23" s="378">
        <f t="shared" ref="DW23" si="225">SUM(DR23:DV25)</f>
        <v>0</v>
      </c>
      <c r="DX23" s="372" t="str">
        <f t="shared" ref="DX23" si="226">IF($DQ23="1",BA23,"0")</f>
        <v>0</v>
      </c>
      <c r="DY23" s="369" t="str">
        <f t="shared" ref="DY23" si="227">IF($DQ23="1",BC23,"0")</f>
        <v>0</v>
      </c>
      <c r="DZ23" s="369" t="str">
        <f t="shared" ref="DZ23" si="228">IF($DQ23="1",BE23,"0")</f>
        <v>0</v>
      </c>
      <c r="EA23" s="369" t="str">
        <f>IF($DQ23="1",BG23,"0")</f>
        <v>0</v>
      </c>
      <c r="EB23" s="370" t="str">
        <f>IF($DQ23="1",BI23,"0")</f>
        <v>0</v>
      </c>
      <c r="EC23" s="378">
        <f t="shared" ref="EC23" si="229">SUM(DX23:EB25)</f>
        <v>0</v>
      </c>
      <c r="ED23" s="379">
        <f>EC23+DW23</f>
        <v>0</v>
      </c>
    </row>
    <row r="24" spans="2:134" ht="12.6" customHeight="1" x14ac:dyDescent="0.2">
      <c r="B24" s="427"/>
      <c r="C24" s="418"/>
      <c r="D24" s="418"/>
      <c r="E24" s="418"/>
      <c r="F24" s="429"/>
      <c r="G24" s="585"/>
      <c r="H24" s="432"/>
      <c r="I24" s="432"/>
      <c r="J24" s="423"/>
      <c r="K24" s="429"/>
      <c r="L24" s="418"/>
      <c r="M24" s="426"/>
      <c r="N24" s="429"/>
      <c r="O24" s="449"/>
      <c r="P24" s="443"/>
      <c r="Q24" s="443"/>
      <c r="R24" s="419"/>
      <c r="S24" s="448"/>
      <c r="T24" s="420"/>
      <c r="U24" s="421"/>
      <c r="V24" s="419"/>
      <c r="W24" s="443"/>
      <c r="X24" s="160" t="s">
        <v>142</v>
      </c>
      <c r="Y24" s="174" t="s">
        <v>137</v>
      </c>
      <c r="Z24" s="171">
        <f>VLOOKUP($X24,vstupy!$B$18:$F$31,MATCH($Y24,vstupy!$B$17:$F$17,0),0)</f>
        <v>0</v>
      </c>
      <c r="AA24" s="108" t="s">
        <v>143</v>
      </c>
      <c r="AB24" s="171">
        <f>VLOOKUP($AA24,[1]vstupy!$B$34:$C$36,2,FALSE)</f>
        <v>0</v>
      </c>
      <c r="AC24" s="171">
        <f t="shared" si="7"/>
        <v>0</v>
      </c>
      <c r="AD24" s="435"/>
      <c r="AE24" s="404"/>
      <c r="AF24" s="372"/>
      <c r="AG24" s="396"/>
      <c r="AH24" s="396"/>
      <c r="AI24" s="396"/>
      <c r="AJ24" s="396"/>
      <c r="AK24" s="396"/>
      <c r="AL24" s="396"/>
      <c r="AM24" s="399"/>
      <c r="AN24" s="396"/>
      <c r="AO24" s="401"/>
      <c r="AP24" s="372"/>
      <c r="AQ24" s="369"/>
      <c r="AR24" s="369"/>
      <c r="AS24" s="369"/>
      <c r="AT24" s="369"/>
      <c r="AU24" s="369"/>
      <c r="AV24" s="369"/>
      <c r="AW24" s="369"/>
      <c r="AX24" s="369"/>
      <c r="AY24" s="369"/>
      <c r="AZ24" s="369"/>
      <c r="BA24" s="369"/>
      <c r="BB24" s="369"/>
      <c r="BC24" s="369"/>
      <c r="BD24" s="369"/>
      <c r="BE24" s="369"/>
      <c r="BF24" s="369"/>
      <c r="BG24" s="369"/>
      <c r="BH24" s="369"/>
      <c r="BI24" s="377"/>
      <c r="BJ24" s="371"/>
      <c r="BK24" s="372"/>
      <c r="BL24" s="369"/>
      <c r="BM24" s="369"/>
      <c r="BN24" s="369"/>
      <c r="BO24" s="369"/>
      <c r="BP24" s="369"/>
      <c r="BQ24" s="369"/>
      <c r="BR24" s="369"/>
      <c r="BS24" s="369"/>
      <c r="BT24" s="370"/>
      <c r="BU24" s="372"/>
      <c r="BV24" s="369"/>
      <c r="BW24" s="369"/>
      <c r="BX24" s="369"/>
      <c r="BY24" s="369"/>
      <c r="BZ24" s="369"/>
      <c r="CA24" s="369"/>
      <c r="CB24" s="369"/>
      <c r="CC24" s="369"/>
      <c r="CD24" s="370"/>
      <c r="CE24" s="395"/>
      <c r="CF24" s="372"/>
      <c r="CG24" s="369"/>
      <c r="CH24" s="369"/>
      <c r="CI24" s="369"/>
      <c r="CJ24" s="370"/>
      <c r="CK24" s="373"/>
      <c r="CL24" s="375"/>
      <c r="CM24" s="372"/>
      <c r="CN24" s="369"/>
      <c r="CO24" s="369"/>
      <c r="CP24" s="369"/>
      <c r="CQ24" s="369"/>
      <c r="CR24" s="369"/>
      <c r="CS24" s="369"/>
      <c r="CT24" s="369"/>
      <c r="CU24" s="369"/>
      <c r="CV24" s="370"/>
      <c r="CW24" s="371"/>
      <c r="CX24" s="371"/>
      <c r="CY24" s="372"/>
      <c r="CZ24" s="369"/>
      <c r="DA24" s="369"/>
      <c r="DB24" s="369"/>
      <c r="DC24" s="369"/>
      <c r="DD24" s="369"/>
      <c r="DE24" s="369"/>
      <c r="DF24" s="369"/>
      <c r="DG24" s="369"/>
      <c r="DH24" s="370"/>
      <c r="DI24" s="382"/>
      <c r="DJ24" s="382"/>
      <c r="DK24" s="381"/>
      <c r="DL24" s="381"/>
      <c r="DM24" s="381"/>
      <c r="DN24" s="381"/>
      <c r="DO24" s="381"/>
      <c r="DP24" s="381"/>
      <c r="DQ24" s="380"/>
      <c r="DR24" s="372"/>
      <c r="DS24" s="369"/>
      <c r="DT24" s="369"/>
      <c r="DU24" s="369"/>
      <c r="DV24" s="370"/>
      <c r="DW24" s="378"/>
      <c r="DX24" s="372"/>
      <c r="DY24" s="369"/>
      <c r="DZ24" s="369"/>
      <c r="EA24" s="369"/>
      <c r="EB24" s="370"/>
      <c r="EC24" s="378"/>
      <c r="ED24" s="379"/>
    </row>
    <row r="25" spans="2:134" ht="12.6" customHeight="1" x14ac:dyDescent="0.2">
      <c r="B25" s="427"/>
      <c r="C25" s="418"/>
      <c r="D25" s="418"/>
      <c r="E25" s="418"/>
      <c r="F25" s="430"/>
      <c r="G25" s="585"/>
      <c r="H25" s="433"/>
      <c r="I25" s="433"/>
      <c r="J25" s="424"/>
      <c r="K25" s="430"/>
      <c r="L25" s="418"/>
      <c r="M25" s="426"/>
      <c r="N25" s="430"/>
      <c r="O25" s="449"/>
      <c r="P25" s="443"/>
      <c r="Q25" s="443"/>
      <c r="R25" s="419"/>
      <c r="S25" s="448"/>
      <c r="T25" s="420"/>
      <c r="U25" s="421"/>
      <c r="V25" s="419"/>
      <c r="W25" s="443"/>
      <c r="X25" s="160" t="s">
        <v>142</v>
      </c>
      <c r="Y25" s="174" t="s">
        <v>137</v>
      </c>
      <c r="Z25" s="171">
        <f>VLOOKUP($X25,vstupy!$B$18:$F$31,MATCH($Y25,vstupy!$B$17:$F$17,0),0)</f>
        <v>0</v>
      </c>
      <c r="AA25" s="108" t="s">
        <v>143</v>
      </c>
      <c r="AB25" s="171">
        <f>VLOOKUP($AA25,[1]vstupy!$B$34:$C$36,2,FALSE)</f>
        <v>0</v>
      </c>
      <c r="AC25" s="171">
        <f t="shared" si="7"/>
        <v>0</v>
      </c>
      <c r="AD25" s="436"/>
      <c r="AE25" s="405"/>
      <c r="AF25" s="372"/>
      <c r="AG25" s="396"/>
      <c r="AH25" s="396"/>
      <c r="AI25" s="396"/>
      <c r="AJ25" s="396"/>
      <c r="AK25" s="396"/>
      <c r="AL25" s="396"/>
      <c r="AM25" s="400"/>
      <c r="AN25" s="396"/>
      <c r="AO25" s="401"/>
      <c r="AP25" s="372"/>
      <c r="AQ25" s="369"/>
      <c r="AR25" s="369"/>
      <c r="AS25" s="369"/>
      <c r="AT25" s="369"/>
      <c r="AU25" s="369"/>
      <c r="AV25" s="369"/>
      <c r="AW25" s="369"/>
      <c r="AX25" s="369"/>
      <c r="AY25" s="369"/>
      <c r="AZ25" s="369"/>
      <c r="BA25" s="369"/>
      <c r="BB25" s="369"/>
      <c r="BC25" s="369"/>
      <c r="BD25" s="369"/>
      <c r="BE25" s="369"/>
      <c r="BF25" s="369"/>
      <c r="BG25" s="369"/>
      <c r="BH25" s="369"/>
      <c r="BI25" s="377"/>
      <c r="BJ25" s="371"/>
      <c r="BK25" s="372"/>
      <c r="BL25" s="369"/>
      <c r="BM25" s="369"/>
      <c r="BN25" s="369"/>
      <c r="BO25" s="369"/>
      <c r="BP25" s="369"/>
      <c r="BQ25" s="369"/>
      <c r="BR25" s="369"/>
      <c r="BS25" s="369"/>
      <c r="BT25" s="370"/>
      <c r="BU25" s="372"/>
      <c r="BV25" s="369"/>
      <c r="BW25" s="369"/>
      <c r="BX25" s="369"/>
      <c r="BY25" s="369"/>
      <c r="BZ25" s="369"/>
      <c r="CA25" s="369"/>
      <c r="CB25" s="369"/>
      <c r="CC25" s="369"/>
      <c r="CD25" s="370"/>
      <c r="CE25" s="395"/>
      <c r="CF25" s="372"/>
      <c r="CG25" s="369"/>
      <c r="CH25" s="369"/>
      <c r="CI25" s="369"/>
      <c r="CJ25" s="370"/>
      <c r="CK25" s="373"/>
      <c r="CL25" s="376"/>
      <c r="CM25" s="372"/>
      <c r="CN25" s="369"/>
      <c r="CO25" s="369"/>
      <c r="CP25" s="369"/>
      <c r="CQ25" s="369"/>
      <c r="CR25" s="369"/>
      <c r="CS25" s="369"/>
      <c r="CT25" s="369"/>
      <c r="CU25" s="369"/>
      <c r="CV25" s="370"/>
      <c r="CW25" s="371"/>
      <c r="CX25" s="371"/>
      <c r="CY25" s="372"/>
      <c r="CZ25" s="369"/>
      <c r="DA25" s="369"/>
      <c r="DB25" s="369"/>
      <c r="DC25" s="369"/>
      <c r="DD25" s="369"/>
      <c r="DE25" s="369"/>
      <c r="DF25" s="369"/>
      <c r="DG25" s="369"/>
      <c r="DH25" s="370"/>
      <c r="DI25" s="382"/>
      <c r="DJ25" s="382"/>
      <c r="DK25" s="381"/>
      <c r="DL25" s="381"/>
      <c r="DM25" s="381"/>
      <c r="DN25" s="381"/>
      <c r="DO25" s="381"/>
      <c r="DP25" s="381"/>
      <c r="DQ25" s="380"/>
      <c r="DR25" s="372"/>
      <c r="DS25" s="369"/>
      <c r="DT25" s="369"/>
      <c r="DU25" s="369"/>
      <c r="DV25" s="370"/>
      <c r="DW25" s="378"/>
      <c r="DX25" s="372"/>
      <c r="DY25" s="369"/>
      <c r="DZ25" s="369"/>
      <c r="EA25" s="369"/>
      <c r="EB25" s="370"/>
      <c r="EC25" s="378"/>
      <c r="ED25" s="379"/>
    </row>
    <row r="26" spans="2:134" s="16" customFormat="1" ht="12.6" customHeight="1" x14ac:dyDescent="0.2">
      <c r="B26" s="414">
        <v>6</v>
      </c>
      <c r="C26" s="384"/>
      <c r="D26" s="384"/>
      <c r="E26" s="384"/>
      <c r="F26" s="392" t="s">
        <v>196</v>
      </c>
      <c r="G26" s="586"/>
      <c r="H26" s="386" t="str">
        <f t="shared" ref="H26" si="230">IF($F26="3e)  Skoršia transpozícia  - zavedenie transpozície pred termínom ktorý určuje smernica EÚ. "," ","")</f>
        <v/>
      </c>
      <c r="I26" s="386" t="str">
        <f t="shared" ref="I26" si="231">IF($F26="3e)  Skoršia transpozícia  - zavedenie transpozície pred termínom ktorý určuje smernica EÚ. ",$H26,"NA")</f>
        <v>NA</v>
      </c>
      <c r="J26" s="389">
        <f>IF(I26&gt;12,1,I26/12)</f>
        <v>1</v>
      </c>
      <c r="K26" s="392"/>
      <c r="L26" s="384"/>
      <c r="M26" s="383">
        <f>IF(L26="N",0,L26)</f>
        <v>0</v>
      </c>
      <c r="N26" s="392" t="s">
        <v>196</v>
      </c>
      <c r="O26" s="384"/>
      <c r="P26" s="442"/>
      <c r="Q26" s="442" t="s">
        <v>35</v>
      </c>
      <c r="R26" s="385">
        <f>VLOOKUP(Q26,[1]vstupy!$B$3:$C$15,2,FALSE)</f>
        <v>0</v>
      </c>
      <c r="S26" s="447"/>
      <c r="T26" s="409"/>
      <c r="U26" s="410" t="s">
        <v>35</v>
      </c>
      <c r="V26" s="385">
        <f>VLOOKUP(U26,[1]vstupy!$B$3:$C$15,2,FALSE)</f>
        <v>0</v>
      </c>
      <c r="W26" s="442"/>
      <c r="X26" s="261" t="s">
        <v>142</v>
      </c>
      <c r="Y26" s="262" t="s">
        <v>137</v>
      </c>
      <c r="Z26" s="263">
        <f>VLOOKUP($X26,vstupy!$B$18:$F$31,MATCH($Y26,vstupy!$B$17:$F$17,0),0)</f>
        <v>0</v>
      </c>
      <c r="AA26" s="264" t="s">
        <v>143</v>
      </c>
      <c r="AB26" s="263">
        <f>VLOOKUP($AA26,[1]vstupy!$B$34:$C$36,2,FALSE)</f>
        <v>0</v>
      </c>
      <c r="AC26" s="263">
        <f>Z26+AB26</f>
        <v>0</v>
      </c>
      <c r="AD26" s="411" t="s">
        <v>35</v>
      </c>
      <c r="AE26" s="404">
        <f>VLOOKUP(AD26,vstupy!$B$3:$C$15,2,FALSE)</f>
        <v>0</v>
      </c>
      <c r="AF26" s="406" t="str">
        <f>IFERROR(IF(M26=0,"N",O26/L26*J26),0)</f>
        <v>N</v>
      </c>
      <c r="AG26" s="400">
        <f>O26*J26</f>
        <v>0</v>
      </c>
      <c r="AH26" s="441">
        <f t="shared" ref="AH26" si="232">P26*R26*J26</f>
        <v>0</v>
      </c>
      <c r="AI26" s="400">
        <f t="shared" ref="AI26" si="233">IFERROR(AH26*M26,0)</f>
        <v>0</v>
      </c>
      <c r="AJ26" s="441" t="str">
        <f t="shared" si="177"/>
        <v>N</v>
      </c>
      <c r="AK26" s="400">
        <f t="shared" ref="AK26" si="234">S26*J26</f>
        <v>0</v>
      </c>
      <c r="AL26" s="400">
        <f>T26*V26*J26</f>
        <v>0</v>
      </c>
      <c r="AM26" s="398">
        <f t="shared" ref="AM26" si="235">IFERROR(AL26*M26,0)</f>
        <v>0</v>
      </c>
      <c r="AN26" s="400">
        <f t="shared" ref="AN26" si="236">IF(W26&gt;0,IF(AE26&gt;0,($G$7/160)*(W26/60)*AE26*J26,0),IF(AE26&gt;0,($G$7/160)*((AC26+AC27+AC28)/60)*AE26*J26,0))</f>
        <v>0</v>
      </c>
      <c r="AO26" s="439">
        <f>IFERROR(AN26*M26,0)</f>
        <v>0</v>
      </c>
      <c r="AP26" s="372">
        <f t="shared" ref="AP26" si="237">IF($N26="In (zvyšuje náklady)",AF26,0)</f>
        <v>0</v>
      </c>
      <c r="AQ26" s="369">
        <f t="shared" ref="AQ26" si="238">IF($N26="In (zvyšuje náklady)",AG26,0)</f>
        <v>0</v>
      </c>
      <c r="AR26" s="369">
        <f t="shared" ref="AR26" si="239">IF($N26="In (zvyšuje náklady)",AH26,0)</f>
        <v>0</v>
      </c>
      <c r="AS26" s="369">
        <f t="shared" ref="AS26" si="240">IF($N26="In (zvyšuje náklady)",AI26,0)</f>
        <v>0</v>
      </c>
      <c r="AT26" s="369">
        <f t="shared" ref="AT26" si="241">IF($N26="In (zvyšuje náklady)",AJ26,0)</f>
        <v>0</v>
      </c>
      <c r="AU26" s="369">
        <f t="shared" ref="AU26" si="242">IF($N26="In (zvyšuje náklady)",AK26,0)</f>
        <v>0</v>
      </c>
      <c r="AV26" s="369">
        <f t="shared" ref="AV26" si="243">IF($N26="In (zvyšuje náklady)",AL26,0)</f>
        <v>0</v>
      </c>
      <c r="AW26" s="369">
        <f t="shared" ref="AW26" si="244">IF($N26="In (zvyšuje náklady)",AM26,0)</f>
        <v>0</v>
      </c>
      <c r="AX26" s="369">
        <f t="shared" ref="AX26" si="245">IF($N26="In (zvyšuje náklady)",AN26,0)</f>
        <v>0</v>
      </c>
      <c r="AY26" s="369">
        <f t="shared" ref="AY26" si="246">IF($N26="In (zvyšuje náklady)",AO26,0)</f>
        <v>0</v>
      </c>
      <c r="AZ26" s="369" t="str">
        <f t="shared" ref="AZ26" si="247">IF($N26="Out (znižuje náklady)",AF26,"0")</f>
        <v>0</v>
      </c>
      <c r="BA26" s="369" t="str">
        <f t="shared" ref="BA26" si="248">IF($N26="Out (znižuje náklady)",AG26,"0")</f>
        <v>0</v>
      </c>
      <c r="BB26" s="369" t="str">
        <f t="shared" ref="BB26" si="249">IF($N26="Out (znižuje náklady)",AH26,"0")</f>
        <v>0</v>
      </c>
      <c r="BC26" s="369" t="str">
        <f t="shared" ref="BC26" si="250">IF($N26="Out (znižuje náklady)",AI26,"0")</f>
        <v>0</v>
      </c>
      <c r="BD26" s="369" t="str">
        <f t="shared" ref="BD26" si="251">IF($N26="Out (znižuje náklady)",AJ26,"0")</f>
        <v>0</v>
      </c>
      <c r="BE26" s="369" t="str">
        <f t="shared" ref="BE26" si="252">IF($N26="Out (znižuje náklady)",AK26,"0")</f>
        <v>0</v>
      </c>
      <c r="BF26" s="369" t="str">
        <f t="shared" ref="BF26" si="253">IF($N26="Out (znižuje náklady)",AL26,"0")</f>
        <v>0</v>
      </c>
      <c r="BG26" s="369" t="str">
        <f t="shared" ref="BG26" si="254">IF($N26="Out (znižuje náklady)",AM26,"0")</f>
        <v>0</v>
      </c>
      <c r="BH26" s="369" t="str">
        <f t="shared" ref="BH26" si="255">IF($N26="Out (znižuje náklady)",AN26,"0")</f>
        <v>0</v>
      </c>
      <c r="BI26" s="377" t="str">
        <f t="shared" ref="BI26" si="256">IF($N26="Out (znižuje náklady)",AO26,"0")</f>
        <v>0</v>
      </c>
      <c r="BJ26" s="371">
        <f>IF(F26=vstupy!$B$47,0,1)</f>
        <v>1</v>
      </c>
      <c r="BK26" s="372">
        <f t="shared" ref="BK26" si="257">$BJ26*AP26</f>
        <v>0</v>
      </c>
      <c r="BL26" s="369">
        <f t="shared" ref="BL26" si="258">$BJ26*AQ26</f>
        <v>0</v>
      </c>
      <c r="BM26" s="369">
        <f t="shared" ref="BM26" si="259">$BJ26*AR26</f>
        <v>0</v>
      </c>
      <c r="BN26" s="369">
        <f t="shared" ref="BN26" si="260">$BJ26*AS26</f>
        <v>0</v>
      </c>
      <c r="BO26" s="369">
        <f t="shared" ref="BO26" si="261">$BJ26*AT26</f>
        <v>0</v>
      </c>
      <c r="BP26" s="369">
        <f t="shared" ref="BP26" si="262">$BJ26*AU26</f>
        <v>0</v>
      </c>
      <c r="BQ26" s="369">
        <f t="shared" ref="BQ26" si="263">$BJ26*AV26</f>
        <v>0</v>
      </c>
      <c r="BR26" s="369">
        <f t="shared" ref="BR26" si="264">$BJ26*AW26</f>
        <v>0</v>
      </c>
      <c r="BS26" s="369">
        <f t="shared" ref="BS26" si="265">$BJ26*AX26</f>
        <v>0</v>
      </c>
      <c r="BT26" s="370">
        <f t="shared" ref="BT26" si="266">$BJ26*AY26</f>
        <v>0</v>
      </c>
      <c r="BU26" s="372">
        <f t="shared" ref="BU26" si="267">$BJ26*AZ26</f>
        <v>0</v>
      </c>
      <c r="BV26" s="369">
        <f t="shared" ref="BV26" si="268">$BJ26*BA26</f>
        <v>0</v>
      </c>
      <c r="BW26" s="369">
        <f t="shared" ref="BW26" si="269">$BJ26*BB26</f>
        <v>0</v>
      </c>
      <c r="BX26" s="369">
        <f t="shared" ref="BX26" si="270">$BJ26*BC26</f>
        <v>0</v>
      </c>
      <c r="BY26" s="369">
        <f t="shared" ref="BY26" si="271">$BJ26*BD26</f>
        <v>0</v>
      </c>
      <c r="BZ26" s="369">
        <f t="shared" ref="BZ26" si="272">$BJ26*BE26</f>
        <v>0</v>
      </c>
      <c r="CA26" s="369">
        <f t="shared" ref="CA26" si="273">$BJ26*BF26</f>
        <v>0</v>
      </c>
      <c r="CB26" s="369">
        <f t="shared" ref="CB26" si="274">$BJ26*BG26</f>
        <v>0</v>
      </c>
      <c r="CC26" s="369">
        <f t="shared" ref="CC26" si="275">$BJ26*BH26</f>
        <v>0</v>
      </c>
      <c r="CD26" s="370">
        <f t="shared" ref="CD26" si="276">$BJ26*BI26</f>
        <v>0</v>
      </c>
      <c r="CE26" s="395">
        <f>IF(N26="Nemení sa",1,0)</f>
        <v>0</v>
      </c>
      <c r="CF26" s="372">
        <f>AG26*$CE26</f>
        <v>0</v>
      </c>
      <c r="CG26" s="369">
        <f>AI26*$CE26</f>
        <v>0</v>
      </c>
      <c r="CH26" s="369">
        <f>AK26*$CE26</f>
        <v>0</v>
      </c>
      <c r="CI26" s="369">
        <f>AM26*$CE26</f>
        <v>0</v>
      </c>
      <c r="CJ26" s="370">
        <f>AO26*$CE26</f>
        <v>0</v>
      </c>
      <c r="CK26" s="373">
        <f t="shared" ref="CK26" si="277">SUM(CF26:CJ28)</f>
        <v>0</v>
      </c>
      <c r="CL26" s="374">
        <f>IF(F26=vstupy!B$42,"1",0)</f>
        <v>0</v>
      </c>
      <c r="CM26" s="372">
        <f t="shared" ref="CM26:CV26" si="278">IF($CL26="1",AP26,0)</f>
        <v>0</v>
      </c>
      <c r="CN26" s="369">
        <f t="shared" si="278"/>
        <v>0</v>
      </c>
      <c r="CO26" s="369">
        <f t="shared" si="278"/>
        <v>0</v>
      </c>
      <c r="CP26" s="369">
        <f t="shared" si="278"/>
        <v>0</v>
      </c>
      <c r="CQ26" s="369">
        <f t="shared" si="278"/>
        <v>0</v>
      </c>
      <c r="CR26" s="369">
        <f t="shared" si="278"/>
        <v>0</v>
      </c>
      <c r="CS26" s="369">
        <f t="shared" si="278"/>
        <v>0</v>
      </c>
      <c r="CT26" s="369">
        <f t="shared" si="278"/>
        <v>0</v>
      </c>
      <c r="CU26" s="369">
        <f t="shared" si="278"/>
        <v>0</v>
      </c>
      <c r="CV26" s="370">
        <f t="shared" si="278"/>
        <v>0</v>
      </c>
      <c r="CW26" s="371">
        <f>CP26+CT26+CV26</f>
        <v>0</v>
      </c>
      <c r="CX26" s="371">
        <f t="shared" ref="CX26" si="279">CN26+CR26</f>
        <v>0</v>
      </c>
      <c r="CY26" s="372">
        <f t="shared" ref="CY26:DH26" si="280">IF($CL26="1",AZ26,0)</f>
        <v>0</v>
      </c>
      <c r="CZ26" s="369">
        <f t="shared" si="280"/>
        <v>0</v>
      </c>
      <c r="DA26" s="369">
        <f t="shared" si="280"/>
        <v>0</v>
      </c>
      <c r="DB26" s="369">
        <f t="shared" si="280"/>
        <v>0</v>
      </c>
      <c r="DC26" s="369">
        <f t="shared" si="280"/>
        <v>0</v>
      </c>
      <c r="DD26" s="369">
        <f t="shared" si="280"/>
        <v>0</v>
      </c>
      <c r="DE26" s="369">
        <f t="shared" si="280"/>
        <v>0</v>
      </c>
      <c r="DF26" s="369">
        <f t="shared" si="280"/>
        <v>0</v>
      </c>
      <c r="DG26" s="369">
        <f t="shared" si="280"/>
        <v>0</v>
      </c>
      <c r="DH26" s="370">
        <f t="shared" si="280"/>
        <v>0</v>
      </c>
      <c r="DI26" s="382">
        <f>DB26+DF26+DH26</f>
        <v>0</v>
      </c>
      <c r="DJ26" s="382">
        <f t="shared" ref="DJ26" si="281">CZ26+DD26</f>
        <v>0</v>
      </c>
      <c r="DK26" s="381">
        <f>IF(CE26=0,1,0)</f>
        <v>1</v>
      </c>
      <c r="DL26" s="381">
        <f>IFERROR(IF($AF26="N",AH26+AJ26+AL26+AN26,AF26+AH26+AJ26+AL26+AN26),0)*$DK26</f>
        <v>0</v>
      </c>
      <c r="DM26" s="381">
        <f>(AG26+AI26+AK26+AM26+AO26)*$DK26</f>
        <v>0</v>
      </c>
      <c r="DN26" s="381">
        <f>AS26+AW26+AY26-CW26</f>
        <v>0</v>
      </c>
      <c r="DO26" s="381">
        <f>BC26+BG26+BI26-DI26</f>
        <v>0</v>
      </c>
      <c r="DP26" s="381">
        <f>DN26+DO26</f>
        <v>0</v>
      </c>
      <c r="DQ26" s="380" t="str">
        <f>IF(OR(F26=vstupy!B$40,F26=vstupy!B$41,F26=vstupy!B$42,),"0","1")</f>
        <v>0</v>
      </c>
      <c r="DR26" s="372">
        <f>IF($DQ26="1",AQ26,"0")+CF26</f>
        <v>0</v>
      </c>
      <c r="DS26" s="369">
        <f>IF($DQ26="1",AS26,"0")+CG26</f>
        <v>0</v>
      </c>
      <c r="DT26" s="369">
        <f>IF($DQ26="1",AU26,"0")+CH26</f>
        <v>0</v>
      </c>
      <c r="DU26" s="369">
        <f>IF($DQ26="1",AW26,"0")+CI26</f>
        <v>0</v>
      </c>
      <c r="DV26" s="370">
        <f>IF($DQ26="1",AY26,"0")+CJ26</f>
        <v>0</v>
      </c>
      <c r="DW26" s="378">
        <f t="shared" ref="DW26" si="282">SUM(DR26:DV28)</f>
        <v>0</v>
      </c>
      <c r="DX26" s="372" t="str">
        <f t="shared" ref="DX26" si="283">IF($DQ26="1",BA26,"0")</f>
        <v>0</v>
      </c>
      <c r="DY26" s="369" t="str">
        <f t="shared" ref="DY26" si="284">IF($DQ26="1",BC26,"0")</f>
        <v>0</v>
      </c>
      <c r="DZ26" s="369" t="str">
        <f t="shared" ref="DZ26" si="285">IF($DQ26="1",BE26,"0")</f>
        <v>0</v>
      </c>
      <c r="EA26" s="369" t="str">
        <f>IF($DQ26="1",BG26,"0")</f>
        <v>0</v>
      </c>
      <c r="EB26" s="370" t="str">
        <f>IF($DQ26="1",BI26,"0")</f>
        <v>0</v>
      </c>
      <c r="EC26" s="378">
        <f t="shared" ref="EC26" si="286">SUM(DX26:EB28)</f>
        <v>0</v>
      </c>
      <c r="ED26" s="379">
        <f>EC26+DW26</f>
        <v>0</v>
      </c>
    </row>
    <row r="27" spans="2:134" s="16" customFormat="1" ht="12.6" customHeight="1" x14ac:dyDescent="0.2">
      <c r="B27" s="414"/>
      <c r="C27" s="384"/>
      <c r="D27" s="384"/>
      <c r="E27" s="384"/>
      <c r="F27" s="393"/>
      <c r="G27" s="586"/>
      <c r="H27" s="387"/>
      <c r="I27" s="387"/>
      <c r="J27" s="390"/>
      <c r="K27" s="393"/>
      <c r="L27" s="384"/>
      <c r="M27" s="383"/>
      <c r="N27" s="393"/>
      <c r="O27" s="384"/>
      <c r="P27" s="442"/>
      <c r="Q27" s="442"/>
      <c r="R27" s="385"/>
      <c r="S27" s="447"/>
      <c r="T27" s="409"/>
      <c r="U27" s="410"/>
      <c r="V27" s="385"/>
      <c r="W27" s="442"/>
      <c r="X27" s="261" t="s">
        <v>142</v>
      </c>
      <c r="Y27" s="262" t="s">
        <v>137</v>
      </c>
      <c r="Z27" s="263">
        <f>VLOOKUP($X27,vstupy!$B$18:$F$31,MATCH($Y27,vstupy!$B$17:$F$17,0),0)</f>
        <v>0</v>
      </c>
      <c r="AA27" s="264" t="s">
        <v>143</v>
      </c>
      <c r="AB27" s="263">
        <f>VLOOKUP($AA27,[1]vstupy!$B$34:$C$36,2,FALSE)</f>
        <v>0</v>
      </c>
      <c r="AC27" s="263">
        <f t="shared" ref="AC27:AC28" si="287">Z27+AB27</f>
        <v>0</v>
      </c>
      <c r="AD27" s="412"/>
      <c r="AE27" s="404"/>
      <c r="AF27" s="372"/>
      <c r="AG27" s="396"/>
      <c r="AH27" s="396"/>
      <c r="AI27" s="396"/>
      <c r="AJ27" s="396"/>
      <c r="AK27" s="396"/>
      <c r="AL27" s="396"/>
      <c r="AM27" s="399"/>
      <c r="AN27" s="396"/>
      <c r="AO27" s="401"/>
      <c r="AP27" s="372"/>
      <c r="AQ27" s="369"/>
      <c r="AR27" s="369"/>
      <c r="AS27" s="369"/>
      <c r="AT27" s="369"/>
      <c r="AU27" s="369"/>
      <c r="AV27" s="369"/>
      <c r="AW27" s="369"/>
      <c r="AX27" s="369"/>
      <c r="AY27" s="369"/>
      <c r="AZ27" s="369"/>
      <c r="BA27" s="369"/>
      <c r="BB27" s="369"/>
      <c r="BC27" s="369"/>
      <c r="BD27" s="369"/>
      <c r="BE27" s="369"/>
      <c r="BF27" s="369"/>
      <c r="BG27" s="369"/>
      <c r="BH27" s="369"/>
      <c r="BI27" s="377"/>
      <c r="BJ27" s="371"/>
      <c r="BK27" s="372"/>
      <c r="BL27" s="369"/>
      <c r="BM27" s="369"/>
      <c r="BN27" s="369"/>
      <c r="BO27" s="369"/>
      <c r="BP27" s="369"/>
      <c r="BQ27" s="369"/>
      <c r="BR27" s="369"/>
      <c r="BS27" s="369"/>
      <c r="BT27" s="370"/>
      <c r="BU27" s="372"/>
      <c r="BV27" s="369"/>
      <c r="BW27" s="369"/>
      <c r="BX27" s="369"/>
      <c r="BY27" s="369"/>
      <c r="BZ27" s="369"/>
      <c r="CA27" s="369"/>
      <c r="CB27" s="369"/>
      <c r="CC27" s="369"/>
      <c r="CD27" s="370"/>
      <c r="CE27" s="395"/>
      <c r="CF27" s="372"/>
      <c r="CG27" s="369"/>
      <c r="CH27" s="369"/>
      <c r="CI27" s="369"/>
      <c r="CJ27" s="370"/>
      <c r="CK27" s="373"/>
      <c r="CL27" s="375"/>
      <c r="CM27" s="372"/>
      <c r="CN27" s="369"/>
      <c r="CO27" s="369"/>
      <c r="CP27" s="369"/>
      <c r="CQ27" s="369"/>
      <c r="CR27" s="369"/>
      <c r="CS27" s="369"/>
      <c r="CT27" s="369"/>
      <c r="CU27" s="369"/>
      <c r="CV27" s="370"/>
      <c r="CW27" s="371"/>
      <c r="CX27" s="371"/>
      <c r="CY27" s="372"/>
      <c r="CZ27" s="369"/>
      <c r="DA27" s="369"/>
      <c r="DB27" s="369"/>
      <c r="DC27" s="369"/>
      <c r="DD27" s="369"/>
      <c r="DE27" s="369"/>
      <c r="DF27" s="369"/>
      <c r="DG27" s="369"/>
      <c r="DH27" s="370"/>
      <c r="DI27" s="382"/>
      <c r="DJ27" s="382"/>
      <c r="DK27" s="381"/>
      <c r="DL27" s="381"/>
      <c r="DM27" s="381"/>
      <c r="DN27" s="381"/>
      <c r="DO27" s="381"/>
      <c r="DP27" s="381"/>
      <c r="DQ27" s="380"/>
      <c r="DR27" s="372"/>
      <c r="DS27" s="369"/>
      <c r="DT27" s="369"/>
      <c r="DU27" s="369"/>
      <c r="DV27" s="370"/>
      <c r="DW27" s="378"/>
      <c r="DX27" s="372"/>
      <c r="DY27" s="369"/>
      <c r="DZ27" s="369"/>
      <c r="EA27" s="369"/>
      <c r="EB27" s="370"/>
      <c r="EC27" s="378"/>
      <c r="ED27" s="379"/>
    </row>
    <row r="28" spans="2:134" s="16" customFormat="1" ht="12.6" customHeight="1" x14ac:dyDescent="0.2">
      <c r="B28" s="414"/>
      <c r="C28" s="384"/>
      <c r="D28" s="384"/>
      <c r="E28" s="384"/>
      <c r="F28" s="394"/>
      <c r="G28" s="586"/>
      <c r="H28" s="388"/>
      <c r="I28" s="388"/>
      <c r="J28" s="391"/>
      <c r="K28" s="394"/>
      <c r="L28" s="384"/>
      <c r="M28" s="383"/>
      <c r="N28" s="394"/>
      <c r="O28" s="384"/>
      <c r="P28" s="442"/>
      <c r="Q28" s="442"/>
      <c r="R28" s="385"/>
      <c r="S28" s="447"/>
      <c r="T28" s="409"/>
      <c r="U28" s="410"/>
      <c r="V28" s="385"/>
      <c r="W28" s="442"/>
      <c r="X28" s="261" t="s">
        <v>142</v>
      </c>
      <c r="Y28" s="262" t="s">
        <v>137</v>
      </c>
      <c r="Z28" s="263">
        <f>VLOOKUP($X28,vstupy!$B$18:$F$31,MATCH($Y28,vstupy!$B$17:$F$17,0),0)</f>
        <v>0</v>
      </c>
      <c r="AA28" s="264" t="s">
        <v>143</v>
      </c>
      <c r="AB28" s="263">
        <f>VLOOKUP($AA28,[1]vstupy!$B$34:$C$36,2,FALSE)</f>
        <v>0</v>
      </c>
      <c r="AC28" s="263">
        <f t="shared" si="287"/>
        <v>0</v>
      </c>
      <c r="AD28" s="413"/>
      <c r="AE28" s="405"/>
      <c r="AF28" s="372"/>
      <c r="AG28" s="396"/>
      <c r="AH28" s="396"/>
      <c r="AI28" s="396"/>
      <c r="AJ28" s="396"/>
      <c r="AK28" s="396"/>
      <c r="AL28" s="396"/>
      <c r="AM28" s="400"/>
      <c r="AN28" s="396"/>
      <c r="AO28" s="401"/>
      <c r="AP28" s="372"/>
      <c r="AQ28" s="369"/>
      <c r="AR28" s="369"/>
      <c r="AS28" s="369"/>
      <c r="AT28" s="369"/>
      <c r="AU28" s="369"/>
      <c r="AV28" s="369"/>
      <c r="AW28" s="369"/>
      <c r="AX28" s="369"/>
      <c r="AY28" s="369"/>
      <c r="AZ28" s="369"/>
      <c r="BA28" s="369"/>
      <c r="BB28" s="369"/>
      <c r="BC28" s="369"/>
      <c r="BD28" s="369"/>
      <c r="BE28" s="369"/>
      <c r="BF28" s="369"/>
      <c r="BG28" s="369"/>
      <c r="BH28" s="369"/>
      <c r="BI28" s="377"/>
      <c r="BJ28" s="371"/>
      <c r="BK28" s="372"/>
      <c r="BL28" s="369"/>
      <c r="BM28" s="369"/>
      <c r="BN28" s="369"/>
      <c r="BO28" s="369"/>
      <c r="BP28" s="369"/>
      <c r="BQ28" s="369"/>
      <c r="BR28" s="369"/>
      <c r="BS28" s="369"/>
      <c r="BT28" s="370"/>
      <c r="BU28" s="372"/>
      <c r="BV28" s="369"/>
      <c r="BW28" s="369"/>
      <c r="BX28" s="369"/>
      <c r="BY28" s="369"/>
      <c r="BZ28" s="369"/>
      <c r="CA28" s="369"/>
      <c r="CB28" s="369"/>
      <c r="CC28" s="369"/>
      <c r="CD28" s="370"/>
      <c r="CE28" s="395"/>
      <c r="CF28" s="372"/>
      <c r="CG28" s="369"/>
      <c r="CH28" s="369"/>
      <c r="CI28" s="369"/>
      <c r="CJ28" s="370"/>
      <c r="CK28" s="373"/>
      <c r="CL28" s="376"/>
      <c r="CM28" s="372"/>
      <c r="CN28" s="369"/>
      <c r="CO28" s="369"/>
      <c r="CP28" s="369"/>
      <c r="CQ28" s="369"/>
      <c r="CR28" s="369"/>
      <c r="CS28" s="369"/>
      <c r="CT28" s="369"/>
      <c r="CU28" s="369"/>
      <c r="CV28" s="370"/>
      <c r="CW28" s="371"/>
      <c r="CX28" s="371"/>
      <c r="CY28" s="372"/>
      <c r="CZ28" s="369"/>
      <c r="DA28" s="369"/>
      <c r="DB28" s="369"/>
      <c r="DC28" s="369"/>
      <c r="DD28" s="369"/>
      <c r="DE28" s="369"/>
      <c r="DF28" s="369"/>
      <c r="DG28" s="369"/>
      <c r="DH28" s="370"/>
      <c r="DI28" s="382"/>
      <c r="DJ28" s="382"/>
      <c r="DK28" s="381"/>
      <c r="DL28" s="381"/>
      <c r="DM28" s="381"/>
      <c r="DN28" s="381"/>
      <c r="DO28" s="381"/>
      <c r="DP28" s="381"/>
      <c r="DQ28" s="380"/>
      <c r="DR28" s="372"/>
      <c r="DS28" s="369"/>
      <c r="DT28" s="369"/>
      <c r="DU28" s="369"/>
      <c r="DV28" s="370"/>
      <c r="DW28" s="378"/>
      <c r="DX28" s="372"/>
      <c r="DY28" s="369"/>
      <c r="DZ28" s="369"/>
      <c r="EA28" s="369"/>
      <c r="EB28" s="370"/>
      <c r="EC28" s="378"/>
      <c r="ED28" s="379"/>
    </row>
    <row r="29" spans="2:134" ht="12.6" customHeight="1" x14ac:dyDescent="0.2">
      <c r="B29" s="427">
        <v>7</v>
      </c>
      <c r="C29" s="418"/>
      <c r="D29" s="418"/>
      <c r="E29" s="418"/>
      <c r="F29" s="428" t="s">
        <v>196</v>
      </c>
      <c r="G29" s="585"/>
      <c r="H29" s="431" t="str">
        <f t="shared" ref="H29" si="288">IF($F29="3e)  Skoršia transpozícia  - zavedenie transpozície pred termínom ktorý určuje smernica EÚ. "," ","")</f>
        <v/>
      </c>
      <c r="I29" s="431" t="str">
        <f t="shared" ref="I29" si="289">IF($F29="3e)  Skoršia transpozícia  - zavedenie transpozície pred termínom ktorý určuje smernica EÚ. ",$H29,"NA")</f>
        <v>NA</v>
      </c>
      <c r="J29" s="256">
        <f>IF(I29&gt;12,1,I29/12)</f>
        <v>1</v>
      </c>
      <c r="K29" s="219"/>
      <c r="L29" s="418"/>
      <c r="M29" s="426">
        <f>IF(L29="N",0,L29)</f>
        <v>0</v>
      </c>
      <c r="N29" s="428" t="s">
        <v>196</v>
      </c>
      <c r="O29" s="418"/>
      <c r="P29" s="443"/>
      <c r="Q29" s="443" t="s">
        <v>35</v>
      </c>
      <c r="R29" s="227">
        <f>VLOOKUP(Q29,[1]vstupy!$B$3:$C$15,2,FALSE)</f>
        <v>0</v>
      </c>
      <c r="S29" s="448"/>
      <c r="T29" s="420"/>
      <c r="U29" s="421" t="s">
        <v>35</v>
      </c>
      <c r="V29" s="227">
        <f>VLOOKUP(U29,[1]vstupy!$B$3:$C$15,2,FALSE)</f>
        <v>0</v>
      </c>
      <c r="W29" s="540"/>
      <c r="X29" s="160" t="s">
        <v>142</v>
      </c>
      <c r="Y29" s="174" t="s">
        <v>137</v>
      </c>
      <c r="Z29" s="171">
        <f>VLOOKUP($X29,vstupy!$B$18:$F$31,MATCH($Y29,vstupy!$B$17:$F$17,0),0)</f>
        <v>0</v>
      </c>
      <c r="AA29" s="108" t="s">
        <v>143</v>
      </c>
      <c r="AB29" s="171">
        <f>VLOOKUP($AA29,[1]vstupy!$B$34:$C$36,2,FALSE)</f>
        <v>0</v>
      </c>
      <c r="AC29" s="171">
        <f t="shared" ref="AC29:AC37" si="290">Z29+AB29</f>
        <v>0</v>
      </c>
      <c r="AD29" s="434" t="s">
        <v>3</v>
      </c>
      <c r="AE29" s="403">
        <f>VLOOKUP(AD29,vstupy!$B$3:$C$15,2,FALSE)</f>
        <v>1</v>
      </c>
      <c r="AF29" s="446" t="str">
        <f>IFERROR(IF(M29=0,"N",O29/L29*J29),0)</f>
        <v>N</v>
      </c>
      <c r="AG29" s="400">
        <f>O29*J29</f>
        <v>0</v>
      </c>
      <c r="AH29" s="441">
        <f t="shared" ref="AH29" si="291">P29*R29*J29</f>
        <v>0</v>
      </c>
      <c r="AI29" s="400">
        <f t="shared" ref="AI29" si="292">IFERROR(AH29*M29,0)</f>
        <v>0</v>
      </c>
      <c r="AJ29" s="444" t="str">
        <f t="shared" si="177"/>
        <v>N</v>
      </c>
      <c r="AK29" s="400">
        <f t="shared" ref="AK29" si="293">S29*J29</f>
        <v>0</v>
      </c>
      <c r="AL29" s="400">
        <f>T29*V29*J29</f>
        <v>0</v>
      </c>
      <c r="AM29" s="398">
        <f t="shared" ref="AM29" si="294">IFERROR(AL29*M29,0)</f>
        <v>0</v>
      </c>
      <c r="AN29" s="400">
        <f t="shared" ref="AN29" si="295">IF(W29&gt;0,IF(AE29&gt;0,($G$7/160)*(W29/60)*AE29*J29,0),IF(AE29&gt;0,($G$7/160)*((AC29+AC30+AC31)/60)*AE29*J29,0))</f>
        <v>0</v>
      </c>
      <c r="AO29" s="439">
        <f>IFERROR(AN29*M29,0)</f>
        <v>0</v>
      </c>
      <c r="AP29" s="372">
        <f t="shared" ref="AP29" si="296">IF($N29="In (zvyšuje náklady)",AF29,0)</f>
        <v>0</v>
      </c>
      <c r="AQ29" s="369">
        <f t="shared" ref="AQ29" si="297">IF($N29="In (zvyšuje náklady)",AG29,0)</f>
        <v>0</v>
      </c>
      <c r="AR29" s="369">
        <f t="shared" ref="AR29" si="298">IF($N29="In (zvyšuje náklady)",AH29,0)</f>
        <v>0</v>
      </c>
      <c r="AS29" s="369">
        <f t="shared" ref="AS29" si="299">IF($N29="In (zvyšuje náklady)",AI29,0)</f>
        <v>0</v>
      </c>
      <c r="AT29" s="369">
        <f t="shared" ref="AT29" si="300">IF($N29="In (zvyšuje náklady)",AJ29,0)</f>
        <v>0</v>
      </c>
      <c r="AU29" s="369">
        <f t="shared" ref="AU29" si="301">IF($N29="In (zvyšuje náklady)",AK29,0)</f>
        <v>0</v>
      </c>
      <c r="AV29" s="369">
        <f t="shared" ref="AV29" si="302">IF($N29="In (zvyšuje náklady)",AL29,0)</f>
        <v>0</v>
      </c>
      <c r="AW29" s="369">
        <f t="shared" ref="AW29" si="303">IF($N29="In (zvyšuje náklady)",AM29,0)</f>
        <v>0</v>
      </c>
      <c r="AX29" s="369">
        <f t="shared" ref="AX29" si="304">IF($N29="In (zvyšuje náklady)",AN29,0)</f>
        <v>0</v>
      </c>
      <c r="AY29" s="369">
        <f t="shared" ref="AY29" si="305">IF($N29="In (zvyšuje náklady)",AO29,0)</f>
        <v>0</v>
      </c>
      <c r="AZ29" s="369" t="str">
        <f t="shared" ref="AZ29" si="306">IF($N29="Out (znižuje náklady)",AF29,"0")</f>
        <v>0</v>
      </c>
      <c r="BA29" s="369" t="str">
        <f t="shared" ref="BA29" si="307">IF($N29="Out (znižuje náklady)",AG29,"0")</f>
        <v>0</v>
      </c>
      <c r="BB29" s="369" t="str">
        <f t="shared" ref="BB29" si="308">IF($N29="Out (znižuje náklady)",AH29,"0")</f>
        <v>0</v>
      </c>
      <c r="BC29" s="369" t="str">
        <f t="shared" ref="BC29" si="309">IF($N29="Out (znižuje náklady)",AI29,"0")</f>
        <v>0</v>
      </c>
      <c r="BD29" s="369" t="str">
        <f t="shared" ref="BD29" si="310">IF($N29="Out (znižuje náklady)",AJ29,"0")</f>
        <v>0</v>
      </c>
      <c r="BE29" s="369" t="str">
        <f t="shared" ref="BE29" si="311">IF($N29="Out (znižuje náklady)",AK29,"0")</f>
        <v>0</v>
      </c>
      <c r="BF29" s="369" t="str">
        <f t="shared" ref="BF29" si="312">IF($N29="Out (znižuje náklady)",AL29,"0")</f>
        <v>0</v>
      </c>
      <c r="BG29" s="369" t="str">
        <f t="shared" ref="BG29" si="313">IF($N29="Out (znižuje náklady)",AM29,"0")</f>
        <v>0</v>
      </c>
      <c r="BH29" s="369" t="str">
        <f t="shared" ref="BH29" si="314">IF($N29="Out (znižuje náklady)",AN29,"0")</f>
        <v>0</v>
      </c>
      <c r="BI29" s="377" t="str">
        <f t="shared" ref="BI29" si="315">IF($N29="Out (znižuje náklady)",AO29,"0")</f>
        <v>0</v>
      </c>
      <c r="BJ29" s="371">
        <f>IF(F29=vstupy!$B$47,0,1)</f>
        <v>1</v>
      </c>
      <c r="BK29" s="372">
        <f t="shared" ref="BK29" si="316">$BJ29*AP29</f>
        <v>0</v>
      </c>
      <c r="BL29" s="369">
        <f t="shared" ref="BL29" si="317">$BJ29*AQ29</f>
        <v>0</v>
      </c>
      <c r="BM29" s="369">
        <f t="shared" ref="BM29" si="318">$BJ29*AR29</f>
        <v>0</v>
      </c>
      <c r="BN29" s="369">
        <f t="shared" ref="BN29" si="319">$BJ29*AS29</f>
        <v>0</v>
      </c>
      <c r="BO29" s="369">
        <f t="shared" ref="BO29" si="320">$BJ29*AT29</f>
        <v>0</v>
      </c>
      <c r="BP29" s="369">
        <f t="shared" ref="BP29" si="321">$BJ29*AU29</f>
        <v>0</v>
      </c>
      <c r="BQ29" s="369">
        <f t="shared" ref="BQ29" si="322">$BJ29*AV29</f>
        <v>0</v>
      </c>
      <c r="BR29" s="369">
        <f t="shared" ref="BR29" si="323">$BJ29*AW29</f>
        <v>0</v>
      </c>
      <c r="BS29" s="369">
        <f t="shared" ref="BS29" si="324">$BJ29*AX29</f>
        <v>0</v>
      </c>
      <c r="BT29" s="370">
        <f t="shared" ref="BT29" si="325">$BJ29*AY29</f>
        <v>0</v>
      </c>
      <c r="BU29" s="372">
        <f t="shared" ref="BU29" si="326">$BJ29*AZ29</f>
        <v>0</v>
      </c>
      <c r="BV29" s="369">
        <f t="shared" ref="BV29" si="327">$BJ29*BA29</f>
        <v>0</v>
      </c>
      <c r="BW29" s="369">
        <f t="shared" ref="BW29" si="328">$BJ29*BB29</f>
        <v>0</v>
      </c>
      <c r="BX29" s="369">
        <f t="shared" ref="BX29" si="329">$BJ29*BC29</f>
        <v>0</v>
      </c>
      <c r="BY29" s="369">
        <f t="shared" ref="BY29" si="330">$BJ29*BD29</f>
        <v>0</v>
      </c>
      <c r="BZ29" s="369">
        <f t="shared" ref="BZ29" si="331">$BJ29*BE29</f>
        <v>0</v>
      </c>
      <c r="CA29" s="369">
        <f t="shared" ref="CA29" si="332">$BJ29*BF29</f>
        <v>0</v>
      </c>
      <c r="CB29" s="369">
        <f t="shared" ref="CB29" si="333">$BJ29*BG29</f>
        <v>0</v>
      </c>
      <c r="CC29" s="369">
        <f t="shared" ref="CC29" si="334">$BJ29*BH29</f>
        <v>0</v>
      </c>
      <c r="CD29" s="370">
        <f t="shared" ref="CD29" si="335">$BJ29*BI29</f>
        <v>0</v>
      </c>
      <c r="CE29" s="395">
        <f>IF(N29="Nemení sa",1,0)</f>
        <v>0</v>
      </c>
      <c r="CF29" s="372">
        <f>AG29*$CE29</f>
        <v>0</v>
      </c>
      <c r="CG29" s="369">
        <f>AI29*$CE29</f>
        <v>0</v>
      </c>
      <c r="CH29" s="369">
        <f>AK29*$CE29</f>
        <v>0</v>
      </c>
      <c r="CI29" s="369">
        <f>AM29*$CE29</f>
        <v>0</v>
      </c>
      <c r="CJ29" s="370">
        <f>AO29*$CE29</f>
        <v>0</v>
      </c>
      <c r="CK29" s="373">
        <f t="shared" ref="CK29" si="336">SUM(CF29:CJ31)</f>
        <v>0</v>
      </c>
      <c r="CL29" s="374">
        <f>IF(F29=vstupy!B$42,"1",0)</f>
        <v>0</v>
      </c>
      <c r="CM29" s="372">
        <f t="shared" ref="CM29:CV29" si="337">IF($CL29="1",AP29,0)</f>
        <v>0</v>
      </c>
      <c r="CN29" s="369">
        <f t="shared" si="337"/>
        <v>0</v>
      </c>
      <c r="CO29" s="369">
        <f t="shared" si="337"/>
        <v>0</v>
      </c>
      <c r="CP29" s="369">
        <f t="shared" si="337"/>
        <v>0</v>
      </c>
      <c r="CQ29" s="369">
        <f t="shared" si="337"/>
        <v>0</v>
      </c>
      <c r="CR29" s="369">
        <f t="shared" si="337"/>
        <v>0</v>
      </c>
      <c r="CS29" s="369">
        <f t="shared" si="337"/>
        <v>0</v>
      </c>
      <c r="CT29" s="369">
        <f t="shared" si="337"/>
        <v>0</v>
      </c>
      <c r="CU29" s="369">
        <f t="shared" si="337"/>
        <v>0</v>
      </c>
      <c r="CV29" s="370">
        <f t="shared" si="337"/>
        <v>0</v>
      </c>
      <c r="CW29" s="371">
        <f>CP29+CT29+CV29</f>
        <v>0</v>
      </c>
      <c r="CX29" s="371">
        <f t="shared" ref="CX29" si="338">CN29+CR29</f>
        <v>0</v>
      </c>
      <c r="CY29" s="372">
        <f t="shared" ref="CY29:DH29" si="339">IF($CL29="1",AZ29,0)</f>
        <v>0</v>
      </c>
      <c r="CZ29" s="369">
        <f t="shared" si="339"/>
        <v>0</v>
      </c>
      <c r="DA29" s="369">
        <f t="shared" si="339"/>
        <v>0</v>
      </c>
      <c r="DB29" s="369">
        <f t="shared" si="339"/>
        <v>0</v>
      </c>
      <c r="DC29" s="369">
        <f t="shared" si="339"/>
        <v>0</v>
      </c>
      <c r="DD29" s="369">
        <f t="shared" si="339"/>
        <v>0</v>
      </c>
      <c r="DE29" s="369">
        <f t="shared" si="339"/>
        <v>0</v>
      </c>
      <c r="DF29" s="369">
        <f t="shared" si="339"/>
        <v>0</v>
      </c>
      <c r="DG29" s="369">
        <f t="shared" si="339"/>
        <v>0</v>
      </c>
      <c r="DH29" s="370">
        <f t="shared" si="339"/>
        <v>0</v>
      </c>
      <c r="DI29" s="382">
        <f>DB29+DF29+DH29</f>
        <v>0</v>
      </c>
      <c r="DJ29" s="382">
        <f t="shared" ref="DJ29" si="340">CZ29+DD29</f>
        <v>0</v>
      </c>
      <c r="DK29" s="381">
        <f>IF(CE29=0,1,0)</f>
        <v>1</v>
      </c>
      <c r="DL29" s="381">
        <f>IFERROR(IF($AF29="N",AH29+AJ29+AL29+AN29,AF29+AH29+AJ29+AL29+AN29),0)*$DK29</f>
        <v>0</v>
      </c>
      <c r="DM29" s="381">
        <f>(AG29+AI29+AK29+AM29+AO29)*$DK29</f>
        <v>0</v>
      </c>
      <c r="DN29" s="381">
        <f>AS29+AW29+AY29-CW29</f>
        <v>0</v>
      </c>
      <c r="DO29" s="381">
        <f>BC29+BG29+BI29-DI29</f>
        <v>0</v>
      </c>
      <c r="DP29" s="381">
        <f>DN29+DO29</f>
        <v>0</v>
      </c>
      <c r="DQ29" s="380" t="str">
        <f>IF(OR(F29=vstupy!B$40,F29=vstupy!B$41,F29=vstupy!B$42,),"0","1")</f>
        <v>0</v>
      </c>
      <c r="DR29" s="372">
        <f>IF($DQ29="1",AQ29,"0")+CF29</f>
        <v>0</v>
      </c>
      <c r="DS29" s="369">
        <f>IF($DQ29="1",AS29,"0")+CG29</f>
        <v>0</v>
      </c>
      <c r="DT29" s="369">
        <f>IF($DQ29="1",AU29,"0")+CH29</f>
        <v>0</v>
      </c>
      <c r="DU29" s="369">
        <f>IF($DQ29="1",AW29,"0")+CI29</f>
        <v>0</v>
      </c>
      <c r="DV29" s="370">
        <f>IF($DQ29="1",AY29,"0")+CJ29</f>
        <v>0</v>
      </c>
      <c r="DW29" s="378">
        <f t="shared" ref="DW29" si="341">SUM(DR29:DV31)</f>
        <v>0</v>
      </c>
      <c r="DX29" s="372" t="str">
        <f t="shared" ref="DX29" si="342">IF($DQ29="1",BA29,"0")</f>
        <v>0</v>
      </c>
      <c r="DY29" s="369" t="str">
        <f t="shared" ref="DY29" si="343">IF($DQ29="1",BC29,"0")</f>
        <v>0</v>
      </c>
      <c r="DZ29" s="369" t="str">
        <f t="shared" ref="DZ29" si="344">IF($DQ29="1",BE29,"0")</f>
        <v>0</v>
      </c>
      <c r="EA29" s="369" t="str">
        <f>IF($DQ29="1",BG29,"0")</f>
        <v>0</v>
      </c>
      <c r="EB29" s="370" t="str">
        <f>IF($DQ29="1",BI29,"0")</f>
        <v>0</v>
      </c>
      <c r="EC29" s="378">
        <f t="shared" ref="EC29" si="345">SUM(DX29:EB31)</f>
        <v>0</v>
      </c>
      <c r="ED29" s="379">
        <f>EC29+DW29</f>
        <v>0</v>
      </c>
    </row>
    <row r="30" spans="2:134" ht="12.6" customHeight="1" x14ac:dyDescent="0.2">
      <c r="B30" s="427"/>
      <c r="C30" s="418"/>
      <c r="D30" s="418"/>
      <c r="E30" s="418"/>
      <c r="F30" s="429"/>
      <c r="G30" s="585"/>
      <c r="H30" s="432"/>
      <c r="I30" s="432"/>
      <c r="J30" s="257"/>
      <c r="K30" s="220"/>
      <c r="L30" s="418"/>
      <c r="M30" s="426"/>
      <c r="N30" s="429"/>
      <c r="O30" s="418"/>
      <c r="P30" s="443"/>
      <c r="Q30" s="443"/>
      <c r="R30" s="228"/>
      <c r="S30" s="448"/>
      <c r="T30" s="420"/>
      <c r="U30" s="421"/>
      <c r="V30" s="228"/>
      <c r="W30" s="541"/>
      <c r="X30" s="160" t="s">
        <v>142</v>
      </c>
      <c r="Y30" s="174" t="s">
        <v>137</v>
      </c>
      <c r="Z30" s="171">
        <f>VLOOKUP($X30,vstupy!$B$18:$F$31,MATCH($Y30,vstupy!$B$17:$F$17,0),0)</f>
        <v>0</v>
      </c>
      <c r="AA30" s="108" t="s">
        <v>143</v>
      </c>
      <c r="AB30" s="171">
        <f>VLOOKUP($AA30,[1]vstupy!$B$34:$C$36,2,FALSE)</f>
        <v>0</v>
      </c>
      <c r="AC30" s="171">
        <f t="shared" si="290"/>
        <v>0</v>
      </c>
      <c r="AD30" s="435"/>
      <c r="AE30" s="404"/>
      <c r="AF30" s="446"/>
      <c r="AG30" s="396"/>
      <c r="AH30" s="396"/>
      <c r="AI30" s="396"/>
      <c r="AJ30" s="445"/>
      <c r="AK30" s="396"/>
      <c r="AL30" s="396"/>
      <c r="AM30" s="399"/>
      <c r="AN30" s="396"/>
      <c r="AO30" s="401"/>
      <c r="AP30" s="372"/>
      <c r="AQ30" s="369"/>
      <c r="AR30" s="369"/>
      <c r="AS30" s="369"/>
      <c r="AT30" s="369"/>
      <c r="AU30" s="369"/>
      <c r="AV30" s="369"/>
      <c r="AW30" s="369"/>
      <c r="AX30" s="369"/>
      <c r="AY30" s="369"/>
      <c r="AZ30" s="369"/>
      <c r="BA30" s="369"/>
      <c r="BB30" s="369"/>
      <c r="BC30" s="369"/>
      <c r="BD30" s="369"/>
      <c r="BE30" s="369"/>
      <c r="BF30" s="369"/>
      <c r="BG30" s="369"/>
      <c r="BH30" s="369"/>
      <c r="BI30" s="377"/>
      <c r="BJ30" s="371"/>
      <c r="BK30" s="372"/>
      <c r="BL30" s="369"/>
      <c r="BM30" s="369"/>
      <c r="BN30" s="369"/>
      <c r="BO30" s="369"/>
      <c r="BP30" s="369"/>
      <c r="BQ30" s="369"/>
      <c r="BR30" s="369"/>
      <c r="BS30" s="369"/>
      <c r="BT30" s="370"/>
      <c r="BU30" s="372"/>
      <c r="BV30" s="369"/>
      <c r="BW30" s="369"/>
      <c r="BX30" s="369"/>
      <c r="BY30" s="369"/>
      <c r="BZ30" s="369"/>
      <c r="CA30" s="369"/>
      <c r="CB30" s="369"/>
      <c r="CC30" s="369"/>
      <c r="CD30" s="370"/>
      <c r="CE30" s="395"/>
      <c r="CF30" s="372"/>
      <c r="CG30" s="369"/>
      <c r="CH30" s="369"/>
      <c r="CI30" s="369"/>
      <c r="CJ30" s="370"/>
      <c r="CK30" s="373"/>
      <c r="CL30" s="375"/>
      <c r="CM30" s="372"/>
      <c r="CN30" s="369"/>
      <c r="CO30" s="369"/>
      <c r="CP30" s="369"/>
      <c r="CQ30" s="369"/>
      <c r="CR30" s="369"/>
      <c r="CS30" s="369"/>
      <c r="CT30" s="369"/>
      <c r="CU30" s="369"/>
      <c r="CV30" s="370"/>
      <c r="CW30" s="371"/>
      <c r="CX30" s="371"/>
      <c r="CY30" s="372"/>
      <c r="CZ30" s="369"/>
      <c r="DA30" s="369"/>
      <c r="DB30" s="369"/>
      <c r="DC30" s="369"/>
      <c r="DD30" s="369"/>
      <c r="DE30" s="369"/>
      <c r="DF30" s="369"/>
      <c r="DG30" s="369"/>
      <c r="DH30" s="370"/>
      <c r="DI30" s="382"/>
      <c r="DJ30" s="382"/>
      <c r="DK30" s="381"/>
      <c r="DL30" s="381"/>
      <c r="DM30" s="381"/>
      <c r="DN30" s="381"/>
      <c r="DO30" s="381"/>
      <c r="DP30" s="381"/>
      <c r="DQ30" s="380"/>
      <c r="DR30" s="372"/>
      <c r="DS30" s="369"/>
      <c r="DT30" s="369"/>
      <c r="DU30" s="369"/>
      <c r="DV30" s="370"/>
      <c r="DW30" s="378"/>
      <c r="DX30" s="372"/>
      <c r="DY30" s="369"/>
      <c r="DZ30" s="369"/>
      <c r="EA30" s="369"/>
      <c r="EB30" s="370"/>
      <c r="EC30" s="378"/>
      <c r="ED30" s="379"/>
    </row>
    <row r="31" spans="2:134" ht="12.6" customHeight="1" x14ac:dyDescent="0.2">
      <c r="B31" s="427"/>
      <c r="C31" s="418"/>
      <c r="D31" s="418"/>
      <c r="E31" s="418"/>
      <c r="F31" s="430"/>
      <c r="G31" s="585"/>
      <c r="H31" s="433"/>
      <c r="I31" s="433"/>
      <c r="J31" s="258"/>
      <c r="K31" s="221"/>
      <c r="L31" s="418"/>
      <c r="M31" s="426"/>
      <c r="N31" s="430"/>
      <c r="O31" s="418"/>
      <c r="P31" s="443"/>
      <c r="Q31" s="443"/>
      <c r="R31" s="229"/>
      <c r="S31" s="448"/>
      <c r="T31" s="420"/>
      <c r="U31" s="421"/>
      <c r="V31" s="229"/>
      <c r="W31" s="542"/>
      <c r="X31" s="160" t="s">
        <v>142</v>
      </c>
      <c r="Y31" s="174" t="s">
        <v>137</v>
      </c>
      <c r="Z31" s="171">
        <f>VLOOKUP($X31,vstupy!$B$18:$F$31,MATCH($Y31,vstupy!$B$17:$F$17,0),0)</f>
        <v>0</v>
      </c>
      <c r="AA31" s="108" t="s">
        <v>143</v>
      </c>
      <c r="AB31" s="171">
        <f>VLOOKUP($AA31,[1]vstupy!$B$34:$C$36,2,FALSE)</f>
        <v>0</v>
      </c>
      <c r="AC31" s="171">
        <f t="shared" si="290"/>
        <v>0</v>
      </c>
      <c r="AD31" s="436"/>
      <c r="AE31" s="405"/>
      <c r="AF31" s="446"/>
      <c r="AG31" s="396"/>
      <c r="AH31" s="396"/>
      <c r="AI31" s="396"/>
      <c r="AJ31" s="441"/>
      <c r="AK31" s="396"/>
      <c r="AL31" s="396"/>
      <c r="AM31" s="400"/>
      <c r="AN31" s="396"/>
      <c r="AO31" s="401"/>
      <c r="AP31" s="372"/>
      <c r="AQ31" s="369"/>
      <c r="AR31" s="369"/>
      <c r="AS31" s="369"/>
      <c r="AT31" s="369"/>
      <c r="AU31" s="369"/>
      <c r="AV31" s="369"/>
      <c r="AW31" s="369"/>
      <c r="AX31" s="369"/>
      <c r="AY31" s="369"/>
      <c r="AZ31" s="369"/>
      <c r="BA31" s="369"/>
      <c r="BB31" s="369"/>
      <c r="BC31" s="369"/>
      <c r="BD31" s="369"/>
      <c r="BE31" s="369"/>
      <c r="BF31" s="369"/>
      <c r="BG31" s="369"/>
      <c r="BH31" s="369"/>
      <c r="BI31" s="377"/>
      <c r="BJ31" s="371"/>
      <c r="BK31" s="372"/>
      <c r="BL31" s="369"/>
      <c r="BM31" s="369"/>
      <c r="BN31" s="369"/>
      <c r="BO31" s="369"/>
      <c r="BP31" s="369"/>
      <c r="BQ31" s="369"/>
      <c r="BR31" s="369"/>
      <c r="BS31" s="369"/>
      <c r="BT31" s="370"/>
      <c r="BU31" s="372"/>
      <c r="BV31" s="369"/>
      <c r="BW31" s="369"/>
      <c r="BX31" s="369"/>
      <c r="BY31" s="369"/>
      <c r="BZ31" s="369"/>
      <c r="CA31" s="369"/>
      <c r="CB31" s="369"/>
      <c r="CC31" s="369"/>
      <c r="CD31" s="370"/>
      <c r="CE31" s="395"/>
      <c r="CF31" s="372"/>
      <c r="CG31" s="369"/>
      <c r="CH31" s="369"/>
      <c r="CI31" s="369"/>
      <c r="CJ31" s="370"/>
      <c r="CK31" s="373"/>
      <c r="CL31" s="376"/>
      <c r="CM31" s="372"/>
      <c r="CN31" s="369"/>
      <c r="CO31" s="369"/>
      <c r="CP31" s="369"/>
      <c r="CQ31" s="369"/>
      <c r="CR31" s="369"/>
      <c r="CS31" s="369"/>
      <c r="CT31" s="369"/>
      <c r="CU31" s="369"/>
      <c r="CV31" s="370"/>
      <c r="CW31" s="371"/>
      <c r="CX31" s="371"/>
      <c r="CY31" s="372"/>
      <c r="CZ31" s="369"/>
      <c r="DA31" s="369"/>
      <c r="DB31" s="369"/>
      <c r="DC31" s="369"/>
      <c r="DD31" s="369"/>
      <c r="DE31" s="369"/>
      <c r="DF31" s="369"/>
      <c r="DG31" s="369"/>
      <c r="DH31" s="370"/>
      <c r="DI31" s="382"/>
      <c r="DJ31" s="382"/>
      <c r="DK31" s="381"/>
      <c r="DL31" s="381"/>
      <c r="DM31" s="381"/>
      <c r="DN31" s="381"/>
      <c r="DO31" s="381"/>
      <c r="DP31" s="381"/>
      <c r="DQ31" s="380"/>
      <c r="DR31" s="372"/>
      <c r="DS31" s="369"/>
      <c r="DT31" s="369"/>
      <c r="DU31" s="369"/>
      <c r="DV31" s="370"/>
      <c r="DW31" s="378"/>
      <c r="DX31" s="372"/>
      <c r="DY31" s="369"/>
      <c r="DZ31" s="369"/>
      <c r="EA31" s="369"/>
      <c r="EB31" s="370"/>
      <c r="EC31" s="378"/>
      <c r="ED31" s="379"/>
    </row>
    <row r="32" spans="2:134" ht="12.6" customHeight="1" x14ac:dyDescent="0.2">
      <c r="B32" s="414">
        <v>8</v>
      </c>
      <c r="C32" s="384"/>
      <c r="D32" s="384"/>
      <c r="E32" s="384"/>
      <c r="F32" s="392" t="s">
        <v>196</v>
      </c>
      <c r="G32" s="586"/>
      <c r="H32" s="386" t="str">
        <f t="shared" ref="H32" si="346">IF($F32="3e)  Skoršia transpozícia  - zavedenie transpozície pred termínom ktorý určuje smernica EÚ. "," ","")</f>
        <v/>
      </c>
      <c r="I32" s="386" t="str">
        <f t="shared" ref="I32" si="347">IF($F32="3e)  Skoršia transpozícia  - zavedenie transpozície pred termínom ktorý určuje smernica EÚ. ",$H32,"NA")</f>
        <v>NA</v>
      </c>
      <c r="J32" s="265">
        <f>IF(I32&gt;12,1,I32/12)</f>
        <v>1</v>
      </c>
      <c r="K32" s="266"/>
      <c r="L32" s="384"/>
      <c r="M32" s="383">
        <f>IF(L32="N",0,L32)</f>
        <v>0</v>
      </c>
      <c r="N32" s="392" t="s">
        <v>196</v>
      </c>
      <c r="O32" s="384"/>
      <c r="P32" s="442"/>
      <c r="Q32" s="442" t="s">
        <v>35</v>
      </c>
      <c r="R32" s="267">
        <f>VLOOKUP(Q32,[1]vstupy!$B$3:$C$15,2,FALSE)</f>
        <v>0</v>
      </c>
      <c r="S32" s="447"/>
      <c r="T32" s="409"/>
      <c r="U32" s="410" t="s">
        <v>35</v>
      </c>
      <c r="V32" s="267">
        <f>VLOOKUP(U32,[1]vstupy!$B$3:$C$15,2,FALSE)</f>
        <v>0</v>
      </c>
      <c r="W32" s="268"/>
      <c r="X32" s="261" t="s">
        <v>142</v>
      </c>
      <c r="Y32" s="262" t="s">
        <v>137</v>
      </c>
      <c r="Z32" s="263">
        <f>VLOOKUP($X32,vstupy!$B$18:$F$31,MATCH($Y32,vstupy!$B$17:$F$17,0),0)</f>
        <v>0</v>
      </c>
      <c r="AA32" s="264" t="s">
        <v>143</v>
      </c>
      <c r="AB32" s="263">
        <f>VLOOKUP($AA32,[1]vstupy!$B$34:$C$36,2,FALSE)</f>
        <v>0</v>
      </c>
      <c r="AC32" s="263">
        <f t="shared" si="290"/>
        <v>0</v>
      </c>
      <c r="AD32" s="411" t="s">
        <v>35</v>
      </c>
      <c r="AE32" s="403">
        <f>VLOOKUP(AD32,vstupy!$B$3:$C$15,2,FALSE)</f>
        <v>0</v>
      </c>
      <c r="AF32" s="446" t="str">
        <f>IFERROR(IF(M32=0,"N",O32/L32*J32),0)</f>
        <v>N</v>
      </c>
      <c r="AG32" s="400">
        <f>O32*J32</f>
        <v>0</v>
      </c>
      <c r="AH32" s="441">
        <f t="shared" ref="AH32" si="348">P32*R32*J32</f>
        <v>0</v>
      </c>
      <c r="AI32" s="400">
        <f t="shared" ref="AI32" si="349">IFERROR(AH32*M32,0)</f>
        <v>0</v>
      </c>
      <c r="AJ32" s="441" t="str">
        <f t="shared" si="177"/>
        <v>N</v>
      </c>
      <c r="AK32" s="400">
        <f t="shared" ref="AK32" si="350">S32*J32</f>
        <v>0</v>
      </c>
      <c r="AL32" s="400">
        <f>T32*V32*J32</f>
        <v>0</v>
      </c>
      <c r="AM32" s="398">
        <f t="shared" ref="AM32" si="351">IFERROR(AL32*M32,0)</f>
        <v>0</v>
      </c>
      <c r="AN32" s="400">
        <f t="shared" ref="AN32" si="352">IF(W32&gt;0,IF(AE32&gt;0,($G$7/160)*(W32/60)*AE32*J32,0),IF(AE32&gt;0,($G$7/160)*((AC32+AC33+AC34)/60)*AE32*J32,0))</f>
        <v>0</v>
      </c>
      <c r="AO32" s="439">
        <f>IFERROR(AN32*M32,0)</f>
        <v>0</v>
      </c>
      <c r="AP32" s="372">
        <f t="shared" ref="AP32" si="353">IF($N32="In (zvyšuje náklady)",AF32,0)</f>
        <v>0</v>
      </c>
      <c r="AQ32" s="369">
        <f t="shared" ref="AQ32" si="354">IF($N32="In (zvyšuje náklady)",AG32,0)</f>
        <v>0</v>
      </c>
      <c r="AR32" s="369">
        <f t="shared" ref="AR32" si="355">IF($N32="In (zvyšuje náklady)",AH32,0)</f>
        <v>0</v>
      </c>
      <c r="AS32" s="369">
        <f t="shared" ref="AS32" si="356">IF($N32="In (zvyšuje náklady)",AI32,0)</f>
        <v>0</v>
      </c>
      <c r="AT32" s="369">
        <f t="shared" ref="AT32" si="357">IF($N32="In (zvyšuje náklady)",AJ32,0)</f>
        <v>0</v>
      </c>
      <c r="AU32" s="369">
        <f t="shared" ref="AU32" si="358">IF($N32="In (zvyšuje náklady)",AK32,0)</f>
        <v>0</v>
      </c>
      <c r="AV32" s="369">
        <f t="shared" ref="AV32" si="359">IF($N32="In (zvyšuje náklady)",AL32,0)</f>
        <v>0</v>
      </c>
      <c r="AW32" s="369">
        <f t="shared" ref="AW32" si="360">IF($N32="In (zvyšuje náklady)",AM32,0)</f>
        <v>0</v>
      </c>
      <c r="AX32" s="369">
        <f t="shared" ref="AX32" si="361">IF($N32="In (zvyšuje náklady)",AN32,0)</f>
        <v>0</v>
      </c>
      <c r="AY32" s="369">
        <f t="shared" ref="AY32" si="362">IF($N32="In (zvyšuje náklady)",AO32,0)</f>
        <v>0</v>
      </c>
      <c r="AZ32" s="369" t="str">
        <f t="shared" ref="AZ32" si="363">IF($N32="Out (znižuje náklady)",AF32,"0")</f>
        <v>0</v>
      </c>
      <c r="BA32" s="369" t="str">
        <f t="shared" ref="BA32" si="364">IF($N32="Out (znižuje náklady)",AG32,"0")</f>
        <v>0</v>
      </c>
      <c r="BB32" s="369" t="str">
        <f t="shared" ref="BB32" si="365">IF($N32="Out (znižuje náklady)",AH32,"0")</f>
        <v>0</v>
      </c>
      <c r="BC32" s="369" t="str">
        <f t="shared" ref="BC32" si="366">IF($N32="Out (znižuje náklady)",AI32,"0")</f>
        <v>0</v>
      </c>
      <c r="BD32" s="369" t="str">
        <f t="shared" ref="BD32" si="367">IF($N32="Out (znižuje náklady)",AJ32,"0")</f>
        <v>0</v>
      </c>
      <c r="BE32" s="369" t="str">
        <f t="shared" ref="BE32" si="368">IF($N32="Out (znižuje náklady)",AK32,"0")</f>
        <v>0</v>
      </c>
      <c r="BF32" s="369" t="str">
        <f t="shared" ref="BF32" si="369">IF($N32="Out (znižuje náklady)",AL32,"0")</f>
        <v>0</v>
      </c>
      <c r="BG32" s="369" t="str">
        <f t="shared" ref="BG32" si="370">IF($N32="Out (znižuje náklady)",AM32,"0")</f>
        <v>0</v>
      </c>
      <c r="BH32" s="369" t="str">
        <f t="shared" ref="BH32" si="371">IF($N32="Out (znižuje náklady)",AN32,"0")</f>
        <v>0</v>
      </c>
      <c r="BI32" s="377" t="str">
        <f t="shared" ref="BI32" si="372">IF($N32="Out (znižuje náklady)",AO32,"0")</f>
        <v>0</v>
      </c>
      <c r="BJ32" s="371">
        <f>IF(F32=vstupy!$B$47,0,1)</f>
        <v>1</v>
      </c>
      <c r="BK32" s="372">
        <f t="shared" ref="BK32" si="373">$BJ32*AP32</f>
        <v>0</v>
      </c>
      <c r="BL32" s="369">
        <f t="shared" ref="BL32" si="374">$BJ32*AQ32</f>
        <v>0</v>
      </c>
      <c r="BM32" s="369">
        <f t="shared" ref="BM32" si="375">$BJ32*AR32</f>
        <v>0</v>
      </c>
      <c r="BN32" s="369">
        <f t="shared" ref="BN32" si="376">$BJ32*AS32</f>
        <v>0</v>
      </c>
      <c r="BO32" s="369">
        <f t="shared" ref="BO32" si="377">$BJ32*AT32</f>
        <v>0</v>
      </c>
      <c r="BP32" s="369">
        <f t="shared" ref="BP32" si="378">$BJ32*AU32</f>
        <v>0</v>
      </c>
      <c r="BQ32" s="369">
        <f t="shared" ref="BQ32" si="379">$BJ32*AV32</f>
        <v>0</v>
      </c>
      <c r="BR32" s="369">
        <f t="shared" ref="BR32" si="380">$BJ32*AW32</f>
        <v>0</v>
      </c>
      <c r="BS32" s="369">
        <f t="shared" ref="BS32" si="381">$BJ32*AX32</f>
        <v>0</v>
      </c>
      <c r="BT32" s="370">
        <f t="shared" ref="BT32" si="382">$BJ32*AY32</f>
        <v>0</v>
      </c>
      <c r="BU32" s="372">
        <f t="shared" ref="BU32" si="383">$BJ32*AZ32</f>
        <v>0</v>
      </c>
      <c r="BV32" s="369">
        <f t="shared" ref="BV32" si="384">$BJ32*BA32</f>
        <v>0</v>
      </c>
      <c r="BW32" s="369">
        <f t="shared" ref="BW32" si="385">$BJ32*BB32</f>
        <v>0</v>
      </c>
      <c r="BX32" s="369">
        <f t="shared" ref="BX32" si="386">$BJ32*BC32</f>
        <v>0</v>
      </c>
      <c r="BY32" s="369">
        <f t="shared" ref="BY32" si="387">$BJ32*BD32</f>
        <v>0</v>
      </c>
      <c r="BZ32" s="369">
        <f t="shared" ref="BZ32" si="388">$BJ32*BE32</f>
        <v>0</v>
      </c>
      <c r="CA32" s="369">
        <f t="shared" ref="CA32" si="389">$BJ32*BF32</f>
        <v>0</v>
      </c>
      <c r="CB32" s="369">
        <f t="shared" ref="CB32" si="390">$BJ32*BG32</f>
        <v>0</v>
      </c>
      <c r="CC32" s="369">
        <f t="shared" ref="CC32" si="391">$BJ32*BH32</f>
        <v>0</v>
      </c>
      <c r="CD32" s="370">
        <f t="shared" ref="CD32" si="392">$BJ32*BI32</f>
        <v>0</v>
      </c>
      <c r="CE32" s="395">
        <f>IF(N32="Nemení sa",1,0)</f>
        <v>0</v>
      </c>
      <c r="CF32" s="372">
        <f>AG32*$CE32</f>
        <v>0</v>
      </c>
      <c r="CG32" s="369">
        <f>AI32*$CE32</f>
        <v>0</v>
      </c>
      <c r="CH32" s="369">
        <f>AK32*$CE32</f>
        <v>0</v>
      </c>
      <c r="CI32" s="369">
        <f>AM32*$CE32</f>
        <v>0</v>
      </c>
      <c r="CJ32" s="370">
        <f>AO32*$CE32</f>
        <v>0</v>
      </c>
      <c r="CK32" s="373">
        <f t="shared" ref="CK32" si="393">SUM(CF32:CJ34)</f>
        <v>0</v>
      </c>
      <c r="CL32" s="374">
        <f>IF(F32=vstupy!B$42,"1",0)</f>
        <v>0</v>
      </c>
      <c r="CM32" s="372">
        <f t="shared" ref="CM32:CV32" si="394">IF($CL32="1",AP32,0)</f>
        <v>0</v>
      </c>
      <c r="CN32" s="369">
        <f t="shared" si="394"/>
        <v>0</v>
      </c>
      <c r="CO32" s="369">
        <f t="shared" si="394"/>
        <v>0</v>
      </c>
      <c r="CP32" s="369">
        <f t="shared" si="394"/>
        <v>0</v>
      </c>
      <c r="CQ32" s="369">
        <f t="shared" si="394"/>
        <v>0</v>
      </c>
      <c r="CR32" s="369">
        <f t="shared" si="394"/>
        <v>0</v>
      </c>
      <c r="CS32" s="369">
        <f t="shared" si="394"/>
        <v>0</v>
      </c>
      <c r="CT32" s="369">
        <f t="shared" si="394"/>
        <v>0</v>
      </c>
      <c r="CU32" s="369">
        <f t="shared" si="394"/>
        <v>0</v>
      </c>
      <c r="CV32" s="370">
        <f t="shared" si="394"/>
        <v>0</v>
      </c>
      <c r="CW32" s="371">
        <f>CP32+CT32+CV32</f>
        <v>0</v>
      </c>
      <c r="CX32" s="371">
        <f t="shared" ref="CX32" si="395">CN32+CR32</f>
        <v>0</v>
      </c>
      <c r="CY32" s="372">
        <f t="shared" ref="CY32:DH32" si="396">IF($CL32="1",AZ32,0)</f>
        <v>0</v>
      </c>
      <c r="CZ32" s="369">
        <f t="shared" si="396"/>
        <v>0</v>
      </c>
      <c r="DA32" s="369">
        <f t="shared" si="396"/>
        <v>0</v>
      </c>
      <c r="DB32" s="369">
        <f t="shared" si="396"/>
        <v>0</v>
      </c>
      <c r="DC32" s="369">
        <f t="shared" si="396"/>
        <v>0</v>
      </c>
      <c r="DD32" s="369">
        <f t="shared" si="396"/>
        <v>0</v>
      </c>
      <c r="DE32" s="369">
        <f t="shared" si="396"/>
        <v>0</v>
      </c>
      <c r="DF32" s="369">
        <f t="shared" si="396"/>
        <v>0</v>
      </c>
      <c r="DG32" s="369">
        <f t="shared" si="396"/>
        <v>0</v>
      </c>
      <c r="DH32" s="370">
        <f t="shared" si="396"/>
        <v>0</v>
      </c>
      <c r="DI32" s="382">
        <f>DB32+DF32+DH32</f>
        <v>0</v>
      </c>
      <c r="DJ32" s="382">
        <f t="shared" ref="DJ32" si="397">CZ32+DD32</f>
        <v>0</v>
      </c>
      <c r="DK32" s="381">
        <f>IF(CE32=0,1,0)</f>
        <v>1</v>
      </c>
      <c r="DL32" s="381">
        <f>IFERROR(IF($AF32="N",AH32+AJ32+AL32+AN32,AF32+AH32+AJ32+AL32+AN32),0)*$DK32</f>
        <v>0</v>
      </c>
      <c r="DM32" s="381">
        <f>(AG32+AI32+AK32+AM32+AO32)*$DK32</f>
        <v>0</v>
      </c>
      <c r="DN32" s="381">
        <f>AS32+AW32+AY32-CW32</f>
        <v>0</v>
      </c>
      <c r="DO32" s="381">
        <f>BC32+BG32+BI32-DI32</f>
        <v>0</v>
      </c>
      <c r="DP32" s="381">
        <f>DN32+DO32</f>
        <v>0</v>
      </c>
      <c r="DQ32" s="380" t="str">
        <f>IF(OR(F32=vstupy!B$40,F32=vstupy!B$41,F32=vstupy!B$42,),"0","1")</f>
        <v>0</v>
      </c>
      <c r="DR32" s="372">
        <f>IF($DQ32="1",AQ32,"0")+CF32</f>
        <v>0</v>
      </c>
      <c r="DS32" s="369">
        <f>IF($DQ32="1",AS32,"0")+CG32</f>
        <v>0</v>
      </c>
      <c r="DT32" s="369">
        <f>IF($DQ32="1",AU32,"0")+CH32</f>
        <v>0</v>
      </c>
      <c r="DU32" s="369">
        <f>IF($DQ32="1",AW32,"0")+CI32</f>
        <v>0</v>
      </c>
      <c r="DV32" s="370">
        <f>IF($DQ32="1",AY32,"0")+CJ32</f>
        <v>0</v>
      </c>
      <c r="DW32" s="378">
        <f t="shared" ref="DW32" si="398">SUM(DR32:DV34)</f>
        <v>0</v>
      </c>
      <c r="DX32" s="372" t="str">
        <f t="shared" ref="DX32" si="399">IF($DQ32="1",BA32,"0")</f>
        <v>0</v>
      </c>
      <c r="DY32" s="369" t="str">
        <f t="shared" ref="DY32" si="400">IF($DQ32="1",BC32,"0")</f>
        <v>0</v>
      </c>
      <c r="DZ32" s="369" t="str">
        <f t="shared" ref="DZ32" si="401">IF($DQ32="1",BE32,"0")</f>
        <v>0</v>
      </c>
      <c r="EA32" s="369" t="str">
        <f>IF($DQ32="1",BG32,"0")</f>
        <v>0</v>
      </c>
      <c r="EB32" s="370" t="str">
        <f>IF($DQ32="1",BI32,"0")</f>
        <v>0</v>
      </c>
      <c r="EC32" s="378">
        <f t="shared" ref="EC32" si="402">SUM(DX32:EB34)</f>
        <v>0</v>
      </c>
      <c r="ED32" s="379">
        <f>EC32+DW32</f>
        <v>0</v>
      </c>
    </row>
    <row r="33" spans="1:134" ht="12.6" customHeight="1" x14ac:dyDescent="0.2">
      <c r="B33" s="414"/>
      <c r="C33" s="384"/>
      <c r="D33" s="384"/>
      <c r="E33" s="384"/>
      <c r="F33" s="393"/>
      <c r="G33" s="586"/>
      <c r="H33" s="387"/>
      <c r="I33" s="387"/>
      <c r="J33" s="269"/>
      <c r="K33" s="270"/>
      <c r="L33" s="384"/>
      <c r="M33" s="383"/>
      <c r="N33" s="393"/>
      <c r="O33" s="384"/>
      <c r="P33" s="442"/>
      <c r="Q33" s="442"/>
      <c r="R33" s="271"/>
      <c r="S33" s="447"/>
      <c r="T33" s="409"/>
      <c r="U33" s="410"/>
      <c r="V33" s="271"/>
      <c r="W33" s="272"/>
      <c r="X33" s="261" t="s">
        <v>142</v>
      </c>
      <c r="Y33" s="262" t="s">
        <v>137</v>
      </c>
      <c r="Z33" s="263">
        <f>VLOOKUP($X33,vstupy!$B$18:$F$31,MATCH($Y33,vstupy!$B$17:$F$17,0),0)</f>
        <v>0</v>
      </c>
      <c r="AA33" s="264" t="s">
        <v>143</v>
      </c>
      <c r="AB33" s="263">
        <f>VLOOKUP($AA33,[1]vstupy!$B$34:$C$36,2,FALSE)</f>
        <v>0</v>
      </c>
      <c r="AC33" s="263">
        <f t="shared" si="290"/>
        <v>0</v>
      </c>
      <c r="AD33" s="412"/>
      <c r="AE33" s="404"/>
      <c r="AF33" s="446"/>
      <c r="AG33" s="396"/>
      <c r="AH33" s="396"/>
      <c r="AI33" s="396"/>
      <c r="AJ33" s="396"/>
      <c r="AK33" s="396"/>
      <c r="AL33" s="396"/>
      <c r="AM33" s="399"/>
      <c r="AN33" s="396"/>
      <c r="AO33" s="401"/>
      <c r="AP33" s="372"/>
      <c r="AQ33" s="369"/>
      <c r="AR33" s="369"/>
      <c r="AS33" s="369"/>
      <c r="AT33" s="369"/>
      <c r="AU33" s="369"/>
      <c r="AV33" s="369"/>
      <c r="AW33" s="369"/>
      <c r="AX33" s="369"/>
      <c r="AY33" s="369"/>
      <c r="AZ33" s="369"/>
      <c r="BA33" s="369"/>
      <c r="BB33" s="369"/>
      <c r="BC33" s="369"/>
      <c r="BD33" s="369"/>
      <c r="BE33" s="369"/>
      <c r="BF33" s="369"/>
      <c r="BG33" s="369"/>
      <c r="BH33" s="369"/>
      <c r="BI33" s="377"/>
      <c r="BJ33" s="371"/>
      <c r="BK33" s="372"/>
      <c r="BL33" s="369"/>
      <c r="BM33" s="369"/>
      <c r="BN33" s="369"/>
      <c r="BO33" s="369"/>
      <c r="BP33" s="369"/>
      <c r="BQ33" s="369"/>
      <c r="BR33" s="369"/>
      <c r="BS33" s="369"/>
      <c r="BT33" s="370"/>
      <c r="BU33" s="372"/>
      <c r="BV33" s="369"/>
      <c r="BW33" s="369"/>
      <c r="BX33" s="369"/>
      <c r="BY33" s="369"/>
      <c r="BZ33" s="369"/>
      <c r="CA33" s="369"/>
      <c r="CB33" s="369"/>
      <c r="CC33" s="369"/>
      <c r="CD33" s="370"/>
      <c r="CE33" s="395"/>
      <c r="CF33" s="372"/>
      <c r="CG33" s="369"/>
      <c r="CH33" s="369"/>
      <c r="CI33" s="369"/>
      <c r="CJ33" s="370"/>
      <c r="CK33" s="373"/>
      <c r="CL33" s="375"/>
      <c r="CM33" s="372"/>
      <c r="CN33" s="369"/>
      <c r="CO33" s="369"/>
      <c r="CP33" s="369"/>
      <c r="CQ33" s="369"/>
      <c r="CR33" s="369"/>
      <c r="CS33" s="369"/>
      <c r="CT33" s="369"/>
      <c r="CU33" s="369"/>
      <c r="CV33" s="370"/>
      <c r="CW33" s="371"/>
      <c r="CX33" s="371"/>
      <c r="CY33" s="372"/>
      <c r="CZ33" s="369"/>
      <c r="DA33" s="369"/>
      <c r="DB33" s="369"/>
      <c r="DC33" s="369"/>
      <c r="DD33" s="369"/>
      <c r="DE33" s="369"/>
      <c r="DF33" s="369"/>
      <c r="DG33" s="369"/>
      <c r="DH33" s="370"/>
      <c r="DI33" s="382"/>
      <c r="DJ33" s="382"/>
      <c r="DK33" s="381"/>
      <c r="DL33" s="381"/>
      <c r="DM33" s="381"/>
      <c r="DN33" s="381"/>
      <c r="DO33" s="381"/>
      <c r="DP33" s="381"/>
      <c r="DQ33" s="380"/>
      <c r="DR33" s="372"/>
      <c r="DS33" s="369"/>
      <c r="DT33" s="369"/>
      <c r="DU33" s="369"/>
      <c r="DV33" s="370"/>
      <c r="DW33" s="378"/>
      <c r="DX33" s="372"/>
      <c r="DY33" s="369"/>
      <c r="DZ33" s="369"/>
      <c r="EA33" s="369"/>
      <c r="EB33" s="370"/>
      <c r="EC33" s="378"/>
      <c r="ED33" s="379"/>
    </row>
    <row r="34" spans="1:134" ht="12.6" customHeight="1" x14ac:dyDescent="0.2">
      <c r="B34" s="414"/>
      <c r="C34" s="384"/>
      <c r="D34" s="384"/>
      <c r="E34" s="384"/>
      <c r="F34" s="394"/>
      <c r="G34" s="586"/>
      <c r="H34" s="388"/>
      <c r="I34" s="388"/>
      <c r="J34" s="273"/>
      <c r="K34" s="274"/>
      <c r="L34" s="384"/>
      <c r="M34" s="383"/>
      <c r="N34" s="394"/>
      <c r="O34" s="384"/>
      <c r="P34" s="442"/>
      <c r="Q34" s="442"/>
      <c r="R34" s="275"/>
      <c r="S34" s="447"/>
      <c r="T34" s="409"/>
      <c r="U34" s="410"/>
      <c r="V34" s="275"/>
      <c r="W34" s="276"/>
      <c r="X34" s="261" t="s">
        <v>142</v>
      </c>
      <c r="Y34" s="262" t="s">
        <v>137</v>
      </c>
      <c r="Z34" s="263">
        <f>VLOOKUP($X34,vstupy!$B$18:$F$31,MATCH($Y34,vstupy!$B$17:$F$17,0),0)</f>
        <v>0</v>
      </c>
      <c r="AA34" s="264" t="s">
        <v>143</v>
      </c>
      <c r="AB34" s="263">
        <f>VLOOKUP($AA34,[1]vstupy!$B$34:$C$36,2,FALSE)</f>
        <v>0</v>
      </c>
      <c r="AC34" s="263">
        <f t="shared" si="290"/>
        <v>0</v>
      </c>
      <c r="AD34" s="413"/>
      <c r="AE34" s="405"/>
      <c r="AF34" s="446"/>
      <c r="AG34" s="396"/>
      <c r="AH34" s="396"/>
      <c r="AI34" s="396"/>
      <c r="AJ34" s="396"/>
      <c r="AK34" s="396"/>
      <c r="AL34" s="396"/>
      <c r="AM34" s="400"/>
      <c r="AN34" s="396"/>
      <c r="AO34" s="401"/>
      <c r="AP34" s="372"/>
      <c r="AQ34" s="369"/>
      <c r="AR34" s="369"/>
      <c r="AS34" s="369"/>
      <c r="AT34" s="369"/>
      <c r="AU34" s="369"/>
      <c r="AV34" s="369"/>
      <c r="AW34" s="369"/>
      <c r="AX34" s="369"/>
      <c r="AY34" s="369"/>
      <c r="AZ34" s="369"/>
      <c r="BA34" s="369"/>
      <c r="BB34" s="369"/>
      <c r="BC34" s="369"/>
      <c r="BD34" s="369"/>
      <c r="BE34" s="369"/>
      <c r="BF34" s="369"/>
      <c r="BG34" s="369"/>
      <c r="BH34" s="369"/>
      <c r="BI34" s="377"/>
      <c r="BJ34" s="371"/>
      <c r="BK34" s="372"/>
      <c r="BL34" s="369"/>
      <c r="BM34" s="369"/>
      <c r="BN34" s="369"/>
      <c r="BO34" s="369"/>
      <c r="BP34" s="369"/>
      <c r="BQ34" s="369"/>
      <c r="BR34" s="369"/>
      <c r="BS34" s="369"/>
      <c r="BT34" s="370"/>
      <c r="BU34" s="372"/>
      <c r="BV34" s="369"/>
      <c r="BW34" s="369"/>
      <c r="BX34" s="369"/>
      <c r="BY34" s="369"/>
      <c r="BZ34" s="369"/>
      <c r="CA34" s="369"/>
      <c r="CB34" s="369"/>
      <c r="CC34" s="369"/>
      <c r="CD34" s="370"/>
      <c r="CE34" s="395"/>
      <c r="CF34" s="372"/>
      <c r="CG34" s="369"/>
      <c r="CH34" s="369"/>
      <c r="CI34" s="369"/>
      <c r="CJ34" s="370"/>
      <c r="CK34" s="373"/>
      <c r="CL34" s="376"/>
      <c r="CM34" s="372"/>
      <c r="CN34" s="369"/>
      <c r="CO34" s="369"/>
      <c r="CP34" s="369"/>
      <c r="CQ34" s="369"/>
      <c r="CR34" s="369"/>
      <c r="CS34" s="369"/>
      <c r="CT34" s="369"/>
      <c r="CU34" s="369"/>
      <c r="CV34" s="370"/>
      <c r="CW34" s="371"/>
      <c r="CX34" s="371"/>
      <c r="CY34" s="372"/>
      <c r="CZ34" s="369"/>
      <c r="DA34" s="369"/>
      <c r="DB34" s="369"/>
      <c r="DC34" s="369"/>
      <c r="DD34" s="369"/>
      <c r="DE34" s="369"/>
      <c r="DF34" s="369"/>
      <c r="DG34" s="369"/>
      <c r="DH34" s="370"/>
      <c r="DI34" s="382"/>
      <c r="DJ34" s="382"/>
      <c r="DK34" s="381"/>
      <c r="DL34" s="381"/>
      <c r="DM34" s="381"/>
      <c r="DN34" s="381"/>
      <c r="DO34" s="381"/>
      <c r="DP34" s="381"/>
      <c r="DQ34" s="380"/>
      <c r="DR34" s="372"/>
      <c r="DS34" s="369"/>
      <c r="DT34" s="369"/>
      <c r="DU34" s="369"/>
      <c r="DV34" s="370"/>
      <c r="DW34" s="378"/>
      <c r="DX34" s="372"/>
      <c r="DY34" s="369"/>
      <c r="DZ34" s="369"/>
      <c r="EA34" s="369"/>
      <c r="EB34" s="370"/>
      <c r="EC34" s="378"/>
      <c r="ED34" s="379"/>
    </row>
    <row r="35" spans="1:134" ht="12.6" customHeight="1" x14ac:dyDescent="0.2">
      <c r="A35" s="16"/>
      <c r="B35" s="427">
        <f>B32+1</f>
        <v>9</v>
      </c>
      <c r="C35" s="425"/>
      <c r="D35" s="418"/>
      <c r="E35" s="418"/>
      <c r="F35" s="428" t="s">
        <v>196</v>
      </c>
      <c r="G35" s="585"/>
      <c r="H35" s="431" t="str">
        <f t="shared" ref="H35" si="403">IF($F35="3e)  Skoršia transpozícia  - zavedenie transpozície pred termínom ktorý určuje smernica EÚ. "," ","")</f>
        <v/>
      </c>
      <c r="I35" s="431" t="str">
        <f t="shared" ref="I35" si="404">IF($F35="3e)  Skoršia transpozícia  - zavedenie transpozície pred termínom ktorý určuje smernica EÚ. ",$H35,"NA")</f>
        <v>NA</v>
      </c>
      <c r="J35" s="422">
        <f>IF(I35&gt;12,1,I35/12)</f>
        <v>1</v>
      </c>
      <c r="K35" s="428"/>
      <c r="L35" s="418"/>
      <c r="M35" s="426">
        <f>IF(L35="N",0,L35)</f>
        <v>0</v>
      </c>
      <c r="N35" s="428" t="s">
        <v>196</v>
      </c>
      <c r="O35" s="418"/>
      <c r="P35" s="443"/>
      <c r="Q35" s="443" t="s">
        <v>35</v>
      </c>
      <c r="R35" s="419">
        <f>VLOOKUP(Q35,[1]vstupy!$B$3:$C$15,2,FALSE)</f>
        <v>0</v>
      </c>
      <c r="S35" s="443"/>
      <c r="T35" s="420"/>
      <c r="U35" s="421" t="s">
        <v>35</v>
      </c>
      <c r="V35" s="419">
        <f>VLOOKUP(U35,[1]vstupy!$B$3:$C$15,2,FALSE)</f>
        <v>0</v>
      </c>
      <c r="W35" s="443"/>
      <c r="X35" s="160" t="s">
        <v>142</v>
      </c>
      <c r="Y35" s="174" t="s">
        <v>137</v>
      </c>
      <c r="Z35" s="171">
        <f>VLOOKUP($X35,vstupy!$B$18:$F$31,MATCH($Y35,vstupy!$B$17:$F$17,0),0)</f>
        <v>0</v>
      </c>
      <c r="AA35" s="108" t="s">
        <v>143</v>
      </c>
      <c r="AB35" s="171">
        <f>VLOOKUP($AA35,[1]vstupy!$B$34:$C$36,2,FALSE)</f>
        <v>0</v>
      </c>
      <c r="AC35" s="171">
        <f t="shared" si="290"/>
        <v>0</v>
      </c>
      <c r="AD35" s="434" t="s">
        <v>35</v>
      </c>
      <c r="AE35" s="403">
        <f>VLOOKUP(AD35,vstupy!$B$3:$C$15,2,FALSE)</f>
        <v>0</v>
      </c>
      <c r="AF35" s="406" t="str">
        <f>IFERROR(IF(M35=0,"N",O35/L35*J35),0)</f>
        <v>N</v>
      </c>
      <c r="AG35" s="400">
        <f>O35*J35</f>
        <v>0</v>
      </c>
      <c r="AH35" s="441">
        <f t="shared" ref="AH35" si="405">P35*R35*J35</f>
        <v>0</v>
      </c>
      <c r="AI35" s="400">
        <f t="shared" ref="AI35" si="406">IFERROR(AH35*M35,0)</f>
        <v>0</v>
      </c>
      <c r="AJ35" s="441" t="str">
        <f t="shared" si="177"/>
        <v>N</v>
      </c>
      <c r="AK35" s="400">
        <f t="shared" ref="AK35" si="407">S35*J35</f>
        <v>0</v>
      </c>
      <c r="AL35" s="400">
        <f>T35*V35*J35</f>
        <v>0</v>
      </c>
      <c r="AM35" s="398">
        <f t="shared" ref="AM35" si="408">IFERROR(AL35*M35,0)</f>
        <v>0</v>
      </c>
      <c r="AN35" s="400">
        <f t="shared" ref="AN35" si="409">IF(W35&gt;0,IF(AE35&gt;0,($G$7/160)*(W35/60)*AE35*J35,0),IF(AE35&gt;0,($G$7/160)*((AC35+AC36+AC37)/60)*AE35*J35,0))</f>
        <v>0</v>
      </c>
      <c r="AO35" s="439">
        <f>IFERROR(AN35*M35,0)</f>
        <v>0</v>
      </c>
      <c r="AP35" s="372">
        <f t="shared" ref="AP35" si="410">IF($N35="In (zvyšuje náklady)",AF35,0)</f>
        <v>0</v>
      </c>
      <c r="AQ35" s="369">
        <f t="shared" ref="AQ35" si="411">IF($N35="In (zvyšuje náklady)",AG35,0)</f>
        <v>0</v>
      </c>
      <c r="AR35" s="369">
        <f t="shared" ref="AR35" si="412">IF($N35="In (zvyšuje náklady)",AH35,0)</f>
        <v>0</v>
      </c>
      <c r="AS35" s="369">
        <f t="shared" ref="AS35" si="413">IF($N35="In (zvyšuje náklady)",AI35,0)</f>
        <v>0</v>
      </c>
      <c r="AT35" s="369">
        <f t="shared" ref="AT35" si="414">IF($N35="In (zvyšuje náklady)",AJ35,0)</f>
        <v>0</v>
      </c>
      <c r="AU35" s="369">
        <f t="shared" ref="AU35" si="415">IF($N35="In (zvyšuje náklady)",AK35,0)</f>
        <v>0</v>
      </c>
      <c r="AV35" s="369">
        <f t="shared" ref="AV35" si="416">IF($N35="In (zvyšuje náklady)",AL35,0)</f>
        <v>0</v>
      </c>
      <c r="AW35" s="369">
        <f t="shared" ref="AW35" si="417">IF($N35="In (zvyšuje náklady)",AM35,0)</f>
        <v>0</v>
      </c>
      <c r="AX35" s="369">
        <f t="shared" ref="AX35" si="418">IF($N35="In (zvyšuje náklady)",AN35,0)</f>
        <v>0</v>
      </c>
      <c r="AY35" s="369">
        <f t="shared" ref="AY35" si="419">IF($N35="In (zvyšuje náklady)",AO35,0)</f>
        <v>0</v>
      </c>
      <c r="AZ35" s="369" t="str">
        <f t="shared" ref="AZ35" si="420">IF($N35="Out (znižuje náklady)",AF35,"0")</f>
        <v>0</v>
      </c>
      <c r="BA35" s="369" t="str">
        <f t="shared" ref="BA35" si="421">IF($N35="Out (znižuje náklady)",AG35,"0")</f>
        <v>0</v>
      </c>
      <c r="BB35" s="369" t="str">
        <f t="shared" ref="BB35" si="422">IF($N35="Out (znižuje náklady)",AH35,"0")</f>
        <v>0</v>
      </c>
      <c r="BC35" s="369" t="str">
        <f t="shared" ref="BC35" si="423">IF($N35="Out (znižuje náklady)",AI35,"0")</f>
        <v>0</v>
      </c>
      <c r="BD35" s="369" t="str">
        <f t="shared" ref="BD35" si="424">IF($N35="Out (znižuje náklady)",AJ35,"0")</f>
        <v>0</v>
      </c>
      <c r="BE35" s="369" t="str">
        <f t="shared" ref="BE35" si="425">IF($N35="Out (znižuje náklady)",AK35,"0")</f>
        <v>0</v>
      </c>
      <c r="BF35" s="369" t="str">
        <f t="shared" ref="BF35" si="426">IF($N35="Out (znižuje náklady)",AL35,"0")</f>
        <v>0</v>
      </c>
      <c r="BG35" s="369" t="str">
        <f t="shared" ref="BG35" si="427">IF($N35="Out (znižuje náklady)",AM35,"0")</f>
        <v>0</v>
      </c>
      <c r="BH35" s="369" t="str">
        <f t="shared" ref="BH35" si="428">IF($N35="Out (znižuje náklady)",AN35,"0")</f>
        <v>0</v>
      </c>
      <c r="BI35" s="377" t="str">
        <f t="shared" ref="BI35" si="429">IF($N35="Out (znižuje náklady)",AO35,"0")</f>
        <v>0</v>
      </c>
      <c r="BJ35" s="371">
        <f>IF(F35=vstupy!$B$47,0,1)</f>
        <v>1</v>
      </c>
      <c r="BK35" s="372">
        <f t="shared" ref="BK35" si="430">$BJ35*AP35</f>
        <v>0</v>
      </c>
      <c r="BL35" s="369">
        <f t="shared" ref="BL35" si="431">$BJ35*AQ35</f>
        <v>0</v>
      </c>
      <c r="BM35" s="369">
        <f t="shared" ref="BM35" si="432">$BJ35*AR35</f>
        <v>0</v>
      </c>
      <c r="BN35" s="369">
        <f t="shared" ref="BN35" si="433">$BJ35*AS35</f>
        <v>0</v>
      </c>
      <c r="BO35" s="369">
        <f t="shared" ref="BO35" si="434">$BJ35*AT35</f>
        <v>0</v>
      </c>
      <c r="BP35" s="369">
        <f t="shared" ref="BP35" si="435">$BJ35*AU35</f>
        <v>0</v>
      </c>
      <c r="BQ35" s="369">
        <f t="shared" ref="BQ35" si="436">$BJ35*AV35</f>
        <v>0</v>
      </c>
      <c r="BR35" s="369">
        <f t="shared" ref="BR35" si="437">$BJ35*AW35</f>
        <v>0</v>
      </c>
      <c r="BS35" s="369">
        <f t="shared" ref="BS35" si="438">$BJ35*AX35</f>
        <v>0</v>
      </c>
      <c r="BT35" s="370">
        <f t="shared" ref="BT35" si="439">$BJ35*AY35</f>
        <v>0</v>
      </c>
      <c r="BU35" s="372">
        <f t="shared" ref="BU35" si="440">$BJ35*AZ35</f>
        <v>0</v>
      </c>
      <c r="BV35" s="369">
        <f t="shared" ref="BV35" si="441">$BJ35*BA35</f>
        <v>0</v>
      </c>
      <c r="BW35" s="369">
        <f t="shared" ref="BW35" si="442">$BJ35*BB35</f>
        <v>0</v>
      </c>
      <c r="BX35" s="369">
        <f t="shared" ref="BX35" si="443">$BJ35*BC35</f>
        <v>0</v>
      </c>
      <c r="BY35" s="369">
        <f t="shared" ref="BY35" si="444">$BJ35*BD35</f>
        <v>0</v>
      </c>
      <c r="BZ35" s="369">
        <f t="shared" ref="BZ35" si="445">$BJ35*BE35</f>
        <v>0</v>
      </c>
      <c r="CA35" s="369">
        <f t="shared" ref="CA35" si="446">$BJ35*BF35</f>
        <v>0</v>
      </c>
      <c r="CB35" s="369">
        <f t="shared" ref="CB35" si="447">$BJ35*BG35</f>
        <v>0</v>
      </c>
      <c r="CC35" s="369">
        <f t="shared" ref="CC35" si="448">$BJ35*BH35</f>
        <v>0</v>
      </c>
      <c r="CD35" s="370">
        <f t="shared" ref="CD35" si="449">$BJ35*BI35</f>
        <v>0</v>
      </c>
      <c r="CE35" s="395">
        <f>IF(N35="Nemení sa",1,0)</f>
        <v>0</v>
      </c>
      <c r="CF35" s="372">
        <f>AG35*$CE35</f>
        <v>0</v>
      </c>
      <c r="CG35" s="369">
        <f>AI35*$CE35</f>
        <v>0</v>
      </c>
      <c r="CH35" s="369">
        <f>AK35*$CE35</f>
        <v>0</v>
      </c>
      <c r="CI35" s="369">
        <f>AM35*$CE35</f>
        <v>0</v>
      </c>
      <c r="CJ35" s="370">
        <f>AO35*$CE35</f>
        <v>0</v>
      </c>
      <c r="CK35" s="373">
        <f t="shared" ref="CK35" si="450">SUM(CF35:CJ37)</f>
        <v>0</v>
      </c>
      <c r="CL35" s="374">
        <f>IF(F35=vstupy!B$42,"1",0)</f>
        <v>0</v>
      </c>
      <c r="CM35" s="372">
        <f t="shared" ref="CM35:CV35" si="451">IF($CL35="1",AP35,0)</f>
        <v>0</v>
      </c>
      <c r="CN35" s="369">
        <f t="shared" si="451"/>
        <v>0</v>
      </c>
      <c r="CO35" s="369">
        <f t="shared" si="451"/>
        <v>0</v>
      </c>
      <c r="CP35" s="369">
        <f t="shared" si="451"/>
        <v>0</v>
      </c>
      <c r="CQ35" s="369">
        <f t="shared" si="451"/>
        <v>0</v>
      </c>
      <c r="CR35" s="369">
        <f t="shared" si="451"/>
        <v>0</v>
      </c>
      <c r="CS35" s="369">
        <f t="shared" si="451"/>
        <v>0</v>
      </c>
      <c r="CT35" s="369">
        <f t="shared" si="451"/>
        <v>0</v>
      </c>
      <c r="CU35" s="369">
        <f t="shared" si="451"/>
        <v>0</v>
      </c>
      <c r="CV35" s="370">
        <f t="shared" si="451"/>
        <v>0</v>
      </c>
      <c r="CW35" s="371">
        <f>CP35+CT35+CV35</f>
        <v>0</v>
      </c>
      <c r="CX35" s="371">
        <f t="shared" ref="CX35" si="452">CN35+CR35</f>
        <v>0</v>
      </c>
      <c r="CY35" s="372">
        <f t="shared" ref="CY35:DH35" si="453">IF($CL35="1",AZ35,0)</f>
        <v>0</v>
      </c>
      <c r="CZ35" s="369">
        <f t="shared" si="453"/>
        <v>0</v>
      </c>
      <c r="DA35" s="369">
        <f t="shared" si="453"/>
        <v>0</v>
      </c>
      <c r="DB35" s="369">
        <f t="shared" si="453"/>
        <v>0</v>
      </c>
      <c r="DC35" s="369">
        <f t="shared" si="453"/>
        <v>0</v>
      </c>
      <c r="DD35" s="369">
        <f t="shared" si="453"/>
        <v>0</v>
      </c>
      <c r="DE35" s="369">
        <f t="shared" si="453"/>
        <v>0</v>
      </c>
      <c r="DF35" s="369">
        <f t="shared" si="453"/>
        <v>0</v>
      </c>
      <c r="DG35" s="369">
        <f t="shared" si="453"/>
        <v>0</v>
      </c>
      <c r="DH35" s="370">
        <f t="shared" si="453"/>
        <v>0</v>
      </c>
      <c r="DI35" s="382">
        <f>DB35+DF35+DH35</f>
        <v>0</v>
      </c>
      <c r="DJ35" s="382">
        <f t="shared" ref="DJ35" si="454">CZ35+DD35</f>
        <v>0</v>
      </c>
      <c r="DK35" s="381">
        <f>IF(CE35=0,1,0)</f>
        <v>1</v>
      </c>
      <c r="DL35" s="381">
        <f>IFERROR(IF($AF35="N",AH35+AJ35+AL35+AN35,AF35+AH35+AJ35+AL35+AN35),0)*$DK35</f>
        <v>0</v>
      </c>
      <c r="DM35" s="381">
        <f>(AG35+AI35+AK35+AM35+AO35)*$DK35</f>
        <v>0</v>
      </c>
      <c r="DN35" s="381">
        <f>AS35+AW35+AY35-CW35</f>
        <v>0</v>
      </c>
      <c r="DO35" s="381">
        <f>BC35+BG35+BI35-DI35</f>
        <v>0</v>
      </c>
      <c r="DP35" s="381">
        <f>DN35+DO35</f>
        <v>0</v>
      </c>
      <c r="DQ35" s="380" t="str">
        <f>IF(OR(F35=vstupy!B$40,F35=vstupy!B$41,F35=vstupy!B$42,),"0","1")</f>
        <v>0</v>
      </c>
      <c r="DR35" s="372">
        <f>IF($DQ35="1",AQ35,"0")+CF35</f>
        <v>0</v>
      </c>
      <c r="DS35" s="369">
        <f>IF($DQ35="1",AS35,"0")+CG35</f>
        <v>0</v>
      </c>
      <c r="DT35" s="369">
        <f>IF($DQ35="1",AU35,"0")+CH35</f>
        <v>0</v>
      </c>
      <c r="DU35" s="369">
        <f>IF($DQ35="1",AW35,"0")+CI35</f>
        <v>0</v>
      </c>
      <c r="DV35" s="370">
        <f>IF($DQ35="1",AY35,"0")+CJ35</f>
        <v>0</v>
      </c>
      <c r="DW35" s="378">
        <f t="shared" ref="DW35" si="455">SUM(DR35:DV37)</f>
        <v>0</v>
      </c>
      <c r="DX35" s="372" t="str">
        <f t="shared" ref="DX35" si="456">IF($DQ35="1",BA35,"0")</f>
        <v>0</v>
      </c>
      <c r="DY35" s="369" t="str">
        <f t="shared" ref="DY35" si="457">IF($DQ35="1",BC35,"0")</f>
        <v>0</v>
      </c>
      <c r="DZ35" s="369" t="str">
        <f t="shared" ref="DZ35" si="458">IF($DQ35="1",BE35,"0")</f>
        <v>0</v>
      </c>
      <c r="EA35" s="369" t="str">
        <f>IF($DQ35="1",BG35,"0")</f>
        <v>0</v>
      </c>
      <c r="EB35" s="370" t="str">
        <f>IF($DQ35="1",BI35,"0")</f>
        <v>0</v>
      </c>
      <c r="EC35" s="378">
        <f t="shared" ref="EC35" si="459">SUM(DX35:EB37)</f>
        <v>0</v>
      </c>
      <c r="ED35" s="379">
        <f>EC35+DW35</f>
        <v>0</v>
      </c>
    </row>
    <row r="36" spans="1:134" ht="12.6" customHeight="1" x14ac:dyDescent="0.2">
      <c r="A36" s="16"/>
      <c r="B36" s="427"/>
      <c r="C36" s="425"/>
      <c r="D36" s="418"/>
      <c r="E36" s="418"/>
      <c r="F36" s="429"/>
      <c r="G36" s="585"/>
      <c r="H36" s="432"/>
      <c r="I36" s="432"/>
      <c r="J36" s="423"/>
      <c r="K36" s="429"/>
      <c r="L36" s="418"/>
      <c r="M36" s="426"/>
      <c r="N36" s="429"/>
      <c r="O36" s="418"/>
      <c r="P36" s="443"/>
      <c r="Q36" s="443"/>
      <c r="R36" s="419"/>
      <c r="S36" s="443"/>
      <c r="T36" s="420"/>
      <c r="U36" s="421"/>
      <c r="V36" s="419"/>
      <c r="W36" s="443"/>
      <c r="X36" s="160" t="s">
        <v>142</v>
      </c>
      <c r="Y36" s="174" t="s">
        <v>137</v>
      </c>
      <c r="Z36" s="171">
        <f>VLOOKUP($X36,vstupy!$B$18:$F$31,MATCH($Y36,vstupy!$B$17:$F$17,0),0)</f>
        <v>0</v>
      </c>
      <c r="AA36" s="108" t="s">
        <v>143</v>
      </c>
      <c r="AB36" s="171">
        <f>VLOOKUP($AA36,[1]vstupy!$B$34:$C$36,2,FALSE)</f>
        <v>0</v>
      </c>
      <c r="AC36" s="171">
        <f t="shared" si="290"/>
        <v>0</v>
      </c>
      <c r="AD36" s="435"/>
      <c r="AE36" s="404"/>
      <c r="AF36" s="372"/>
      <c r="AG36" s="396"/>
      <c r="AH36" s="396"/>
      <c r="AI36" s="396"/>
      <c r="AJ36" s="396"/>
      <c r="AK36" s="396"/>
      <c r="AL36" s="396"/>
      <c r="AM36" s="399"/>
      <c r="AN36" s="396"/>
      <c r="AO36" s="401"/>
      <c r="AP36" s="372"/>
      <c r="AQ36" s="369"/>
      <c r="AR36" s="369"/>
      <c r="AS36" s="369"/>
      <c r="AT36" s="369"/>
      <c r="AU36" s="369"/>
      <c r="AV36" s="369"/>
      <c r="AW36" s="369"/>
      <c r="AX36" s="369"/>
      <c r="AY36" s="369"/>
      <c r="AZ36" s="369"/>
      <c r="BA36" s="369"/>
      <c r="BB36" s="369"/>
      <c r="BC36" s="369"/>
      <c r="BD36" s="369"/>
      <c r="BE36" s="369"/>
      <c r="BF36" s="369"/>
      <c r="BG36" s="369"/>
      <c r="BH36" s="369"/>
      <c r="BI36" s="377"/>
      <c r="BJ36" s="371"/>
      <c r="BK36" s="372"/>
      <c r="BL36" s="369"/>
      <c r="BM36" s="369"/>
      <c r="BN36" s="369"/>
      <c r="BO36" s="369"/>
      <c r="BP36" s="369"/>
      <c r="BQ36" s="369"/>
      <c r="BR36" s="369"/>
      <c r="BS36" s="369"/>
      <c r="BT36" s="370"/>
      <c r="BU36" s="372"/>
      <c r="BV36" s="369"/>
      <c r="BW36" s="369"/>
      <c r="BX36" s="369"/>
      <c r="BY36" s="369"/>
      <c r="BZ36" s="369"/>
      <c r="CA36" s="369"/>
      <c r="CB36" s="369"/>
      <c r="CC36" s="369"/>
      <c r="CD36" s="370"/>
      <c r="CE36" s="395"/>
      <c r="CF36" s="372"/>
      <c r="CG36" s="369"/>
      <c r="CH36" s="369"/>
      <c r="CI36" s="369"/>
      <c r="CJ36" s="370"/>
      <c r="CK36" s="373"/>
      <c r="CL36" s="375"/>
      <c r="CM36" s="372"/>
      <c r="CN36" s="369"/>
      <c r="CO36" s="369"/>
      <c r="CP36" s="369"/>
      <c r="CQ36" s="369"/>
      <c r="CR36" s="369"/>
      <c r="CS36" s="369"/>
      <c r="CT36" s="369"/>
      <c r="CU36" s="369"/>
      <c r="CV36" s="370"/>
      <c r="CW36" s="371"/>
      <c r="CX36" s="371"/>
      <c r="CY36" s="372"/>
      <c r="CZ36" s="369"/>
      <c r="DA36" s="369"/>
      <c r="DB36" s="369"/>
      <c r="DC36" s="369"/>
      <c r="DD36" s="369"/>
      <c r="DE36" s="369"/>
      <c r="DF36" s="369"/>
      <c r="DG36" s="369"/>
      <c r="DH36" s="370"/>
      <c r="DI36" s="382"/>
      <c r="DJ36" s="382"/>
      <c r="DK36" s="381"/>
      <c r="DL36" s="381"/>
      <c r="DM36" s="381"/>
      <c r="DN36" s="381"/>
      <c r="DO36" s="381"/>
      <c r="DP36" s="381"/>
      <c r="DQ36" s="380"/>
      <c r="DR36" s="372"/>
      <c r="DS36" s="369"/>
      <c r="DT36" s="369"/>
      <c r="DU36" s="369"/>
      <c r="DV36" s="370"/>
      <c r="DW36" s="378"/>
      <c r="DX36" s="372"/>
      <c r="DY36" s="369"/>
      <c r="DZ36" s="369"/>
      <c r="EA36" s="369"/>
      <c r="EB36" s="370"/>
      <c r="EC36" s="378"/>
      <c r="ED36" s="379"/>
    </row>
    <row r="37" spans="1:134" ht="12.6" customHeight="1" x14ac:dyDescent="0.2">
      <c r="A37" s="16"/>
      <c r="B37" s="427"/>
      <c r="C37" s="425"/>
      <c r="D37" s="418"/>
      <c r="E37" s="418"/>
      <c r="F37" s="430"/>
      <c r="G37" s="585"/>
      <c r="H37" s="433"/>
      <c r="I37" s="433"/>
      <c r="J37" s="424"/>
      <c r="K37" s="430"/>
      <c r="L37" s="418"/>
      <c r="M37" s="426"/>
      <c r="N37" s="430"/>
      <c r="O37" s="418"/>
      <c r="P37" s="443"/>
      <c r="Q37" s="443"/>
      <c r="R37" s="419"/>
      <c r="S37" s="443"/>
      <c r="T37" s="420"/>
      <c r="U37" s="421"/>
      <c r="V37" s="419"/>
      <c r="W37" s="443"/>
      <c r="X37" s="160" t="s">
        <v>142</v>
      </c>
      <c r="Y37" s="174" t="s">
        <v>137</v>
      </c>
      <c r="Z37" s="171">
        <f>VLOOKUP($X37,vstupy!$B$18:$F$31,MATCH($Y37,vstupy!$B$17:$F$17,0),0)</f>
        <v>0</v>
      </c>
      <c r="AA37" s="108" t="s">
        <v>143</v>
      </c>
      <c r="AB37" s="171">
        <f>VLOOKUP($AA37,[1]vstupy!$B$34:$C$36,2,FALSE)</f>
        <v>0</v>
      </c>
      <c r="AC37" s="171">
        <f t="shared" si="290"/>
        <v>0</v>
      </c>
      <c r="AD37" s="436"/>
      <c r="AE37" s="405"/>
      <c r="AF37" s="372"/>
      <c r="AG37" s="396"/>
      <c r="AH37" s="396"/>
      <c r="AI37" s="396"/>
      <c r="AJ37" s="396"/>
      <c r="AK37" s="396"/>
      <c r="AL37" s="396"/>
      <c r="AM37" s="400"/>
      <c r="AN37" s="396"/>
      <c r="AO37" s="401"/>
      <c r="AP37" s="372"/>
      <c r="AQ37" s="369"/>
      <c r="AR37" s="369"/>
      <c r="AS37" s="369"/>
      <c r="AT37" s="369"/>
      <c r="AU37" s="369"/>
      <c r="AV37" s="369"/>
      <c r="AW37" s="369"/>
      <c r="AX37" s="369"/>
      <c r="AY37" s="369"/>
      <c r="AZ37" s="369"/>
      <c r="BA37" s="369"/>
      <c r="BB37" s="369"/>
      <c r="BC37" s="369"/>
      <c r="BD37" s="369"/>
      <c r="BE37" s="369"/>
      <c r="BF37" s="369"/>
      <c r="BG37" s="369"/>
      <c r="BH37" s="369"/>
      <c r="BI37" s="377"/>
      <c r="BJ37" s="371"/>
      <c r="BK37" s="372"/>
      <c r="BL37" s="369"/>
      <c r="BM37" s="369"/>
      <c r="BN37" s="369"/>
      <c r="BO37" s="369"/>
      <c r="BP37" s="369"/>
      <c r="BQ37" s="369"/>
      <c r="BR37" s="369"/>
      <c r="BS37" s="369"/>
      <c r="BT37" s="370"/>
      <c r="BU37" s="372"/>
      <c r="BV37" s="369"/>
      <c r="BW37" s="369"/>
      <c r="BX37" s="369"/>
      <c r="BY37" s="369"/>
      <c r="BZ37" s="369"/>
      <c r="CA37" s="369"/>
      <c r="CB37" s="369"/>
      <c r="CC37" s="369"/>
      <c r="CD37" s="370"/>
      <c r="CE37" s="395"/>
      <c r="CF37" s="372"/>
      <c r="CG37" s="369"/>
      <c r="CH37" s="369"/>
      <c r="CI37" s="369"/>
      <c r="CJ37" s="370"/>
      <c r="CK37" s="373"/>
      <c r="CL37" s="376"/>
      <c r="CM37" s="372"/>
      <c r="CN37" s="369"/>
      <c r="CO37" s="369"/>
      <c r="CP37" s="369"/>
      <c r="CQ37" s="369"/>
      <c r="CR37" s="369"/>
      <c r="CS37" s="369"/>
      <c r="CT37" s="369"/>
      <c r="CU37" s="369"/>
      <c r="CV37" s="370"/>
      <c r="CW37" s="371"/>
      <c r="CX37" s="371"/>
      <c r="CY37" s="372"/>
      <c r="CZ37" s="369"/>
      <c r="DA37" s="369"/>
      <c r="DB37" s="369"/>
      <c r="DC37" s="369"/>
      <c r="DD37" s="369"/>
      <c r="DE37" s="369"/>
      <c r="DF37" s="369"/>
      <c r="DG37" s="369"/>
      <c r="DH37" s="370"/>
      <c r="DI37" s="382"/>
      <c r="DJ37" s="382"/>
      <c r="DK37" s="381"/>
      <c r="DL37" s="381"/>
      <c r="DM37" s="381"/>
      <c r="DN37" s="381"/>
      <c r="DO37" s="381"/>
      <c r="DP37" s="381"/>
      <c r="DQ37" s="380"/>
      <c r="DR37" s="372"/>
      <c r="DS37" s="369"/>
      <c r="DT37" s="369"/>
      <c r="DU37" s="369"/>
      <c r="DV37" s="370"/>
      <c r="DW37" s="378"/>
      <c r="DX37" s="372"/>
      <c r="DY37" s="369"/>
      <c r="DZ37" s="369"/>
      <c r="EA37" s="369"/>
      <c r="EB37" s="370"/>
      <c r="EC37" s="378"/>
      <c r="ED37" s="379"/>
    </row>
    <row r="38" spans="1:134" ht="12.6" customHeight="1" x14ac:dyDescent="0.2">
      <c r="A38" s="16"/>
      <c r="B38" s="414">
        <f>B35+1</f>
        <v>10</v>
      </c>
      <c r="C38" s="437"/>
      <c r="D38" s="384"/>
      <c r="E38" s="384"/>
      <c r="F38" s="392" t="s">
        <v>196</v>
      </c>
      <c r="G38" s="586"/>
      <c r="H38" s="386" t="str">
        <f t="shared" ref="H38" si="460">IF($F38="3e)  Skoršia transpozícia  - zavedenie transpozície pred termínom ktorý určuje smernica EÚ. "," ","")</f>
        <v/>
      </c>
      <c r="I38" s="386" t="str">
        <f t="shared" ref="I38" si="461">IF($F38="3e)  Skoršia transpozícia  - zavedenie transpozície pred termínom ktorý určuje smernica EÚ. ",$H38,"NA")</f>
        <v>NA</v>
      </c>
      <c r="J38" s="389">
        <f>IF(I38&gt;12,1,I38/12)</f>
        <v>1</v>
      </c>
      <c r="K38" s="392"/>
      <c r="L38" s="384"/>
      <c r="M38" s="383">
        <f>IF(L38="N",0,L38)</f>
        <v>0</v>
      </c>
      <c r="N38" s="392" t="s">
        <v>196</v>
      </c>
      <c r="O38" s="384"/>
      <c r="P38" s="442"/>
      <c r="Q38" s="442" t="s">
        <v>35</v>
      </c>
      <c r="R38" s="385">
        <f>VLOOKUP(Q38,[1]vstupy!$B$3:$C$15,2,FALSE)</f>
        <v>0</v>
      </c>
      <c r="S38" s="442"/>
      <c r="T38" s="409"/>
      <c r="U38" s="410" t="s">
        <v>35</v>
      </c>
      <c r="V38" s="385">
        <f>VLOOKUP(U38,[1]vstupy!$B$3:$C$15,2,FALSE)</f>
        <v>0</v>
      </c>
      <c r="W38" s="442"/>
      <c r="X38" s="261" t="s">
        <v>142</v>
      </c>
      <c r="Y38" s="262" t="s">
        <v>137</v>
      </c>
      <c r="Z38" s="263">
        <f>VLOOKUP($X38,vstupy!$B$18:$F$31,MATCH($Y38,vstupy!$B$17:$F$17,0),0)</f>
        <v>0</v>
      </c>
      <c r="AA38" s="264" t="s">
        <v>143</v>
      </c>
      <c r="AB38" s="263">
        <f>VLOOKUP($AA38,[1]vstupy!$B$34:$C$36,2,FALSE)</f>
        <v>0</v>
      </c>
      <c r="AC38" s="263">
        <f t="shared" ref="AC38:AC40" si="462">Z38+AB38</f>
        <v>0</v>
      </c>
      <c r="AD38" s="411" t="s">
        <v>35</v>
      </c>
      <c r="AE38" s="403">
        <f>VLOOKUP(AD38,vstupy!$B$3:$C$15,2,FALSE)</f>
        <v>0</v>
      </c>
      <c r="AF38" s="406" t="str">
        <f>IFERROR(IF(M38=0,"N",O38/L38*J38),0)</f>
        <v>N</v>
      </c>
      <c r="AG38" s="400">
        <f>O38*J38</f>
        <v>0</v>
      </c>
      <c r="AH38" s="441">
        <f t="shared" ref="AH38" si="463">P38*R38*J38</f>
        <v>0</v>
      </c>
      <c r="AI38" s="400">
        <f t="shared" ref="AI38" si="464">IFERROR(AH38*M38,0)</f>
        <v>0</v>
      </c>
      <c r="AJ38" s="444" t="str">
        <f t="shared" si="177"/>
        <v>N</v>
      </c>
      <c r="AK38" s="400">
        <f t="shared" ref="AK38" si="465">S38*J38</f>
        <v>0</v>
      </c>
      <c r="AL38" s="400">
        <f>T38*V38*J38</f>
        <v>0</v>
      </c>
      <c r="AM38" s="398">
        <f t="shared" ref="AM38" si="466">IFERROR(AL38*M38,0)</f>
        <v>0</v>
      </c>
      <c r="AN38" s="400">
        <f t="shared" ref="AN38" si="467">IF(W38&gt;0,IF(AE38&gt;0,($G$7/160)*(W38/60)*AE38*J38,0),IF(AE38&gt;0,($G$7/160)*((AC38+AC39+AC40)/60)*AE38*J38,0))</f>
        <v>0</v>
      </c>
      <c r="AO38" s="439">
        <f>IFERROR(AN38*M38,0)</f>
        <v>0</v>
      </c>
      <c r="AP38" s="372">
        <f t="shared" ref="AP38" si="468">IF($N38="In (zvyšuje náklady)",AF38,0)</f>
        <v>0</v>
      </c>
      <c r="AQ38" s="369">
        <f t="shared" ref="AQ38" si="469">IF($N38="In (zvyšuje náklady)",AG38,0)</f>
        <v>0</v>
      </c>
      <c r="AR38" s="369">
        <f t="shared" ref="AR38" si="470">IF($N38="In (zvyšuje náklady)",AH38,0)</f>
        <v>0</v>
      </c>
      <c r="AS38" s="369">
        <f t="shared" ref="AS38" si="471">IF($N38="In (zvyšuje náklady)",AI38,0)</f>
        <v>0</v>
      </c>
      <c r="AT38" s="369">
        <f t="shared" ref="AT38" si="472">IF($N38="In (zvyšuje náklady)",AJ38,0)</f>
        <v>0</v>
      </c>
      <c r="AU38" s="369">
        <f t="shared" ref="AU38" si="473">IF($N38="In (zvyšuje náklady)",AK38,0)</f>
        <v>0</v>
      </c>
      <c r="AV38" s="369">
        <f t="shared" ref="AV38" si="474">IF($N38="In (zvyšuje náklady)",AL38,0)</f>
        <v>0</v>
      </c>
      <c r="AW38" s="369">
        <f t="shared" ref="AW38" si="475">IF($N38="In (zvyšuje náklady)",AM38,0)</f>
        <v>0</v>
      </c>
      <c r="AX38" s="369">
        <f t="shared" ref="AX38" si="476">IF($N38="In (zvyšuje náklady)",AN38,0)</f>
        <v>0</v>
      </c>
      <c r="AY38" s="369">
        <f t="shared" ref="AY38" si="477">IF($N38="In (zvyšuje náklady)",AO38,0)</f>
        <v>0</v>
      </c>
      <c r="AZ38" s="369" t="str">
        <f t="shared" ref="AZ38" si="478">IF($N38="Out (znižuje náklady)",AF38,"0")</f>
        <v>0</v>
      </c>
      <c r="BA38" s="369" t="str">
        <f t="shared" ref="BA38" si="479">IF($N38="Out (znižuje náklady)",AG38,"0")</f>
        <v>0</v>
      </c>
      <c r="BB38" s="369" t="str">
        <f t="shared" ref="BB38" si="480">IF($N38="Out (znižuje náklady)",AH38,"0")</f>
        <v>0</v>
      </c>
      <c r="BC38" s="369" t="str">
        <f t="shared" ref="BC38" si="481">IF($N38="Out (znižuje náklady)",AI38,"0")</f>
        <v>0</v>
      </c>
      <c r="BD38" s="369" t="str">
        <f t="shared" ref="BD38" si="482">IF($N38="Out (znižuje náklady)",AJ38,"0")</f>
        <v>0</v>
      </c>
      <c r="BE38" s="369" t="str">
        <f t="shared" ref="BE38" si="483">IF($N38="Out (znižuje náklady)",AK38,"0")</f>
        <v>0</v>
      </c>
      <c r="BF38" s="369" t="str">
        <f t="shared" ref="BF38" si="484">IF($N38="Out (znižuje náklady)",AL38,"0")</f>
        <v>0</v>
      </c>
      <c r="BG38" s="369" t="str">
        <f t="shared" ref="BG38" si="485">IF($N38="Out (znižuje náklady)",AM38,"0")</f>
        <v>0</v>
      </c>
      <c r="BH38" s="369" t="str">
        <f t="shared" ref="BH38" si="486">IF($N38="Out (znižuje náklady)",AN38,"0")</f>
        <v>0</v>
      </c>
      <c r="BI38" s="377" t="str">
        <f t="shared" ref="BI38" si="487">IF($N38="Out (znižuje náklady)",AO38,"0")</f>
        <v>0</v>
      </c>
      <c r="BJ38" s="371">
        <f>IF(F38=vstupy!$B$47,0,1)</f>
        <v>1</v>
      </c>
      <c r="BK38" s="372">
        <f t="shared" ref="BK38" si="488">$BJ38*AP38</f>
        <v>0</v>
      </c>
      <c r="BL38" s="369">
        <f t="shared" ref="BL38" si="489">$BJ38*AQ38</f>
        <v>0</v>
      </c>
      <c r="BM38" s="369">
        <f t="shared" ref="BM38" si="490">$BJ38*AR38</f>
        <v>0</v>
      </c>
      <c r="BN38" s="369">
        <f t="shared" ref="BN38" si="491">$BJ38*AS38</f>
        <v>0</v>
      </c>
      <c r="BO38" s="369">
        <f t="shared" ref="BO38" si="492">$BJ38*AT38</f>
        <v>0</v>
      </c>
      <c r="BP38" s="369">
        <f t="shared" ref="BP38" si="493">$BJ38*AU38</f>
        <v>0</v>
      </c>
      <c r="BQ38" s="369">
        <f t="shared" ref="BQ38" si="494">$BJ38*AV38</f>
        <v>0</v>
      </c>
      <c r="BR38" s="369">
        <f t="shared" ref="BR38" si="495">$BJ38*AW38</f>
        <v>0</v>
      </c>
      <c r="BS38" s="369">
        <f t="shared" ref="BS38" si="496">$BJ38*AX38</f>
        <v>0</v>
      </c>
      <c r="BT38" s="370">
        <f t="shared" ref="BT38" si="497">$BJ38*AY38</f>
        <v>0</v>
      </c>
      <c r="BU38" s="372">
        <f t="shared" ref="BU38" si="498">$BJ38*AZ38</f>
        <v>0</v>
      </c>
      <c r="BV38" s="369">
        <f>$BJ38*BA38</f>
        <v>0</v>
      </c>
      <c r="BW38" s="369">
        <f t="shared" ref="BW38" si="499">$BJ38*BB38</f>
        <v>0</v>
      </c>
      <c r="BX38" s="369">
        <f t="shared" ref="BX38" si="500">$BJ38*BC38</f>
        <v>0</v>
      </c>
      <c r="BY38" s="369">
        <f t="shared" ref="BY38" si="501">$BJ38*BD38</f>
        <v>0</v>
      </c>
      <c r="BZ38" s="369">
        <f t="shared" ref="BZ38" si="502">$BJ38*BE38</f>
        <v>0</v>
      </c>
      <c r="CA38" s="369">
        <f t="shared" ref="CA38" si="503">$BJ38*BF38</f>
        <v>0</v>
      </c>
      <c r="CB38" s="369">
        <f t="shared" ref="CB38" si="504">$BJ38*BG38</f>
        <v>0</v>
      </c>
      <c r="CC38" s="369">
        <f t="shared" ref="CC38" si="505">$BJ38*BH38</f>
        <v>0</v>
      </c>
      <c r="CD38" s="370">
        <f t="shared" ref="CD38" si="506">$BJ38*BI38</f>
        <v>0</v>
      </c>
      <c r="CE38" s="395">
        <f>IF(N38="Nemení sa",1,0)</f>
        <v>0</v>
      </c>
      <c r="CF38" s="372">
        <f>AG38*$CE38</f>
        <v>0</v>
      </c>
      <c r="CG38" s="369">
        <f>AI38*$CE38</f>
        <v>0</v>
      </c>
      <c r="CH38" s="369">
        <f>AK38*$CE38</f>
        <v>0</v>
      </c>
      <c r="CI38" s="369">
        <f>AM38*$CE38</f>
        <v>0</v>
      </c>
      <c r="CJ38" s="370">
        <f>AO38*$CE38</f>
        <v>0</v>
      </c>
      <c r="CK38" s="373">
        <f t="shared" ref="CK38" si="507">SUM(CF38:CJ40)</f>
        <v>0</v>
      </c>
      <c r="CL38" s="374">
        <f>IF(F38=vstupy!B$42,"1",0)</f>
        <v>0</v>
      </c>
      <c r="CM38" s="372">
        <f t="shared" ref="CM38:CV38" si="508">IF($CL38="1",AP38,0)</f>
        <v>0</v>
      </c>
      <c r="CN38" s="369">
        <f t="shared" si="508"/>
        <v>0</v>
      </c>
      <c r="CO38" s="369">
        <f t="shared" si="508"/>
        <v>0</v>
      </c>
      <c r="CP38" s="369">
        <f t="shared" si="508"/>
        <v>0</v>
      </c>
      <c r="CQ38" s="369">
        <f t="shared" si="508"/>
        <v>0</v>
      </c>
      <c r="CR38" s="369">
        <f t="shared" si="508"/>
        <v>0</v>
      </c>
      <c r="CS38" s="369">
        <f t="shared" si="508"/>
        <v>0</v>
      </c>
      <c r="CT38" s="369">
        <f t="shared" si="508"/>
        <v>0</v>
      </c>
      <c r="CU38" s="369">
        <f t="shared" si="508"/>
        <v>0</v>
      </c>
      <c r="CV38" s="370">
        <f t="shared" si="508"/>
        <v>0</v>
      </c>
      <c r="CW38" s="371">
        <f>CP38+CT38+CV38</f>
        <v>0</v>
      </c>
      <c r="CX38" s="371">
        <f t="shared" ref="CX38" si="509">CN38+CR38</f>
        <v>0</v>
      </c>
      <c r="CY38" s="372">
        <f t="shared" ref="CY38:DH38" si="510">IF($CL38="1",AZ38,0)</f>
        <v>0</v>
      </c>
      <c r="CZ38" s="369">
        <f t="shared" si="510"/>
        <v>0</v>
      </c>
      <c r="DA38" s="369">
        <f t="shared" si="510"/>
        <v>0</v>
      </c>
      <c r="DB38" s="369">
        <f t="shared" si="510"/>
        <v>0</v>
      </c>
      <c r="DC38" s="369">
        <f t="shared" si="510"/>
        <v>0</v>
      </c>
      <c r="DD38" s="369">
        <f t="shared" si="510"/>
        <v>0</v>
      </c>
      <c r="DE38" s="369">
        <f t="shared" si="510"/>
        <v>0</v>
      </c>
      <c r="DF38" s="369">
        <f t="shared" si="510"/>
        <v>0</v>
      </c>
      <c r="DG38" s="369">
        <f t="shared" si="510"/>
        <v>0</v>
      </c>
      <c r="DH38" s="370">
        <f t="shared" si="510"/>
        <v>0</v>
      </c>
      <c r="DI38" s="382">
        <f>DB38+DF38+DH38</f>
        <v>0</v>
      </c>
      <c r="DJ38" s="382">
        <f t="shared" ref="DJ38" si="511">CZ38+DD38</f>
        <v>0</v>
      </c>
      <c r="DK38" s="381">
        <f>IF(CE38=0,1,0)</f>
        <v>1</v>
      </c>
      <c r="DL38" s="381">
        <f>IFERROR(IF($AF38="N",AH38+AJ38+AL38+AN38,AF38+AH38+AJ38+AL38+AN38),0)*$DK38</f>
        <v>0</v>
      </c>
      <c r="DM38" s="381">
        <f>(AG38+AI38+AK38+AM38+AO38)*$DK38</f>
        <v>0</v>
      </c>
      <c r="DN38" s="381">
        <f>AS38+AW38+AY38-CW38</f>
        <v>0</v>
      </c>
      <c r="DO38" s="381">
        <f>BC38+BG38+BI38-DI38</f>
        <v>0</v>
      </c>
      <c r="DP38" s="381">
        <f>DN38+DO38</f>
        <v>0</v>
      </c>
      <c r="DQ38" s="380" t="str">
        <f>IF(OR(F38=vstupy!B$40,F38=vstupy!B$41,F38=vstupy!B$42,),"0","1")</f>
        <v>0</v>
      </c>
      <c r="DR38" s="372">
        <f>IF($DQ38="1",AQ38,"0")+CF38</f>
        <v>0</v>
      </c>
      <c r="DS38" s="369">
        <f>IF($DQ38="1",AS38,"0")+CG38</f>
        <v>0</v>
      </c>
      <c r="DT38" s="369">
        <f>IF($DQ38="1",AU38,"0")+CH38</f>
        <v>0</v>
      </c>
      <c r="DU38" s="369">
        <f>IF($DQ38="1",AW38,"0")+CI38</f>
        <v>0</v>
      </c>
      <c r="DV38" s="370">
        <f>IF($DQ38="1",AY38,"0")+CJ38</f>
        <v>0</v>
      </c>
      <c r="DW38" s="378">
        <f t="shared" ref="DW38" si="512">SUM(DR38:DV40)</f>
        <v>0</v>
      </c>
      <c r="DX38" s="372" t="str">
        <f t="shared" ref="DX38" si="513">IF($DQ38="1",BA38,"0")</f>
        <v>0</v>
      </c>
      <c r="DY38" s="369" t="str">
        <f t="shared" ref="DY38" si="514">IF($DQ38="1",BC38,"0")</f>
        <v>0</v>
      </c>
      <c r="DZ38" s="369" t="str">
        <f t="shared" ref="DZ38" si="515">IF($DQ38="1",BE38,"0")</f>
        <v>0</v>
      </c>
      <c r="EA38" s="369" t="str">
        <f>IF($DQ38="1",BG38,"0")</f>
        <v>0</v>
      </c>
      <c r="EB38" s="370" t="str">
        <f>IF($DQ38="1",BI38,"0")</f>
        <v>0</v>
      </c>
      <c r="EC38" s="378">
        <f t="shared" ref="EC38" si="516">SUM(DX38:EB40)</f>
        <v>0</v>
      </c>
      <c r="ED38" s="379">
        <f>EC38+DW38</f>
        <v>0</v>
      </c>
    </row>
    <row r="39" spans="1:134" ht="12.6" customHeight="1" x14ac:dyDescent="0.2">
      <c r="A39" s="16"/>
      <c r="B39" s="414"/>
      <c r="C39" s="437"/>
      <c r="D39" s="384"/>
      <c r="E39" s="384"/>
      <c r="F39" s="393"/>
      <c r="G39" s="586"/>
      <c r="H39" s="387"/>
      <c r="I39" s="387"/>
      <c r="J39" s="390"/>
      <c r="K39" s="393"/>
      <c r="L39" s="384"/>
      <c r="M39" s="383"/>
      <c r="N39" s="393"/>
      <c r="O39" s="384"/>
      <c r="P39" s="442"/>
      <c r="Q39" s="442"/>
      <c r="R39" s="385"/>
      <c r="S39" s="442"/>
      <c r="T39" s="409"/>
      <c r="U39" s="410"/>
      <c r="V39" s="385"/>
      <c r="W39" s="442"/>
      <c r="X39" s="261" t="s">
        <v>142</v>
      </c>
      <c r="Y39" s="262" t="s">
        <v>137</v>
      </c>
      <c r="Z39" s="263">
        <f>VLOOKUP($X39,vstupy!$B$18:$F$31,MATCH($Y39,vstupy!$B$17:$F$17,0),0)</f>
        <v>0</v>
      </c>
      <c r="AA39" s="264" t="s">
        <v>143</v>
      </c>
      <c r="AB39" s="263">
        <f>VLOOKUP($AA39,[1]vstupy!$B$34:$C$36,2,FALSE)</f>
        <v>0</v>
      </c>
      <c r="AC39" s="263">
        <f t="shared" si="462"/>
        <v>0</v>
      </c>
      <c r="AD39" s="412"/>
      <c r="AE39" s="404"/>
      <c r="AF39" s="372"/>
      <c r="AG39" s="396"/>
      <c r="AH39" s="396"/>
      <c r="AI39" s="396"/>
      <c r="AJ39" s="445"/>
      <c r="AK39" s="396"/>
      <c r="AL39" s="396"/>
      <c r="AM39" s="399"/>
      <c r="AN39" s="396"/>
      <c r="AO39" s="401"/>
      <c r="AP39" s="372"/>
      <c r="AQ39" s="369"/>
      <c r="AR39" s="369"/>
      <c r="AS39" s="369"/>
      <c r="AT39" s="369"/>
      <c r="AU39" s="369"/>
      <c r="AV39" s="369"/>
      <c r="AW39" s="369"/>
      <c r="AX39" s="369"/>
      <c r="AY39" s="369"/>
      <c r="AZ39" s="369"/>
      <c r="BA39" s="369"/>
      <c r="BB39" s="369"/>
      <c r="BC39" s="369"/>
      <c r="BD39" s="369"/>
      <c r="BE39" s="369"/>
      <c r="BF39" s="369"/>
      <c r="BG39" s="369"/>
      <c r="BH39" s="369"/>
      <c r="BI39" s="377"/>
      <c r="BJ39" s="371"/>
      <c r="BK39" s="372"/>
      <c r="BL39" s="369"/>
      <c r="BM39" s="369"/>
      <c r="BN39" s="369"/>
      <c r="BO39" s="369"/>
      <c r="BP39" s="369"/>
      <c r="BQ39" s="369"/>
      <c r="BR39" s="369"/>
      <c r="BS39" s="369"/>
      <c r="BT39" s="370"/>
      <c r="BU39" s="372"/>
      <c r="BV39" s="369"/>
      <c r="BW39" s="369"/>
      <c r="BX39" s="369"/>
      <c r="BY39" s="369"/>
      <c r="BZ39" s="369"/>
      <c r="CA39" s="369"/>
      <c r="CB39" s="369"/>
      <c r="CC39" s="369"/>
      <c r="CD39" s="370"/>
      <c r="CE39" s="395"/>
      <c r="CF39" s="372"/>
      <c r="CG39" s="369"/>
      <c r="CH39" s="369"/>
      <c r="CI39" s="369"/>
      <c r="CJ39" s="370"/>
      <c r="CK39" s="373"/>
      <c r="CL39" s="375"/>
      <c r="CM39" s="372"/>
      <c r="CN39" s="369"/>
      <c r="CO39" s="369"/>
      <c r="CP39" s="369"/>
      <c r="CQ39" s="369"/>
      <c r="CR39" s="369"/>
      <c r="CS39" s="369"/>
      <c r="CT39" s="369"/>
      <c r="CU39" s="369"/>
      <c r="CV39" s="370"/>
      <c r="CW39" s="371"/>
      <c r="CX39" s="371"/>
      <c r="CY39" s="372"/>
      <c r="CZ39" s="369"/>
      <c r="DA39" s="369"/>
      <c r="DB39" s="369"/>
      <c r="DC39" s="369"/>
      <c r="DD39" s="369"/>
      <c r="DE39" s="369"/>
      <c r="DF39" s="369"/>
      <c r="DG39" s="369"/>
      <c r="DH39" s="370"/>
      <c r="DI39" s="382"/>
      <c r="DJ39" s="382"/>
      <c r="DK39" s="381"/>
      <c r="DL39" s="381"/>
      <c r="DM39" s="381"/>
      <c r="DN39" s="381"/>
      <c r="DO39" s="381"/>
      <c r="DP39" s="381"/>
      <c r="DQ39" s="380"/>
      <c r="DR39" s="372"/>
      <c r="DS39" s="369"/>
      <c r="DT39" s="369"/>
      <c r="DU39" s="369"/>
      <c r="DV39" s="370"/>
      <c r="DW39" s="378"/>
      <c r="DX39" s="372"/>
      <c r="DY39" s="369"/>
      <c r="DZ39" s="369"/>
      <c r="EA39" s="369"/>
      <c r="EB39" s="370"/>
      <c r="EC39" s="378"/>
      <c r="ED39" s="379"/>
    </row>
    <row r="40" spans="1:134" ht="12.6" customHeight="1" x14ac:dyDescent="0.2">
      <c r="A40" s="16"/>
      <c r="B40" s="414"/>
      <c r="C40" s="437"/>
      <c r="D40" s="384"/>
      <c r="E40" s="384"/>
      <c r="F40" s="394"/>
      <c r="G40" s="586"/>
      <c r="H40" s="388"/>
      <c r="I40" s="388"/>
      <c r="J40" s="391"/>
      <c r="K40" s="394"/>
      <c r="L40" s="384"/>
      <c r="M40" s="383"/>
      <c r="N40" s="394"/>
      <c r="O40" s="384"/>
      <c r="P40" s="442"/>
      <c r="Q40" s="442"/>
      <c r="R40" s="385"/>
      <c r="S40" s="442"/>
      <c r="T40" s="409"/>
      <c r="U40" s="410"/>
      <c r="V40" s="385"/>
      <c r="W40" s="442"/>
      <c r="X40" s="261" t="s">
        <v>142</v>
      </c>
      <c r="Y40" s="262" t="s">
        <v>137</v>
      </c>
      <c r="Z40" s="263">
        <f>VLOOKUP($X40,vstupy!$B$18:$F$31,MATCH($Y40,vstupy!$B$17:$F$17,0),0)</f>
        <v>0</v>
      </c>
      <c r="AA40" s="264" t="s">
        <v>143</v>
      </c>
      <c r="AB40" s="263">
        <f>VLOOKUP($AA40,[1]vstupy!$B$34:$C$36,2,FALSE)</f>
        <v>0</v>
      </c>
      <c r="AC40" s="263">
        <f t="shared" si="462"/>
        <v>0</v>
      </c>
      <c r="AD40" s="413"/>
      <c r="AE40" s="405"/>
      <c r="AF40" s="372"/>
      <c r="AG40" s="396"/>
      <c r="AH40" s="396"/>
      <c r="AI40" s="396"/>
      <c r="AJ40" s="441"/>
      <c r="AK40" s="396"/>
      <c r="AL40" s="396"/>
      <c r="AM40" s="400"/>
      <c r="AN40" s="396"/>
      <c r="AO40" s="401"/>
      <c r="AP40" s="372"/>
      <c r="AQ40" s="369"/>
      <c r="AR40" s="369"/>
      <c r="AS40" s="369"/>
      <c r="AT40" s="369"/>
      <c r="AU40" s="369"/>
      <c r="AV40" s="369"/>
      <c r="AW40" s="369"/>
      <c r="AX40" s="369"/>
      <c r="AY40" s="369"/>
      <c r="AZ40" s="369"/>
      <c r="BA40" s="369"/>
      <c r="BB40" s="369"/>
      <c r="BC40" s="369"/>
      <c r="BD40" s="369"/>
      <c r="BE40" s="369"/>
      <c r="BF40" s="369"/>
      <c r="BG40" s="369"/>
      <c r="BH40" s="369"/>
      <c r="BI40" s="377"/>
      <c r="BJ40" s="371"/>
      <c r="BK40" s="372"/>
      <c r="BL40" s="369"/>
      <c r="BM40" s="369"/>
      <c r="BN40" s="369"/>
      <c r="BO40" s="369"/>
      <c r="BP40" s="369"/>
      <c r="BQ40" s="369"/>
      <c r="BR40" s="369"/>
      <c r="BS40" s="369"/>
      <c r="BT40" s="370"/>
      <c r="BU40" s="372"/>
      <c r="BV40" s="369"/>
      <c r="BW40" s="369"/>
      <c r="BX40" s="369"/>
      <c r="BY40" s="369"/>
      <c r="BZ40" s="369"/>
      <c r="CA40" s="369"/>
      <c r="CB40" s="369"/>
      <c r="CC40" s="369"/>
      <c r="CD40" s="370"/>
      <c r="CE40" s="395"/>
      <c r="CF40" s="372"/>
      <c r="CG40" s="369"/>
      <c r="CH40" s="369"/>
      <c r="CI40" s="369"/>
      <c r="CJ40" s="370"/>
      <c r="CK40" s="373"/>
      <c r="CL40" s="376"/>
      <c r="CM40" s="372"/>
      <c r="CN40" s="369"/>
      <c r="CO40" s="369"/>
      <c r="CP40" s="369"/>
      <c r="CQ40" s="369"/>
      <c r="CR40" s="369"/>
      <c r="CS40" s="369"/>
      <c r="CT40" s="369"/>
      <c r="CU40" s="369"/>
      <c r="CV40" s="370"/>
      <c r="CW40" s="371"/>
      <c r="CX40" s="371"/>
      <c r="CY40" s="372"/>
      <c r="CZ40" s="369"/>
      <c r="DA40" s="369"/>
      <c r="DB40" s="369"/>
      <c r="DC40" s="369"/>
      <c r="DD40" s="369"/>
      <c r="DE40" s="369"/>
      <c r="DF40" s="369"/>
      <c r="DG40" s="369"/>
      <c r="DH40" s="370"/>
      <c r="DI40" s="382"/>
      <c r="DJ40" s="382"/>
      <c r="DK40" s="381"/>
      <c r="DL40" s="381"/>
      <c r="DM40" s="381"/>
      <c r="DN40" s="381"/>
      <c r="DO40" s="381"/>
      <c r="DP40" s="381"/>
      <c r="DQ40" s="380"/>
      <c r="DR40" s="372"/>
      <c r="DS40" s="369"/>
      <c r="DT40" s="369"/>
      <c r="DU40" s="369"/>
      <c r="DV40" s="370"/>
      <c r="DW40" s="378"/>
      <c r="DX40" s="372"/>
      <c r="DY40" s="369"/>
      <c r="DZ40" s="369"/>
      <c r="EA40" s="369"/>
      <c r="EB40" s="370"/>
      <c r="EC40" s="378"/>
      <c r="ED40" s="379"/>
    </row>
    <row r="41" spans="1:134" s="16" customFormat="1" ht="12.6" customHeight="1" x14ac:dyDescent="0.2">
      <c r="B41" s="427">
        <f t="shared" ref="B41" si="517">B38+1</f>
        <v>11</v>
      </c>
      <c r="C41" s="418"/>
      <c r="D41" s="418"/>
      <c r="E41" s="418"/>
      <c r="F41" s="428" t="s">
        <v>196</v>
      </c>
      <c r="G41" s="585"/>
      <c r="H41" s="431" t="str">
        <f t="shared" ref="H41" si="518">IF($F41="3e)  Skoršia transpozícia  - zavedenie transpozície pred termínom ktorý určuje smernica EÚ. "," ","")</f>
        <v/>
      </c>
      <c r="I41" s="431" t="str">
        <f t="shared" ref="I41" si="519">IF($F41="3e)  Skoršia transpozícia  - zavedenie transpozície pred termínom ktorý určuje smernica EÚ. ",$H41,"NA")</f>
        <v>NA</v>
      </c>
      <c r="J41" s="422">
        <f>IF(I41&gt;12,1,I41/12)</f>
        <v>1</v>
      </c>
      <c r="K41" s="428"/>
      <c r="L41" s="418"/>
      <c r="M41" s="426">
        <f>IF(L41="N",0,L41)</f>
        <v>0</v>
      </c>
      <c r="N41" s="428" t="s">
        <v>196</v>
      </c>
      <c r="O41" s="418"/>
      <c r="P41" s="443"/>
      <c r="Q41" s="443" t="s">
        <v>35</v>
      </c>
      <c r="R41" s="419">
        <f>VLOOKUP(Q41,vstupy!$B$3:$C$15,2,FALSE)</f>
        <v>0</v>
      </c>
      <c r="S41" s="443"/>
      <c r="T41" s="420"/>
      <c r="U41" s="421" t="s">
        <v>35</v>
      </c>
      <c r="V41" s="419">
        <f>VLOOKUP(U41,vstupy!$B$3:$C$15,2,FALSE)</f>
        <v>0</v>
      </c>
      <c r="W41" s="443"/>
      <c r="X41" s="160" t="s">
        <v>142</v>
      </c>
      <c r="Y41" s="174" t="s">
        <v>137</v>
      </c>
      <c r="Z41" s="171">
        <f>VLOOKUP($X41,vstupy!$B$18:$F$31,MATCH($Y41,vstupy!$B$17:$F$17,0),0)</f>
        <v>0</v>
      </c>
      <c r="AA41" s="108" t="s">
        <v>143</v>
      </c>
      <c r="AB41" s="171">
        <f>VLOOKUP($AA41,vstupy!$B$34:$C$36,2,FALSE)</f>
        <v>0</v>
      </c>
      <c r="AC41" s="171">
        <f t="shared" ref="AC41:AC78" si="520">Z41+AB41</f>
        <v>0</v>
      </c>
      <c r="AD41" s="434" t="s">
        <v>35</v>
      </c>
      <c r="AE41" s="403">
        <f>VLOOKUP(AD41,vstupy!$B$3:$C$15,2,FALSE)</f>
        <v>0</v>
      </c>
      <c r="AF41" s="406" t="str">
        <f>IFERROR(IF(M41=0,"N",O41/L41*J41),0)</f>
        <v>N</v>
      </c>
      <c r="AG41" s="400">
        <f>O41*J41</f>
        <v>0</v>
      </c>
      <c r="AH41" s="441">
        <f t="shared" ref="AH41" si="521">P41*R41*J41</f>
        <v>0</v>
      </c>
      <c r="AI41" s="400">
        <f t="shared" ref="AI41" si="522">IFERROR(AH41*M41,0)</f>
        <v>0</v>
      </c>
      <c r="AJ41" s="441" t="str">
        <f t="shared" si="177"/>
        <v>N</v>
      </c>
      <c r="AK41" s="400">
        <f t="shared" ref="AK41" si="523">S41*J41</f>
        <v>0</v>
      </c>
      <c r="AL41" s="400">
        <f>T41*V41*J41</f>
        <v>0</v>
      </c>
      <c r="AM41" s="398">
        <f t="shared" ref="AM41" si="524">IFERROR(AL41*M41,0)</f>
        <v>0</v>
      </c>
      <c r="AN41" s="400">
        <f t="shared" ref="AN41" si="525">IF(W41&gt;0,IF(AE41&gt;0,($G$7/160)*(W41/60)*AE41*J41,0),IF(AE41&gt;0,($G$7/160)*((AC41+AC42+AC43)/60)*AE41*J41,0))</f>
        <v>0</v>
      </c>
      <c r="AO41" s="439">
        <f>IFERROR(AN41*M41,0)</f>
        <v>0</v>
      </c>
      <c r="AP41" s="372">
        <f t="shared" ref="AP41" si="526">IF($N41="In (zvyšuje náklady)",AF41,0)</f>
        <v>0</v>
      </c>
      <c r="AQ41" s="369">
        <f t="shared" ref="AQ41" si="527">IF($N41="In (zvyšuje náklady)",AG41,0)</f>
        <v>0</v>
      </c>
      <c r="AR41" s="369">
        <f t="shared" ref="AR41" si="528">IF($N41="In (zvyšuje náklady)",AH41,0)</f>
        <v>0</v>
      </c>
      <c r="AS41" s="369">
        <f t="shared" ref="AS41" si="529">IF($N41="In (zvyšuje náklady)",AI41,0)</f>
        <v>0</v>
      </c>
      <c r="AT41" s="369">
        <f t="shared" ref="AT41" si="530">IF($N41="In (zvyšuje náklady)",AJ41,0)</f>
        <v>0</v>
      </c>
      <c r="AU41" s="369">
        <f t="shared" ref="AU41" si="531">IF($N41="In (zvyšuje náklady)",AK41,0)</f>
        <v>0</v>
      </c>
      <c r="AV41" s="369">
        <f t="shared" ref="AV41" si="532">IF($N41="In (zvyšuje náklady)",AL41,0)</f>
        <v>0</v>
      </c>
      <c r="AW41" s="369">
        <f t="shared" ref="AW41" si="533">IF($N41="In (zvyšuje náklady)",AM41,0)</f>
        <v>0</v>
      </c>
      <c r="AX41" s="369">
        <f t="shared" ref="AX41" si="534">IF($N41="In (zvyšuje náklady)",AN41,0)</f>
        <v>0</v>
      </c>
      <c r="AY41" s="369">
        <f t="shared" ref="AY41" si="535">IF($N41="In (zvyšuje náklady)",AO41,0)</f>
        <v>0</v>
      </c>
      <c r="AZ41" s="369" t="str">
        <f t="shared" ref="AZ41" si="536">IF($N41="Out (znižuje náklady)",AF41,"0")</f>
        <v>0</v>
      </c>
      <c r="BA41" s="369" t="str">
        <f t="shared" ref="BA41" si="537">IF($N41="Out (znižuje náklady)",AG41,"0")</f>
        <v>0</v>
      </c>
      <c r="BB41" s="369" t="str">
        <f t="shared" ref="BB41" si="538">IF($N41="Out (znižuje náklady)",AH41,"0")</f>
        <v>0</v>
      </c>
      <c r="BC41" s="369" t="str">
        <f t="shared" ref="BC41" si="539">IF($N41="Out (znižuje náklady)",AI41,"0")</f>
        <v>0</v>
      </c>
      <c r="BD41" s="369" t="str">
        <f t="shared" ref="BD41" si="540">IF($N41="Out (znižuje náklady)",AJ41,"0")</f>
        <v>0</v>
      </c>
      <c r="BE41" s="369" t="str">
        <f t="shared" ref="BE41" si="541">IF($N41="Out (znižuje náklady)",AK41,"0")</f>
        <v>0</v>
      </c>
      <c r="BF41" s="369" t="str">
        <f t="shared" ref="BF41" si="542">IF($N41="Out (znižuje náklady)",AL41,"0")</f>
        <v>0</v>
      </c>
      <c r="BG41" s="369" t="str">
        <f t="shared" ref="BG41" si="543">IF($N41="Out (znižuje náklady)",AM41,"0")</f>
        <v>0</v>
      </c>
      <c r="BH41" s="369" t="str">
        <f t="shared" ref="BH41" si="544">IF($N41="Out (znižuje náklady)",AN41,"0")</f>
        <v>0</v>
      </c>
      <c r="BI41" s="377" t="str">
        <f t="shared" ref="BI41" si="545">IF($N41="Out (znižuje náklady)",AO41,"0")</f>
        <v>0</v>
      </c>
      <c r="BJ41" s="371">
        <f>IF(F41=vstupy!$B$47,0,1)</f>
        <v>1</v>
      </c>
      <c r="BK41" s="372">
        <f t="shared" ref="BK41" si="546">$BJ41*AP41</f>
        <v>0</v>
      </c>
      <c r="BL41" s="369">
        <f t="shared" ref="BL41" si="547">$BJ41*AQ41</f>
        <v>0</v>
      </c>
      <c r="BM41" s="369">
        <f t="shared" ref="BM41" si="548">$BJ41*AR41</f>
        <v>0</v>
      </c>
      <c r="BN41" s="369">
        <f t="shared" ref="BN41" si="549">$BJ41*AS41</f>
        <v>0</v>
      </c>
      <c r="BO41" s="369">
        <f t="shared" ref="BO41" si="550">$BJ41*AT41</f>
        <v>0</v>
      </c>
      <c r="BP41" s="369">
        <f t="shared" ref="BP41" si="551">$BJ41*AU41</f>
        <v>0</v>
      </c>
      <c r="BQ41" s="369">
        <f t="shared" ref="BQ41" si="552">$BJ41*AV41</f>
        <v>0</v>
      </c>
      <c r="BR41" s="369">
        <f t="shared" ref="BR41" si="553">$BJ41*AW41</f>
        <v>0</v>
      </c>
      <c r="BS41" s="369">
        <f t="shared" ref="BS41" si="554">$BJ41*AX41</f>
        <v>0</v>
      </c>
      <c r="BT41" s="370">
        <f t="shared" ref="BT41" si="555">$BJ41*AY41</f>
        <v>0</v>
      </c>
      <c r="BU41" s="372">
        <f t="shared" ref="BU41" si="556">$BJ41*AZ41</f>
        <v>0</v>
      </c>
      <c r="BV41" s="369">
        <f t="shared" ref="BV41" si="557">$BJ41*BA41</f>
        <v>0</v>
      </c>
      <c r="BW41" s="369">
        <f t="shared" ref="BW41" si="558">$BJ41*BB41</f>
        <v>0</v>
      </c>
      <c r="BX41" s="369">
        <f t="shared" ref="BX41" si="559">$BJ41*BC41</f>
        <v>0</v>
      </c>
      <c r="BY41" s="369">
        <f t="shared" ref="BY41" si="560">$BJ41*BD41</f>
        <v>0</v>
      </c>
      <c r="BZ41" s="369">
        <f t="shared" ref="BZ41" si="561">$BJ41*BE41</f>
        <v>0</v>
      </c>
      <c r="CA41" s="369">
        <f t="shared" ref="CA41" si="562">$BJ41*BF41</f>
        <v>0</v>
      </c>
      <c r="CB41" s="369">
        <f t="shared" ref="CB41" si="563">$BJ41*BG41</f>
        <v>0</v>
      </c>
      <c r="CC41" s="369">
        <f t="shared" ref="CC41" si="564">$BJ41*BH41</f>
        <v>0</v>
      </c>
      <c r="CD41" s="370">
        <f t="shared" ref="CD41" si="565">$BJ41*BI41</f>
        <v>0</v>
      </c>
      <c r="CE41" s="395">
        <f>IF(N41="Nemení sa",1,0)</f>
        <v>0</v>
      </c>
      <c r="CF41" s="372">
        <f>AG41*$CE41</f>
        <v>0</v>
      </c>
      <c r="CG41" s="369">
        <f>AI41*$CE41</f>
        <v>0</v>
      </c>
      <c r="CH41" s="369">
        <f>AK41*$CE41</f>
        <v>0</v>
      </c>
      <c r="CI41" s="369">
        <f>AM41*$CE41</f>
        <v>0</v>
      </c>
      <c r="CJ41" s="370">
        <f>AO41*$CE41</f>
        <v>0</v>
      </c>
      <c r="CK41" s="373">
        <f t="shared" ref="CK41" si="566">SUM(CF41:CJ43)</f>
        <v>0</v>
      </c>
      <c r="CL41" s="374">
        <f>IF(F41=vstupy!B$42,"1",0)</f>
        <v>0</v>
      </c>
      <c r="CM41" s="372">
        <f t="shared" ref="CM41:CV41" si="567">IF($CL41="1",AP41,0)</f>
        <v>0</v>
      </c>
      <c r="CN41" s="369">
        <f t="shared" si="567"/>
        <v>0</v>
      </c>
      <c r="CO41" s="369">
        <f t="shared" si="567"/>
        <v>0</v>
      </c>
      <c r="CP41" s="369">
        <f t="shared" si="567"/>
        <v>0</v>
      </c>
      <c r="CQ41" s="369">
        <f t="shared" si="567"/>
        <v>0</v>
      </c>
      <c r="CR41" s="369">
        <f t="shared" si="567"/>
        <v>0</v>
      </c>
      <c r="CS41" s="369">
        <f t="shared" si="567"/>
        <v>0</v>
      </c>
      <c r="CT41" s="369">
        <f t="shared" si="567"/>
        <v>0</v>
      </c>
      <c r="CU41" s="369">
        <f t="shared" si="567"/>
        <v>0</v>
      </c>
      <c r="CV41" s="370">
        <f t="shared" si="567"/>
        <v>0</v>
      </c>
      <c r="CW41" s="371">
        <f>CP41+CT41+CV41</f>
        <v>0</v>
      </c>
      <c r="CX41" s="371">
        <f t="shared" ref="CX41" si="568">CN41+CR41</f>
        <v>0</v>
      </c>
      <c r="CY41" s="372">
        <f t="shared" ref="CY41:DH41" si="569">IF($CL41="1",AZ41,0)</f>
        <v>0</v>
      </c>
      <c r="CZ41" s="369">
        <f t="shared" si="569"/>
        <v>0</v>
      </c>
      <c r="DA41" s="369">
        <f t="shared" si="569"/>
        <v>0</v>
      </c>
      <c r="DB41" s="369">
        <f t="shared" si="569"/>
        <v>0</v>
      </c>
      <c r="DC41" s="369">
        <f t="shared" si="569"/>
        <v>0</v>
      </c>
      <c r="DD41" s="369">
        <f t="shared" si="569"/>
        <v>0</v>
      </c>
      <c r="DE41" s="369">
        <f t="shared" si="569"/>
        <v>0</v>
      </c>
      <c r="DF41" s="369">
        <f t="shared" si="569"/>
        <v>0</v>
      </c>
      <c r="DG41" s="369">
        <f t="shared" si="569"/>
        <v>0</v>
      </c>
      <c r="DH41" s="370">
        <f t="shared" si="569"/>
        <v>0</v>
      </c>
      <c r="DI41" s="382">
        <f>DB41+DF41+DH41</f>
        <v>0</v>
      </c>
      <c r="DJ41" s="382">
        <f t="shared" ref="DJ41" si="570">CZ41+DD41</f>
        <v>0</v>
      </c>
      <c r="DK41" s="381">
        <f>IF(CE41=0,1,0)</f>
        <v>1</v>
      </c>
      <c r="DL41" s="381">
        <f>IFERROR(IF($AF41="N",AH41+AJ41+AL41+AN41,AF41+AH41+AJ41+AL41+AN41),0)*$DK41</f>
        <v>0</v>
      </c>
      <c r="DM41" s="381">
        <f>(AG41+AI41+AK41+AM41+AO41)*$DK41</f>
        <v>0</v>
      </c>
      <c r="DN41" s="381">
        <f>AS41+AW41+AY41-CW41</f>
        <v>0</v>
      </c>
      <c r="DO41" s="381">
        <f>BC41+BG41+BI41-DI41</f>
        <v>0</v>
      </c>
      <c r="DP41" s="381">
        <f>DN41+DO41</f>
        <v>0</v>
      </c>
      <c r="DQ41" s="380" t="str">
        <f>IF(OR(F41=vstupy!B$40,F41=vstupy!B$41,F41=vstupy!B$42,),"0","1")</f>
        <v>0</v>
      </c>
      <c r="DR41" s="372">
        <f>IF($DQ41="1",AQ41,"0")+CF41</f>
        <v>0</v>
      </c>
      <c r="DS41" s="369">
        <f>IF($DQ41="1",AS41,"0")+CG41</f>
        <v>0</v>
      </c>
      <c r="DT41" s="369">
        <f>IF($DQ41="1",AU41,"0")+CH41</f>
        <v>0</v>
      </c>
      <c r="DU41" s="369">
        <f>IF($DQ41="1",AW41,"0")+CI41</f>
        <v>0</v>
      </c>
      <c r="DV41" s="370">
        <f>IF($DQ41="1",AY41,"0")+CJ41</f>
        <v>0</v>
      </c>
      <c r="DW41" s="378">
        <f t="shared" ref="DW41" si="571">SUM(DR41:DV43)</f>
        <v>0</v>
      </c>
      <c r="DX41" s="372" t="str">
        <f t="shared" ref="DX41" si="572">IF($DQ41="1",BA41,"0")</f>
        <v>0</v>
      </c>
      <c r="DY41" s="369" t="str">
        <f t="shared" ref="DY41" si="573">IF($DQ41="1",BC41,"0")</f>
        <v>0</v>
      </c>
      <c r="DZ41" s="369" t="str">
        <f t="shared" ref="DZ41" si="574">IF($DQ41="1",BE41,"0")</f>
        <v>0</v>
      </c>
      <c r="EA41" s="369" t="str">
        <f>IF($DQ41="1",BG41,"0")</f>
        <v>0</v>
      </c>
      <c r="EB41" s="370" t="str">
        <f>IF($DQ41="1",BI41,"0")</f>
        <v>0</v>
      </c>
      <c r="EC41" s="378">
        <f t="shared" ref="EC41" si="575">SUM(DX41:EB43)</f>
        <v>0</v>
      </c>
      <c r="ED41" s="379">
        <f>EC41+DW41</f>
        <v>0</v>
      </c>
    </row>
    <row r="42" spans="1:134" s="16" customFormat="1" ht="12.6" customHeight="1" x14ac:dyDescent="0.2">
      <c r="B42" s="427"/>
      <c r="C42" s="418"/>
      <c r="D42" s="418"/>
      <c r="E42" s="418"/>
      <c r="F42" s="429"/>
      <c r="G42" s="585"/>
      <c r="H42" s="432"/>
      <c r="I42" s="432"/>
      <c r="J42" s="423"/>
      <c r="K42" s="429"/>
      <c r="L42" s="418"/>
      <c r="M42" s="426"/>
      <c r="N42" s="429"/>
      <c r="O42" s="418"/>
      <c r="P42" s="443"/>
      <c r="Q42" s="443"/>
      <c r="R42" s="419"/>
      <c r="S42" s="443"/>
      <c r="T42" s="420"/>
      <c r="U42" s="421"/>
      <c r="V42" s="419"/>
      <c r="W42" s="443"/>
      <c r="X42" s="160" t="s">
        <v>142</v>
      </c>
      <c r="Y42" s="174" t="s">
        <v>137</v>
      </c>
      <c r="Z42" s="171">
        <f>VLOOKUP($X42,vstupy!$B$18:$F$31,MATCH($Y42,vstupy!$B$17:$F$17,0),0)</f>
        <v>0</v>
      </c>
      <c r="AA42" s="108" t="s">
        <v>143</v>
      </c>
      <c r="AB42" s="171">
        <f>VLOOKUP($AA42,vstupy!$B$34:$C$36,2,FALSE)</f>
        <v>0</v>
      </c>
      <c r="AC42" s="171">
        <f t="shared" si="520"/>
        <v>0</v>
      </c>
      <c r="AD42" s="435"/>
      <c r="AE42" s="404"/>
      <c r="AF42" s="372"/>
      <c r="AG42" s="396"/>
      <c r="AH42" s="396"/>
      <c r="AI42" s="396"/>
      <c r="AJ42" s="396"/>
      <c r="AK42" s="396"/>
      <c r="AL42" s="396"/>
      <c r="AM42" s="399"/>
      <c r="AN42" s="396"/>
      <c r="AO42" s="401"/>
      <c r="AP42" s="372"/>
      <c r="AQ42" s="369"/>
      <c r="AR42" s="369"/>
      <c r="AS42" s="369"/>
      <c r="AT42" s="369"/>
      <c r="AU42" s="369"/>
      <c r="AV42" s="369"/>
      <c r="AW42" s="369"/>
      <c r="AX42" s="369"/>
      <c r="AY42" s="369"/>
      <c r="AZ42" s="369"/>
      <c r="BA42" s="369"/>
      <c r="BB42" s="369"/>
      <c r="BC42" s="369"/>
      <c r="BD42" s="369"/>
      <c r="BE42" s="369"/>
      <c r="BF42" s="369"/>
      <c r="BG42" s="369"/>
      <c r="BH42" s="369"/>
      <c r="BI42" s="377"/>
      <c r="BJ42" s="371"/>
      <c r="BK42" s="372"/>
      <c r="BL42" s="369"/>
      <c r="BM42" s="369"/>
      <c r="BN42" s="369"/>
      <c r="BO42" s="369"/>
      <c r="BP42" s="369"/>
      <c r="BQ42" s="369"/>
      <c r="BR42" s="369"/>
      <c r="BS42" s="369"/>
      <c r="BT42" s="370"/>
      <c r="BU42" s="372"/>
      <c r="BV42" s="369"/>
      <c r="BW42" s="369"/>
      <c r="BX42" s="369"/>
      <c r="BY42" s="369"/>
      <c r="BZ42" s="369"/>
      <c r="CA42" s="369"/>
      <c r="CB42" s="369"/>
      <c r="CC42" s="369"/>
      <c r="CD42" s="370"/>
      <c r="CE42" s="395"/>
      <c r="CF42" s="372"/>
      <c r="CG42" s="369"/>
      <c r="CH42" s="369"/>
      <c r="CI42" s="369"/>
      <c r="CJ42" s="370"/>
      <c r="CK42" s="373"/>
      <c r="CL42" s="375"/>
      <c r="CM42" s="372"/>
      <c r="CN42" s="369"/>
      <c r="CO42" s="369"/>
      <c r="CP42" s="369"/>
      <c r="CQ42" s="369"/>
      <c r="CR42" s="369"/>
      <c r="CS42" s="369"/>
      <c r="CT42" s="369"/>
      <c r="CU42" s="369"/>
      <c r="CV42" s="370"/>
      <c r="CW42" s="371"/>
      <c r="CX42" s="371"/>
      <c r="CY42" s="372"/>
      <c r="CZ42" s="369"/>
      <c r="DA42" s="369"/>
      <c r="DB42" s="369"/>
      <c r="DC42" s="369"/>
      <c r="DD42" s="369"/>
      <c r="DE42" s="369"/>
      <c r="DF42" s="369"/>
      <c r="DG42" s="369"/>
      <c r="DH42" s="370"/>
      <c r="DI42" s="382"/>
      <c r="DJ42" s="382"/>
      <c r="DK42" s="381"/>
      <c r="DL42" s="381"/>
      <c r="DM42" s="381"/>
      <c r="DN42" s="381"/>
      <c r="DO42" s="381"/>
      <c r="DP42" s="381"/>
      <c r="DQ42" s="380"/>
      <c r="DR42" s="372"/>
      <c r="DS42" s="369"/>
      <c r="DT42" s="369"/>
      <c r="DU42" s="369"/>
      <c r="DV42" s="370"/>
      <c r="DW42" s="378"/>
      <c r="DX42" s="372"/>
      <c r="DY42" s="369"/>
      <c r="DZ42" s="369"/>
      <c r="EA42" s="369"/>
      <c r="EB42" s="370"/>
      <c r="EC42" s="378"/>
      <c r="ED42" s="379"/>
    </row>
    <row r="43" spans="1:134" s="16" customFormat="1" ht="12.6" customHeight="1" x14ac:dyDescent="0.2">
      <c r="B43" s="427"/>
      <c r="C43" s="418"/>
      <c r="D43" s="418"/>
      <c r="E43" s="418"/>
      <c r="F43" s="430"/>
      <c r="G43" s="585"/>
      <c r="H43" s="433"/>
      <c r="I43" s="433"/>
      <c r="J43" s="424"/>
      <c r="K43" s="430"/>
      <c r="L43" s="418"/>
      <c r="M43" s="426"/>
      <c r="N43" s="430"/>
      <c r="O43" s="418"/>
      <c r="P43" s="443"/>
      <c r="Q43" s="443"/>
      <c r="R43" s="419"/>
      <c r="S43" s="443"/>
      <c r="T43" s="420"/>
      <c r="U43" s="421"/>
      <c r="V43" s="419"/>
      <c r="W43" s="443"/>
      <c r="X43" s="160" t="s">
        <v>142</v>
      </c>
      <c r="Y43" s="174" t="s">
        <v>137</v>
      </c>
      <c r="Z43" s="171">
        <f>VLOOKUP($X43,vstupy!$B$18:$F$31,MATCH($Y43,vstupy!$B$17:$F$17,0),0)</f>
        <v>0</v>
      </c>
      <c r="AA43" s="108" t="s">
        <v>143</v>
      </c>
      <c r="AB43" s="171">
        <f>VLOOKUP($AA43,vstupy!$B$34:$C$36,2,FALSE)</f>
        <v>0</v>
      </c>
      <c r="AC43" s="171">
        <f t="shared" si="520"/>
        <v>0</v>
      </c>
      <c r="AD43" s="436"/>
      <c r="AE43" s="405"/>
      <c r="AF43" s="372"/>
      <c r="AG43" s="396"/>
      <c r="AH43" s="396"/>
      <c r="AI43" s="396"/>
      <c r="AJ43" s="396"/>
      <c r="AK43" s="396"/>
      <c r="AL43" s="396"/>
      <c r="AM43" s="400"/>
      <c r="AN43" s="396"/>
      <c r="AO43" s="401"/>
      <c r="AP43" s="372"/>
      <c r="AQ43" s="369"/>
      <c r="AR43" s="369"/>
      <c r="AS43" s="369"/>
      <c r="AT43" s="369"/>
      <c r="AU43" s="369"/>
      <c r="AV43" s="369"/>
      <c r="AW43" s="369"/>
      <c r="AX43" s="369"/>
      <c r="AY43" s="369"/>
      <c r="AZ43" s="369"/>
      <c r="BA43" s="369"/>
      <c r="BB43" s="369"/>
      <c r="BC43" s="369"/>
      <c r="BD43" s="369"/>
      <c r="BE43" s="369"/>
      <c r="BF43" s="369"/>
      <c r="BG43" s="369"/>
      <c r="BH43" s="369"/>
      <c r="BI43" s="377"/>
      <c r="BJ43" s="371"/>
      <c r="BK43" s="372"/>
      <c r="BL43" s="369"/>
      <c r="BM43" s="369"/>
      <c r="BN43" s="369"/>
      <c r="BO43" s="369"/>
      <c r="BP43" s="369"/>
      <c r="BQ43" s="369"/>
      <c r="BR43" s="369"/>
      <c r="BS43" s="369"/>
      <c r="BT43" s="370"/>
      <c r="BU43" s="372"/>
      <c r="BV43" s="369"/>
      <c r="BW43" s="369"/>
      <c r="BX43" s="369"/>
      <c r="BY43" s="369"/>
      <c r="BZ43" s="369"/>
      <c r="CA43" s="369"/>
      <c r="CB43" s="369"/>
      <c r="CC43" s="369"/>
      <c r="CD43" s="370"/>
      <c r="CE43" s="395"/>
      <c r="CF43" s="372"/>
      <c r="CG43" s="369"/>
      <c r="CH43" s="369"/>
      <c r="CI43" s="369"/>
      <c r="CJ43" s="370"/>
      <c r="CK43" s="373"/>
      <c r="CL43" s="376"/>
      <c r="CM43" s="372"/>
      <c r="CN43" s="369"/>
      <c r="CO43" s="369"/>
      <c r="CP43" s="369"/>
      <c r="CQ43" s="369"/>
      <c r="CR43" s="369"/>
      <c r="CS43" s="369"/>
      <c r="CT43" s="369"/>
      <c r="CU43" s="369"/>
      <c r="CV43" s="370"/>
      <c r="CW43" s="371"/>
      <c r="CX43" s="371"/>
      <c r="CY43" s="372"/>
      <c r="CZ43" s="369"/>
      <c r="DA43" s="369"/>
      <c r="DB43" s="369"/>
      <c r="DC43" s="369"/>
      <c r="DD43" s="369"/>
      <c r="DE43" s="369"/>
      <c r="DF43" s="369"/>
      <c r="DG43" s="369"/>
      <c r="DH43" s="370"/>
      <c r="DI43" s="382"/>
      <c r="DJ43" s="382"/>
      <c r="DK43" s="381"/>
      <c r="DL43" s="381"/>
      <c r="DM43" s="381"/>
      <c r="DN43" s="381"/>
      <c r="DO43" s="381"/>
      <c r="DP43" s="381"/>
      <c r="DQ43" s="380"/>
      <c r="DR43" s="372"/>
      <c r="DS43" s="369"/>
      <c r="DT43" s="369"/>
      <c r="DU43" s="369"/>
      <c r="DV43" s="370"/>
      <c r="DW43" s="378"/>
      <c r="DX43" s="372"/>
      <c r="DY43" s="369"/>
      <c r="DZ43" s="369"/>
      <c r="EA43" s="369"/>
      <c r="EB43" s="370"/>
      <c r="EC43" s="378"/>
      <c r="ED43" s="379"/>
    </row>
    <row r="44" spans="1:134" s="16" customFormat="1" ht="12.6" customHeight="1" x14ac:dyDescent="0.2">
      <c r="B44" s="414">
        <f t="shared" ref="B44" si="576">B41+1</f>
        <v>12</v>
      </c>
      <c r="C44" s="384"/>
      <c r="D44" s="384"/>
      <c r="E44" s="384"/>
      <c r="F44" s="392" t="s">
        <v>196</v>
      </c>
      <c r="G44" s="586"/>
      <c r="H44" s="386" t="str">
        <f t="shared" ref="H44" si="577">IF($F44="3e)  Skoršia transpozícia  - zavedenie transpozície pred termínom ktorý určuje smernica EÚ. "," ","")</f>
        <v/>
      </c>
      <c r="I44" s="386" t="str">
        <f t="shared" ref="I44" si="578">IF($F44="3e)  Skoršia transpozícia  - zavedenie transpozície pred termínom ktorý určuje smernica EÚ. ",$H44,"NA")</f>
        <v>NA</v>
      </c>
      <c r="J44" s="389">
        <f>IF(I44&gt;12,1,I44/12)</f>
        <v>1</v>
      </c>
      <c r="K44" s="392"/>
      <c r="L44" s="384"/>
      <c r="M44" s="383">
        <f>IF(L44="N",0,L44)</f>
        <v>0</v>
      </c>
      <c r="N44" s="392" t="s">
        <v>196</v>
      </c>
      <c r="O44" s="384"/>
      <c r="P44" s="442"/>
      <c r="Q44" s="442" t="s">
        <v>35</v>
      </c>
      <c r="R44" s="385">
        <f>VLOOKUP(Q44,vstupy!$B$3:$C$15,2,FALSE)</f>
        <v>0</v>
      </c>
      <c r="S44" s="442"/>
      <c r="T44" s="409"/>
      <c r="U44" s="410" t="s">
        <v>35</v>
      </c>
      <c r="V44" s="385">
        <f>VLOOKUP(U44,vstupy!$B$3:$C$15,2,FALSE)</f>
        <v>0</v>
      </c>
      <c r="W44" s="442"/>
      <c r="X44" s="261" t="s">
        <v>142</v>
      </c>
      <c r="Y44" s="262" t="s">
        <v>137</v>
      </c>
      <c r="Z44" s="263">
        <f>VLOOKUP($X44,vstupy!$B$18:$F$31,MATCH($Y44,vstupy!$B$17:$F$17,0),0)</f>
        <v>0</v>
      </c>
      <c r="AA44" s="264" t="s">
        <v>143</v>
      </c>
      <c r="AB44" s="263">
        <f>VLOOKUP($AA44,vstupy!$B$34:$C$36,2,FALSE)</f>
        <v>0</v>
      </c>
      <c r="AC44" s="263">
        <f t="shared" si="520"/>
        <v>0</v>
      </c>
      <c r="AD44" s="411" t="s">
        <v>35</v>
      </c>
      <c r="AE44" s="403">
        <f>VLOOKUP(AD44,vstupy!$B$3:$C$15,2,FALSE)</f>
        <v>0</v>
      </c>
      <c r="AF44" s="406" t="str">
        <f>IFERROR(IF(M44=0,"N",O44/L44*J44),0)</f>
        <v>N</v>
      </c>
      <c r="AG44" s="400">
        <f>O44*J44</f>
        <v>0</v>
      </c>
      <c r="AH44" s="441">
        <f t="shared" ref="AH44" si="579">P44*R44*J44</f>
        <v>0</v>
      </c>
      <c r="AI44" s="400">
        <f t="shared" ref="AI44" si="580">IFERROR(AH44*M44,0)</f>
        <v>0</v>
      </c>
      <c r="AJ44" s="441" t="str">
        <f t="shared" si="177"/>
        <v>N</v>
      </c>
      <c r="AK44" s="400">
        <f t="shared" ref="AK44" si="581">S44*J44</f>
        <v>0</v>
      </c>
      <c r="AL44" s="400">
        <f>T44*V44*J44</f>
        <v>0</v>
      </c>
      <c r="AM44" s="398">
        <f t="shared" ref="AM44" si="582">IFERROR(AL44*M44,0)</f>
        <v>0</v>
      </c>
      <c r="AN44" s="400">
        <f t="shared" ref="AN44" si="583">IF(W44&gt;0,IF(AE44&gt;0,($G$7/160)*(W44/60)*AE44*J44,0),IF(AE44&gt;0,($G$7/160)*((AC44+AC45+AC46)/60)*AE44*J44,0))</f>
        <v>0</v>
      </c>
      <c r="AO44" s="439">
        <f>IFERROR(AN44*M44,0)</f>
        <v>0</v>
      </c>
      <c r="AP44" s="372">
        <f t="shared" ref="AP44" si="584">IF($N44="In (zvyšuje náklady)",AF44,0)</f>
        <v>0</v>
      </c>
      <c r="AQ44" s="369">
        <f t="shared" ref="AQ44" si="585">IF($N44="In (zvyšuje náklady)",AG44,0)</f>
        <v>0</v>
      </c>
      <c r="AR44" s="369">
        <f t="shared" ref="AR44" si="586">IF($N44="In (zvyšuje náklady)",AH44,0)</f>
        <v>0</v>
      </c>
      <c r="AS44" s="369">
        <f t="shared" ref="AS44" si="587">IF($N44="In (zvyšuje náklady)",AI44,0)</f>
        <v>0</v>
      </c>
      <c r="AT44" s="369">
        <f t="shared" ref="AT44" si="588">IF($N44="In (zvyšuje náklady)",AJ44,0)</f>
        <v>0</v>
      </c>
      <c r="AU44" s="369">
        <f t="shared" ref="AU44" si="589">IF($N44="In (zvyšuje náklady)",AK44,0)</f>
        <v>0</v>
      </c>
      <c r="AV44" s="369">
        <f t="shared" ref="AV44" si="590">IF($N44="In (zvyšuje náklady)",AL44,0)</f>
        <v>0</v>
      </c>
      <c r="AW44" s="369">
        <f t="shared" ref="AW44" si="591">IF($N44="In (zvyšuje náklady)",AM44,0)</f>
        <v>0</v>
      </c>
      <c r="AX44" s="369">
        <f t="shared" ref="AX44" si="592">IF($N44="In (zvyšuje náklady)",AN44,0)</f>
        <v>0</v>
      </c>
      <c r="AY44" s="369">
        <f t="shared" ref="AY44" si="593">IF($N44="In (zvyšuje náklady)",AO44,0)</f>
        <v>0</v>
      </c>
      <c r="AZ44" s="369" t="str">
        <f t="shared" ref="AZ44" si="594">IF($N44="Out (znižuje náklady)",AF44,"0")</f>
        <v>0</v>
      </c>
      <c r="BA44" s="369" t="str">
        <f t="shared" ref="BA44" si="595">IF($N44="Out (znižuje náklady)",AG44,"0")</f>
        <v>0</v>
      </c>
      <c r="BB44" s="369" t="str">
        <f t="shared" ref="BB44" si="596">IF($N44="Out (znižuje náklady)",AH44,"0")</f>
        <v>0</v>
      </c>
      <c r="BC44" s="369" t="str">
        <f t="shared" ref="BC44" si="597">IF($N44="Out (znižuje náklady)",AI44,"0")</f>
        <v>0</v>
      </c>
      <c r="BD44" s="369" t="str">
        <f t="shared" ref="BD44" si="598">IF($N44="Out (znižuje náklady)",AJ44,"0")</f>
        <v>0</v>
      </c>
      <c r="BE44" s="369" t="str">
        <f t="shared" ref="BE44" si="599">IF($N44="Out (znižuje náklady)",AK44,"0")</f>
        <v>0</v>
      </c>
      <c r="BF44" s="369" t="str">
        <f t="shared" ref="BF44" si="600">IF($N44="Out (znižuje náklady)",AL44,"0")</f>
        <v>0</v>
      </c>
      <c r="BG44" s="369" t="str">
        <f t="shared" ref="BG44" si="601">IF($N44="Out (znižuje náklady)",AM44,"0")</f>
        <v>0</v>
      </c>
      <c r="BH44" s="369" t="str">
        <f t="shared" ref="BH44" si="602">IF($N44="Out (znižuje náklady)",AN44,"0")</f>
        <v>0</v>
      </c>
      <c r="BI44" s="377" t="str">
        <f t="shared" ref="BI44" si="603">IF($N44="Out (znižuje náklady)",AO44,"0")</f>
        <v>0</v>
      </c>
      <c r="BJ44" s="371">
        <f>IF(F44=vstupy!$B$47,0,1)</f>
        <v>1</v>
      </c>
      <c r="BK44" s="372">
        <f t="shared" ref="BK44" si="604">$BJ44*AP44</f>
        <v>0</v>
      </c>
      <c r="BL44" s="369">
        <f t="shared" ref="BL44" si="605">$BJ44*AQ44</f>
        <v>0</v>
      </c>
      <c r="BM44" s="369">
        <f t="shared" ref="BM44" si="606">$BJ44*AR44</f>
        <v>0</v>
      </c>
      <c r="BN44" s="369">
        <f t="shared" ref="BN44" si="607">$BJ44*AS44</f>
        <v>0</v>
      </c>
      <c r="BO44" s="369">
        <f t="shared" ref="BO44" si="608">$BJ44*AT44</f>
        <v>0</v>
      </c>
      <c r="BP44" s="369">
        <f t="shared" ref="BP44" si="609">$BJ44*AU44</f>
        <v>0</v>
      </c>
      <c r="BQ44" s="369">
        <f t="shared" ref="BQ44" si="610">$BJ44*AV44</f>
        <v>0</v>
      </c>
      <c r="BR44" s="369">
        <f t="shared" ref="BR44" si="611">$BJ44*AW44</f>
        <v>0</v>
      </c>
      <c r="BS44" s="369">
        <f t="shared" ref="BS44" si="612">$BJ44*AX44</f>
        <v>0</v>
      </c>
      <c r="BT44" s="370">
        <f t="shared" ref="BT44" si="613">$BJ44*AY44</f>
        <v>0</v>
      </c>
      <c r="BU44" s="372">
        <f t="shared" ref="BU44" si="614">$BJ44*AZ44</f>
        <v>0</v>
      </c>
      <c r="BV44" s="369">
        <f t="shared" ref="BV44" si="615">$BJ44*BA44</f>
        <v>0</v>
      </c>
      <c r="BW44" s="369">
        <f t="shared" ref="BW44" si="616">$BJ44*BB44</f>
        <v>0</v>
      </c>
      <c r="BX44" s="369">
        <f t="shared" ref="BX44" si="617">$BJ44*BC44</f>
        <v>0</v>
      </c>
      <c r="BY44" s="369">
        <f t="shared" ref="BY44" si="618">$BJ44*BD44</f>
        <v>0</v>
      </c>
      <c r="BZ44" s="369">
        <f t="shared" ref="BZ44" si="619">$BJ44*BE44</f>
        <v>0</v>
      </c>
      <c r="CA44" s="369">
        <f t="shared" ref="CA44" si="620">$BJ44*BF44</f>
        <v>0</v>
      </c>
      <c r="CB44" s="369">
        <f t="shared" ref="CB44" si="621">$BJ44*BG44</f>
        <v>0</v>
      </c>
      <c r="CC44" s="369">
        <f t="shared" ref="CC44" si="622">$BJ44*BH44</f>
        <v>0</v>
      </c>
      <c r="CD44" s="370">
        <f t="shared" ref="CD44" si="623">$BJ44*BI44</f>
        <v>0</v>
      </c>
      <c r="CE44" s="395">
        <f>IF(N44="Nemení sa",1,0)</f>
        <v>0</v>
      </c>
      <c r="CF44" s="372">
        <f>AG44*$CE44</f>
        <v>0</v>
      </c>
      <c r="CG44" s="369">
        <f>AI44*$CE44</f>
        <v>0</v>
      </c>
      <c r="CH44" s="369">
        <f>AK44*$CE44</f>
        <v>0</v>
      </c>
      <c r="CI44" s="369">
        <f>AM44*$CE44</f>
        <v>0</v>
      </c>
      <c r="CJ44" s="370">
        <f>AO44*$CE44</f>
        <v>0</v>
      </c>
      <c r="CK44" s="373">
        <f t="shared" ref="CK44" si="624">SUM(CF44:CJ46)</f>
        <v>0</v>
      </c>
      <c r="CL44" s="374">
        <f>IF(F44=vstupy!B$42,"1",0)</f>
        <v>0</v>
      </c>
      <c r="CM44" s="372">
        <f t="shared" ref="CM44:CV44" si="625">IF($CL44="1",AP44,0)</f>
        <v>0</v>
      </c>
      <c r="CN44" s="369">
        <f t="shared" si="625"/>
        <v>0</v>
      </c>
      <c r="CO44" s="369">
        <f t="shared" si="625"/>
        <v>0</v>
      </c>
      <c r="CP44" s="369">
        <f t="shared" si="625"/>
        <v>0</v>
      </c>
      <c r="CQ44" s="369">
        <f t="shared" si="625"/>
        <v>0</v>
      </c>
      <c r="CR44" s="369">
        <f t="shared" si="625"/>
        <v>0</v>
      </c>
      <c r="CS44" s="369">
        <f t="shared" si="625"/>
        <v>0</v>
      </c>
      <c r="CT44" s="369">
        <f t="shared" si="625"/>
        <v>0</v>
      </c>
      <c r="CU44" s="369">
        <f t="shared" si="625"/>
        <v>0</v>
      </c>
      <c r="CV44" s="370">
        <f t="shared" si="625"/>
        <v>0</v>
      </c>
      <c r="CW44" s="371">
        <f>CP44+CT44+CV44</f>
        <v>0</v>
      </c>
      <c r="CX44" s="371">
        <f t="shared" ref="CX44" si="626">CN44+CR44</f>
        <v>0</v>
      </c>
      <c r="CY44" s="372">
        <f t="shared" ref="CY44:DH44" si="627">IF($CL44="1",AZ44,0)</f>
        <v>0</v>
      </c>
      <c r="CZ44" s="369">
        <f t="shared" si="627"/>
        <v>0</v>
      </c>
      <c r="DA44" s="369">
        <f t="shared" si="627"/>
        <v>0</v>
      </c>
      <c r="DB44" s="369">
        <f t="shared" si="627"/>
        <v>0</v>
      </c>
      <c r="DC44" s="369">
        <f t="shared" si="627"/>
        <v>0</v>
      </c>
      <c r="DD44" s="369">
        <f t="shared" si="627"/>
        <v>0</v>
      </c>
      <c r="DE44" s="369">
        <f t="shared" si="627"/>
        <v>0</v>
      </c>
      <c r="DF44" s="369">
        <f t="shared" si="627"/>
        <v>0</v>
      </c>
      <c r="DG44" s="369">
        <f t="shared" si="627"/>
        <v>0</v>
      </c>
      <c r="DH44" s="370">
        <f t="shared" si="627"/>
        <v>0</v>
      </c>
      <c r="DI44" s="382">
        <f>DB44+DF44+DH44</f>
        <v>0</v>
      </c>
      <c r="DJ44" s="382">
        <f t="shared" ref="DJ44" si="628">CZ44+DD44</f>
        <v>0</v>
      </c>
      <c r="DK44" s="381">
        <f>IF(CE44=0,1,0)</f>
        <v>1</v>
      </c>
      <c r="DL44" s="381">
        <f>IFERROR(IF($AF44="N",AH44+AJ44+AL44+AN44,AF44+AH44+AJ44+AL44+AN44),0)*$DK44</f>
        <v>0</v>
      </c>
      <c r="DM44" s="381">
        <f>(AG44+AI44+AK44+AM44+AO44)*$DK44</f>
        <v>0</v>
      </c>
      <c r="DN44" s="381">
        <f>AS44+AW44+AY44-CW44</f>
        <v>0</v>
      </c>
      <c r="DO44" s="381">
        <f>BC44+BG44+BI44-DI44</f>
        <v>0</v>
      </c>
      <c r="DP44" s="381">
        <f>DN44+DO44</f>
        <v>0</v>
      </c>
      <c r="DQ44" s="380" t="str">
        <f>IF(OR(F44=vstupy!B$40,F44=vstupy!B$41,F44=vstupy!B$42,),"0","1")</f>
        <v>0</v>
      </c>
      <c r="DR44" s="372">
        <f>IF($DQ44="1",AQ44,"0")+CF44</f>
        <v>0</v>
      </c>
      <c r="DS44" s="369">
        <f>IF($DQ44="1",AS44,"0")+CG44</f>
        <v>0</v>
      </c>
      <c r="DT44" s="369">
        <f>IF($DQ44="1",AU44,"0")+CH44</f>
        <v>0</v>
      </c>
      <c r="DU44" s="369">
        <f>IF($DQ44="1",AW44,"0")+CI44</f>
        <v>0</v>
      </c>
      <c r="DV44" s="370">
        <f>IF($DQ44="1",AY44,"0")+CJ44</f>
        <v>0</v>
      </c>
      <c r="DW44" s="378">
        <f t="shared" ref="DW44" si="629">SUM(DR44:DV46)</f>
        <v>0</v>
      </c>
      <c r="DX44" s="372" t="str">
        <f t="shared" ref="DX44" si="630">IF($DQ44="1",BA44,"0")</f>
        <v>0</v>
      </c>
      <c r="DY44" s="369" t="str">
        <f t="shared" ref="DY44" si="631">IF($DQ44="1",BC44,"0")</f>
        <v>0</v>
      </c>
      <c r="DZ44" s="369" t="str">
        <f t="shared" ref="DZ44" si="632">IF($DQ44="1",BE44,"0")</f>
        <v>0</v>
      </c>
      <c r="EA44" s="369" t="str">
        <f>IF($DQ44="1",BG44,"0")</f>
        <v>0</v>
      </c>
      <c r="EB44" s="370" t="str">
        <f>IF($DQ44="1",BI44,"0")</f>
        <v>0</v>
      </c>
      <c r="EC44" s="378">
        <f t="shared" ref="EC44" si="633">SUM(DX44:EB46)</f>
        <v>0</v>
      </c>
      <c r="ED44" s="379">
        <f>EC44+DW44</f>
        <v>0</v>
      </c>
    </row>
    <row r="45" spans="1:134" s="16" customFormat="1" ht="12.6" customHeight="1" x14ac:dyDescent="0.2">
      <c r="B45" s="414"/>
      <c r="C45" s="384"/>
      <c r="D45" s="384"/>
      <c r="E45" s="384"/>
      <c r="F45" s="393"/>
      <c r="G45" s="586"/>
      <c r="H45" s="387"/>
      <c r="I45" s="387"/>
      <c r="J45" s="390"/>
      <c r="K45" s="393"/>
      <c r="L45" s="384"/>
      <c r="M45" s="383"/>
      <c r="N45" s="393"/>
      <c r="O45" s="384"/>
      <c r="P45" s="442"/>
      <c r="Q45" s="442"/>
      <c r="R45" s="385"/>
      <c r="S45" s="442"/>
      <c r="T45" s="409"/>
      <c r="U45" s="410"/>
      <c r="V45" s="385"/>
      <c r="W45" s="442"/>
      <c r="X45" s="261" t="s">
        <v>142</v>
      </c>
      <c r="Y45" s="262" t="s">
        <v>137</v>
      </c>
      <c r="Z45" s="263">
        <f>VLOOKUP($X45,vstupy!$B$18:$F$31,MATCH($Y45,vstupy!$B$17:$F$17,0),0)</f>
        <v>0</v>
      </c>
      <c r="AA45" s="264" t="s">
        <v>143</v>
      </c>
      <c r="AB45" s="263">
        <f>VLOOKUP($AA45,vstupy!$B$34:$C$36,2,FALSE)</f>
        <v>0</v>
      </c>
      <c r="AC45" s="263">
        <f t="shared" si="520"/>
        <v>0</v>
      </c>
      <c r="AD45" s="412"/>
      <c r="AE45" s="404"/>
      <c r="AF45" s="372"/>
      <c r="AG45" s="396"/>
      <c r="AH45" s="396"/>
      <c r="AI45" s="396"/>
      <c r="AJ45" s="396"/>
      <c r="AK45" s="396"/>
      <c r="AL45" s="396"/>
      <c r="AM45" s="399"/>
      <c r="AN45" s="396"/>
      <c r="AO45" s="401"/>
      <c r="AP45" s="372"/>
      <c r="AQ45" s="369"/>
      <c r="AR45" s="369"/>
      <c r="AS45" s="369"/>
      <c r="AT45" s="369"/>
      <c r="AU45" s="369"/>
      <c r="AV45" s="369"/>
      <c r="AW45" s="369"/>
      <c r="AX45" s="369"/>
      <c r="AY45" s="369"/>
      <c r="AZ45" s="369"/>
      <c r="BA45" s="369"/>
      <c r="BB45" s="369"/>
      <c r="BC45" s="369"/>
      <c r="BD45" s="369"/>
      <c r="BE45" s="369"/>
      <c r="BF45" s="369"/>
      <c r="BG45" s="369"/>
      <c r="BH45" s="369"/>
      <c r="BI45" s="377"/>
      <c r="BJ45" s="371"/>
      <c r="BK45" s="372"/>
      <c r="BL45" s="369"/>
      <c r="BM45" s="369"/>
      <c r="BN45" s="369"/>
      <c r="BO45" s="369"/>
      <c r="BP45" s="369"/>
      <c r="BQ45" s="369"/>
      <c r="BR45" s="369"/>
      <c r="BS45" s="369"/>
      <c r="BT45" s="370"/>
      <c r="BU45" s="372"/>
      <c r="BV45" s="369"/>
      <c r="BW45" s="369"/>
      <c r="BX45" s="369"/>
      <c r="BY45" s="369"/>
      <c r="BZ45" s="369"/>
      <c r="CA45" s="369"/>
      <c r="CB45" s="369"/>
      <c r="CC45" s="369"/>
      <c r="CD45" s="370"/>
      <c r="CE45" s="395"/>
      <c r="CF45" s="372"/>
      <c r="CG45" s="369"/>
      <c r="CH45" s="369"/>
      <c r="CI45" s="369"/>
      <c r="CJ45" s="370"/>
      <c r="CK45" s="373"/>
      <c r="CL45" s="375"/>
      <c r="CM45" s="372"/>
      <c r="CN45" s="369"/>
      <c r="CO45" s="369"/>
      <c r="CP45" s="369"/>
      <c r="CQ45" s="369"/>
      <c r="CR45" s="369"/>
      <c r="CS45" s="369"/>
      <c r="CT45" s="369"/>
      <c r="CU45" s="369"/>
      <c r="CV45" s="370"/>
      <c r="CW45" s="371"/>
      <c r="CX45" s="371"/>
      <c r="CY45" s="372"/>
      <c r="CZ45" s="369"/>
      <c r="DA45" s="369"/>
      <c r="DB45" s="369"/>
      <c r="DC45" s="369"/>
      <c r="DD45" s="369"/>
      <c r="DE45" s="369"/>
      <c r="DF45" s="369"/>
      <c r="DG45" s="369"/>
      <c r="DH45" s="370"/>
      <c r="DI45" s="382"/>
      <c r="DJ45" s="382"/>
      <c r="DK45" s="381"/>
      <c r="DL45" s="381"/>
      <c r="DM45" s="381"/>
      <c r="DN45" s="381"/>
      <c r="DO45" s="381"/>
      <c r="DP45" s="381"/>
      <c r="DQ45" s="380"/>
      <c r="DR45" s="372"/>
      <c r="DS45" s="369"/>
      <c r="DT45" s="369"/>
      <c r="DU45" s="369"/>
      <c r="DV45" s="370"/>
      <c r="DW45" s="378"/>
      <c r="DX45" s="372"/>
      <c r="DY45" s="369"/>
      <c r="DZ45" s="369"/>
      <c r="EA45" s="369"/>
      <c r="EB45" s="370"/>
      <c r="EC45" s="378"/>
      <c r="ED45" s="379"/>
    </row>
    <row r="46" spans="1:134" s="16" customFormat="1" ht="12.6" customHeight="1" x14ac:dyDescent="0.2">
      <c r="B46" s="414"/>
      <c r="C46" s="384"/>
      <c r="D46" s="384"/>
      <c r="E46" s="384"/>
      <c r="F46" s="394"/>
      <c r="G46" s="586"/>
      <c r="H46" s="388"/>
      <c r="I46" s="388"/>
      <c r="J46" s="391"/>
      <c r="K46" s="394"/>
      <c r="L46" s="384"/>
      <c r="M46" s="383"/>
      <c r="N46" s="394"/>
      <c r="O46" s="384"/>
      <c r="P46" s="442"/>
      <c r="Q46" s="442"/>
      <c r="R46" s="385"/>
      <c r="S46" s="442"/>
      <c r="T46" s="409"/>
      <c r="U46" s="410"/>
      <c r="V46" s="385"/>
      <c r="W46" s="442"/>
      <c r="X46" s="261" t="s">
        <v>142</v>
      </c>
      <c r="Y46" s="262" t="s">
        <v>137</v>
      </c>
      <c r="Z46" s="263">
        <f>VLOOKUP($X46,vstupy!$B$18:$F$31,MATCH($Y46,vstupy!$B$17:$F$17,0),0)</f>
        <v>0</v>
      </c>
      <c r="AA46" s="264" t="s">
        <v>143</v>
      </c>
      <c r="AB46" s="263">
        <f>VLOOKUP($AA46,vstupy!$B$34:$C$36,2,FALSE)</f>
        <v>0</v>
      </c>
      <c r="AC46" s="263">
        <f t="shared" si="520"/>
        <v>0</v>
      </c>
      <c r="AD46" s="413"/>
      <c r="AE46" s="405"/>
      <c r="AF46" s="372"/>
      <c r="AG46" s="396"/>
      <c r="AH46" s="396"/>
      <c r="AI46" s="396"/>
      <c r="AJ46" s="396"/>
      <c r="AK46" s="396"/>
      <c r="AL46" s="396"/>
      <c r="AM46" s="400"/>
      <c r="AN46" s="396"/>
      <c r="AO46" s="401"/>
      <c r="AP46" s="372"/>
      <c r="AQ46" s="369"/>
      <c r="AR46" s="369"/>
      <c r="AS46" s="369"/>
      <c r="AT46" s="369"/>
      <c r="AU46" s="369"/>
      <c r="AV46" s="369"/>
      <c r="AW46" s="369"/>
      <c r="AX46" s="369"/>
      <c r="AY46" s="369"/>
      <c r="AZ46" s="369"/>
      <c r="BA46" s="369"/>
      <c r="BB46" s="369"/>
      <c r="BC46" s="369"/>
      <c r="BD46" s="369"/>
      <c r="BE46" s="369"/>
      <c r="BF46" s="369"/>
      <c r="BG46" s="369"/>
      <c r="BH46" s="369"/>
      <c r="BI46" s="377"/>
      <c r="BJ46" s="371"/>
      <c r="BK46" s="372"/>
      <c r="BL46" s="369"/>
      <c r="BM46" s="369"/>
      <c r="BN46" s="369"/>
      <c r="BO46" s="369"/>
      <c r="BP46" s="369"/>
      <c r="BQ46" s="369"/>
      <c r="BR46" s="369"/>
      <c r="BS46" s="369"/>
      <c r="BT46" s="370"/>
      <c r="BU46" s="372"/>
      <c r="BV46" s="369"/>
      <c r="BW46" s="369"/>
      <c r="BX46" s="369"/>
      <c r="BY46" s="369"/>
      <c r="BZ46" s="369"/>
      <c r="CA46" s="369"/>
      <c r="CB46" s="369"/>
      <c r="CC46" s="369"/>
      <c r="CD46" s="370"/>
      <c r="CE46" s="395"/>
      <c r="CF46" s="372"/>
      <c r="CG46" s="369"/>
      <c r="CH46" s="369"/>
      <c r="CI46" s="369"/>
      <c r="CJ46" s="370"/>
      <c r="CK46" s="373"/>
      <c r="CL46" s="376"/>
      <c r="CM46" s="372"/>
      <c r="CN46" s="369"/>
      <c r="CO46" s="369"/>
      <c r="CP46" s="369"/>
      <c r="CQ46" s="369"/>
      <c r="CR46" s="369"/>
      <c r="CS46" s="369"/>
      <c r="CT46" s="369"/>
      <c r="CU46" s="369"/>
      <c r="CV46" s="370"/>
      <c r="CW46" s="371"/>
      <c r="CX46" s="371"/>
      <c r="CY46" s="372"/>
      <c r="CZ46" s="369"/>
      <c r="DA46" s="369"/>
      <c r="DB46" s="369"/>
      <c r="DC46" s="369"/>
      <c r="DD46" s="369"/>
      <c r="DE46" s="369"/>
      <c r="DF46" s="369"/>
      <c r="DG46" s="369"/>
      <c r="DH46" s="370"/>
      <c r="DI46" s="382"/>
      <c r="DJ46" s="382"/>
      <c r="DK46" s="381"/>
      <c r="DL46" s="381"/>
      <c r="DM46" s="381"/>
      <c r="DN46" s="381"/>
      <c r="DO46" s="381"/>
      <c r="DP46" s="381"/>
      <c r="DQ46" s="380"/>
      <c r="DR46" s="372"/>
      <c r="DS46" s="369"/>
      <c r="DT46" s="369"/>
      <c r="DU46" s="369"/>
      <c r="DV46" s="370"/>
      <c r="DW46" s="378"/>
      <c r="DX46" s="372"/>
      <c r="DY46" s="369"/>
      <c r="DZ46" s="369"/>
      <c r="EA46" s="369"/>
      <c r="EB46" s="370"/>
      <c r="EC46" s="378"/>
      <c r="ED46" s="379"/>
    </row>
    <row r="47" spans="1:134" ht="12.6" customHeight="1" x14ac:dyDescent="0.2">
      <c r="B47" s="427">
        <f t="shared" ref="B47" si="634">B44+1</f>
        <v>13</v>
      </c>
      <c r="C47" s="425"/>
      <c r="D47" s="425"/>
      <c r="E47" s="425"/>
      <c r="F47" s="428" t="s">
        <v>196</v>
      </c>
      <c r="G47" s="585"/>
      <c r="H47" s="431" t="str">
        <f t="shared" ref="H47" si="635">IF($F47="3e)  Skoršia transpozícia  - zavedenie transpozície pred termínom ktorý určuje smernica EÚ. "," ","")</f>
        <v/>
      </c>
      <c r="I47" s="431" t="str">
        <f t="shared" ref="I47" si="636">IF($F47="3e)  Skoršia transpozícia  - zavedenie transpozície pred termínom ktorý určuje smernica EÚ. ",$H47,"NA")</f>
        <v>NA</v>
      </c>
      <c r="J47" s="422">
        <f>IF(I47&gt;12,1,I47/12)</f>
        <v>1</v>
      </c>
      <c r="K47" s="428"/>
      <c r="L47" s="418"/>
      <c r="M47" s="426">
        <f>IF(L47="N",0,L47)</f>
        <v>0</v>
      </c>
      <c r="N47" s="428" t="s">
        <v>196</v>
      </c>
      <c r="O47" s="418"/>
      <c r="P47" s="418"/>
      <c r="Q47" s="418" t="s">
        <v>35</v>
      </c>
      <c r="R47" s="419">
        <f>VLOOKUP(Q47,vstupy!$B$3:$C$15,2,FALSE)</f>
        <v>0</v>
      </c>
      <c r="S47" s="418"/>
      <c r="T47" s="420"/>
      <c r="U47" s="421" t="s">
        <v>35</v>
      </c>
      <c r="V47" s="419">
        <f>VLOOKUP(U47,vstupy!$B$3:$C$15,2,FALSE)</f>
        <v>0</v>
      </c>
      <c r="W47" s="418"/>
      <c r="X47" s="160" t="s">
        <v>142</v>
      </c>
      <c r="Y47" s="174" t="s">
        <v>137</v>
      </c>
      <c r="Z47" s="171">
        <f>VLOOKUP($X47,vstupy!$B$18:$F$31,MATCH($Y47,vstupy!$B$17:$F$17,0),0)</f>
        <v>0</v>
      </c>
      <c r="AA47" s="108" t="s">
        <v>143</v>
      </c>
      <c r="AB47" s="171">
        <f>VLOOKUP($AA47,vstupy!$B$34:$C$36,2,FALSE)</f>
        <v>0</v>
      </c>
      <c r="AC47" s="171">
        <f t="shared" si="520"/>
        <v>0</v>
      </c>
      <c r="AD47" s="434" t="s">
        <v>35</v>
      </c>
      <c r="AE47" s="403">
        <f>VLOOKUP(AD47,vstupy!$B$3:$C$15,2,FALSE)</f>
        <v>0</v>
      </c>
      <c r="AF47" s="406" t="str">
        <f>IFERROR(IF(M47=0,"N",O47/L47*J47),0)</f>
        <v>N</v>
      </c>
      <c r="AG47" s="400">
        <f>O47*J47</f>
        <v>0</v>
      </c>
      <c r="AH47" s="441">
        <f t="shared" ref="AH47" si="637">P47*R47*J47</f>
        <v>0</v>
      </c>
      <c r="AI47" s="400">
        <f t="shared" ref="AI47" si="638">IFERROR(AH47*M47,0)</f>
        <v>0</v>
      </c>
      <c r="AJ47" s="441" t="str">
        <f t="shared" si="177"/>
        <v>N</v>
      </c>
      <c r="AK47" s="400">
        <f t="shared" ref="AK47" si="639">S47*J47</f>
        <v>0</v>
      </c>
      <c r="AL47" s="400">
        <f>T47*V47*J47</f>
        <v>0</v>
      </c>
      <c r="AM47" s="398">
        <f t="shared" ref="AM47" si="640">IFERROR(AL47*M47,0)</f>
        <v>0</v>
      </c>
      <c r="AN47" s="400">
        <f t="shared" ref="AN47" si="641">IF(W47&gt;0,IF(AE47&gt;0,($G$7/160)*(W47/60)*AE47*J47,0),IF(AE47&gt;0,($G$7/160)*((AC47+AC48+AC49)/60)*AE47*J47,0))</f>
        <v>0</v>
      </c>
      <c r="AO47" s="439">
        <f>IFERROR(AN47*M47,0)</f>
        <v>0</v>
      </c>
      <c r="AP47" s="372">
        <f t="shared" ref="AP47" si="642">IF($N47="In (zvyšuje náklady)",AF47,0)</f>
        <v>0</v>
      </c>
      <c r="AQ47" s="369">
        <f t="shared" ref="AQ47" si="643">IF($N47="In (zvyšuje náklady)",AG47,0)</f>
        <v>0</v>
      </c>
      <c r="AR47" s="369">
        <f t="shared" ref="AR47" si="644">IF($N47="In (zvyšuje náklady)",AH47,0)</f>
        <v>0</v>
      </c>
      <c r="AS47" s="369">
        <f t="shared" ref="AS47" si="645">IF($N47="In (zvyšuje náklady)",AI47,0)</f>
        <v>0</v>
      </c>
      <c r="AT47" s="369">
        <f t="shared" ref="AT47" si="646">IF($N47="In (zvyšuje náklady)",AJ47,0)</f>
        <v>0</v>
      </c>
      <c r="AU47" s="369">
        <f t="shared" ref="AU47" si="647">IF($N47="In (zvyšuje náklady)",AK47,0)</f>
        <v>0</v>
      </c>
      <c r="AV47" s="369">
        <f t="shared" ref="AV47" si="648">IF($N47="In (zvyšuje náklady)",AL47,0)</f>
        <v>0</v>
      </c>
      <c r="AW47" s="369">
        <f t="shared" ref="AW47" si="649">IF($N47="In (zvyšuje náklady)",AM47,0)</f>
        <v>0</v>
      </c>
      <c r="AX47" s="369">
        <f t="shared" ref="AX47" si="650">IF($N47="In (zvyšuje náklady)",AN47,0)</f>
        <v>0</v>
      </c>
      <c r="AY47" s="369">
        <f t="shared" ref="AY47" si="651">IF($N47="In (zvyšuje náklady)",AO47,0)</f>
        <v>0</v>
      </c>
      <c r="AZ47" s="369" t="str">
        <f t="shared" ref="AZ47" si="652">IF($N47="Out (znižuje náklady)",AF47,"0")</f>
        <v>0</v>
      </c>
      <c r="BA47" s="369" t="str">
        <f t="shared" ref="BA47" si="653">IF($N47="Out (znižuje náklady)",AG47,"0")</f>
        <v>0</v>
      </c>
      <c r="BB47" s="369" t="str">
        <f t="shared" ref="BB47" si="654">IF($N47="Out (znižuje náklady)",AH47,"0")</f>
        <v>0</v>
      </c>
      <c r="BC47" s="369" t="str">
        <f t="shared" ref="BC47" si="655">IF($N47="Out (znižuje náklady)",AI47,"0")</f>
        <v>0</v>
      </c>
      <c r="BD47" s="369" t="str">
        <f t="shared" ref="BD47" si="656">IF($N47="Out (znižuje náklady)",AJ47,"0")</f>
        <v>0</v>
      </c>
      <c r="BE47" s="369" t="str">
        <f t="shared" ref="BE47" si="657">IF($N47="Out (znižuje náklady)",AK47,"0")</f>
        <v>0</v>
      </c>
      <c r="BF47" s="369" t="str">
        <f t="shared" ref="BF47" si="658">IF($N47="Out (znižuje náklady)",AL47,"0")</f>
        <v>0</v>
      </c>
      <c r="BG47" s="369" t="str">
        <f t="shared" ref="BG47" si="659">IF($N47="Out (znižuje náklady)",AM47,"0")</f>
        <v>0</v>
      </c>
      <c r="BH47" s="369" t="str">
        <f t="shared" ref="BH47" si="660">IF($N47="Out (znižuje náklady)",AN47,"0")</f>
        <v>0</v>
      </c>
      <c r="BI47" s="377" t="str">
        <f t="shared" ref="BI47" si="661">IF($N47="Out (znižuje náklady)",AO47,"0")</f>
        <v>0</v>
      </c>
      <c r="BJ47" s="371">
        <f>IF(F47=vstupy!$B$47,0,1)</f>
        <v>1</v>
      </c>
      <c r="BK47" s="372">
        <f t="shared" ref="BK47" si="662">$BJ47*AP47</f>
        <v>0</v>
      </c>
      <c r="BL47" s="369">
        <f t="shared" ref="BL47" si="663">$BJ47*AQ47</f>
        <v>0</v>
      </c>
      <c r="BM47" s="369">
        <f t="shared" ref="BM47" si="664">$BJ47*AR47</f>
        <v>0</v>
      </c>
      <c r="BN47" s="369">
        <f t="shared" ref="BN47" si="665">$BJ47*AS47</f>
        <v>0</v>
      </c>
      <c r="BO47" s="369">
        <f t="shared" ref="BO47" si="666">$BJ47*AT47</f>
        <v>0</v>
      </c>
      <c r="BP47" s="369">
        <f t="shared" ref="BP47" si="667">$BJ47*AU47</f>
        <v>0</v>
      </c>
      <c r="BQ47" s="369">
        <f t="shared" ref="BQ47" si="668">$BJ47*AV47</f>
        <v>0</v>
      </c>
      <c r="BR47" s="369">
        <f t="shared" ref="BR47" si="669">$BJ47*AW47</f>
        <v>0</v>
      </c>
      <c r="BS47" s="369">
        <f t="shared" ref="BS47" si="670">$BJ47*AX47</f>
        <v>0</v>
      </c>
      <c r="BT47" s="370">
        <f t="shared" ref="BT47" si="671">$BJ47*AY47</f>
        <v>0</v>
      </c>
      <c r="BU47" s="372">
        <f t="shared" ref="BU47" si="672">$BJ47*AZ47</f>
        <v>0</v>
      </c>
      <c r="BV47" s="369">
        <f t="shared" ref="BV47" si="673">$BJ47*BA47</f>
        <v>0</v>
      </c>
      <c r="BW47" s="369">
        <f t="shared" ref="BW47" si="674">$BJ47*BB47</f>
        <v>0</v>
      </c>
      <c r="BX47" s="369">
        <f t="shared" ref="BX47" si="675">$BJ47*BC47</f>
        <v>0</v>
      </c>
      <c r="BY47" s="369">
        <f t="shared" ref="BY47" si="676">$BJ47*BD47</f>
        <v>0</v>
      </c>
      <c r="BZ47" s="369">
        <f t="shared" ref="BZ47" si="677">$BJ47*BE47</f>
        <v>0</v>
      </c>
      <c r="CA47" s="369">
        <f t="shared" ref="CA47" si="678">$BJ47*BF47</f>
        <v>0</v>
      </c>
      <c r="CB47" s="369">
        <f t="shared" ref="CB47" si="679">$BJ47*BG47</f>
        <v>0</v>
      </c>
      <c r="CC47" s="369">
        <f t="shared" ref="CC47" si="680">$BJ47*BH47</f>
        <v>0</v>
      </c>
      <c r="CD47" s="370">
        <f t="shared" ref="CD47" si="681">$BJ47*BI47</f>
        <v>0</v>
      </c>
      <c r="CE47" s="395">
        <f>IF(N47="Nemení sa",1,0)</f>
        <v>0</v>
      </c>
      <c r="CF47" s="372">
        <f>AG47*$CE47</f>
        <v>0</v>
      </c>
      <c r="CG47" s="369">
        <f>AI47*$CE47</f>
        <v>0</v>
      </c>
      <c r="CH47" s="369">
        <f>AK47*$CE47</f>
        <v>0</v>
      </c>
      <c r="CI47" s="369">
        <f>AM47*$CE47</f>
        <v>0</v>
      </c>
      <c r="CJ47" s="370">
        <f>AO47*$CE47</f>
        <v>0</v>
      </c>
      <c r="CK47" s="373">
        <f t="shared" ref="CK47" si="682">SUM(CF47:CJ49)</f>
        <v>0</v>
      </c>
      <c r="CL47" s="374">
        <f>IF(F47=vstupy!B$42,"1",0)</f>
        <v>0</v>
      </c>
      <c r="CM47" s="372">
        <f t="shared" ref="CM47:CV47" si="683">IF($CL47="1",AP47,0)</f>
        <v>0</v>
      </c>
      <c r="CN47" s="369">
        <f t="shared" si="683"/>
        <v>0</v>
      </c>
      <c r="CO47" s="369">
        <f t="shared" si="683"/>
        <v>0</v>
      </c>
      <c r="CP47" s="369">
        <f t="shared" si="683"/>
        <v>0</v>
      </c>
      <c r="CQ47" s="369">
        <f t="shared" si="683"/>
        <v>0</v>
      </c>
      <c r="CR47" s="369">
        <f t="shared" si="683"/>
        <v>0</v>
      </c>
      <c r="CS47" s="369">
        <f t="shared" si="683"/>
        <v>0</v>
      </c>
      <c r="CT47" s="369">
        <f t="shared" si="683"/>
        <v>0</v>
      </c>
      <c r="CU47" s="369">
        <f t="shared" si="683"/>
        <v>0</v>
      </c>
      <c r="CV47" s="370">
        <f t="shared" si="683"/>
        <v>0</v>
      </c>
      <c r="CW47" s="371">
        <f>CP47+CT47+CV47</f>
        <v>0</v>
      </c>
      <c r="CX47" s="371">
        <f t="shared" ref="CX47" si="684">CN47+CR47</f>
        <v>0</v>
      </c>
      <c r="CY47" s="372">
        <f t="shared" ref="CY47:DH47" si="685">IF($CL47="1",AZ47,0)</f>
        <v>0</v>
      </c>
      <c r="CZ47" s="369">
        <f t="shared" si="685"/>
        <v>0</v>
      </c>
      <c r="DA47" s="369">
        <f t="shared" si="685"/>
        <v>0</v>
      </c>
      <c r="DB47" s="369">
        <f t="shared" si="685"/>
        <v>0</v>
      </c>
      <c r="DC47" s="369">
        <f t="shared" si="685"/>
        <v>0</v>
      </c>
      <c r="DD47" s="369">
        <f t="shared" si="685"/>
        <v>0</v>
      </c>
      <c r="DE47" s="369">
        <f t="shared" si="685"/>
        <v>0</v>
      </c>
      <c r="DF47" s="369">
        <f t="shared" si="685"/>
        <v>0</v>
      </c>
      <c r="DG47" s="369">
        <f t="shared" si="685"/>
        <v>0</v>
      </c>
      <c r="DH47" s="370">
        <f t="shared" si="685"/>
        <v>0</v>
      </c>
      <c r="DI47" s="382">
        <f>DB47+DF47+DH47</f>
        <v>0</v>
      </c>
      <c r="DJ47" s="382">
        <f t="shared" ref="DJ47" si="686">CZ47+DD47</f>
        <v>0</v>
      </c>
      <c r="DK47" s="381">
        <f>IF(CE47=0,1,0)</f>
        <v>1</v>
      </c>
      <c r="DL47" s="381">
        <f>IFERROR(IF($AF47="N",AH47+AJ47+AL47+AN47,AF47+AH47+AJ47+AL47+AN47),0)*$DK47</f>
        <v>0</v>
      </c>
      <c r="DM47" s="381">
        <f>(AG47+AI47+AK47+AM47+AO47)*$DK47</f>
        <v>0</v>
      </c>
      <c r="DN47" s="381">
        <f>AS47+AW47+AY47-CW47</f>
        <v>0</v>
      </c>
      <c r="DO47" s="381">
        <f>BC47+BG47+BI47-DI47</f>
        <v>0</v>
      </c>
      <c r="DP47" s="381">
        <f>DN47+DO47</f>
        <v>0</v>
      </c>
      <c r="DQ47" s="380" t="str">
        <f>IF(OR(F47=vstupy!B$40,F47=vstupy!B$41,F47=vstupy!B$42,),"0","1")</f>
        <v>0</v>
      </c>
      <c r="DR47" s="372">
        <f>IF($DQ47="1",AQ47,"0")+CF47</f>
        <v>0</v>
      </c>
      <c r="DS47" s="369">
        <f>IF($DQ47="1",AS47,"0")+CG47</f>
        <v>0</v>
      </c>
      <c r="DT47" s="369">
        <f>IF($DQ47="1",AU47,"0")+CH47</f>
        <v>0</v>
      </c>
      <c r="DU47" s="369">
        <f>IF($DQ47="1",AW47,"0")+CI47</f>
        <v>0</v>
      </c>
      <c r="DV47" s="370">
        <f>IF($DQ47="1",AY47,"0")+CJ47</f>
        <v>0</v>
      </c>
      <c r="DW47" s="378">
        <f t="shared" ref="DW47" si="687">SUM(DR47:DV49)</f>
        <v>0</v>
      </c>
      <c r="DX47" s="372" t="str">
        <f t="shared" ref="DX47" si="688">IF($DQ47="1",BA47,"0")</f>
        <v>0</v>
      </c>
      <c r="DY47" s="369" t="str">
        <f t="shared" ref="DY47" si="689">IF($DQ47="1",BC47,"0")</f>
        <v>0</v>
      </c>
      <c r="DZ47" s="369" t="str">
        <f t="shared" ref="DZ47" si="690">IF($DQ47="1",BE47,"0")</f>
        <v>0</v>
      </c>
      <c r="EA47" s="369" t="str">
        <f>IF($DQ47="1",BG47,"0")</f>
        <v>0</v>
      </c>
      <c r="EB47" s="370" t="str">
        <f>IF($DQ47="1",BI47,"0")</f>
        <v>0</v>
      </c>
      <c r="EC47" s="378">
        <f t="shared" ref="EC47" si="691">SUM(DX47:EB49)</f>
        <v>0</v>
      </c>
      <c r="ED47" s="379">
        <f>EC47+DW47</f>
        <v>0</v>
      </c>
    </row>
    <row r="48" spans="1:134" ht="12.6" customHeight="1" x14ac:dyDescent="0.2">
      <c r="B48" s="427"/>
      <c r="C48" s="425"/>
      <c r="D48" s="425"/>
      <c r="E48" s="425"/>
      <c r="F48" s="429"/>
      <c r="G48" s="585"/>
      <c r="H48" s="432"/>
      <c r="I48" s="432"/>
      <c r="J48" s="423"/>
      <c r="K48" s="429"/>
      <c r="L48" s="418"/>
      <c r="M48" s="426"/>
      <c r="N48" s="429"/>
      <c r="O48" s="418"/>
      <c r="P48" s="418"/>
      <c r="Q48" s="418"/>
      <c r="R48" s="419"/>
      <c r="S48" s="418"/>
      <c r="T48" s="420"/>
      <c r="U48" s="421"/>
      <c r="V48" s="419"/>
      <c r="W48" s="418"/>
      <c r="X48" s="160" t="s">
        <v>142</v>
      </c>
      <c r="Y48" s="174" t="s">
        <v>137</v>
      </c>
      <c r="Z48" s="171">
        <f>VLOOKUP($X48,vstupy!$B$18:$F$31,MATCH($Y48,vstupy!$B$17:$F$17,0),0)</f>
        <v>0</v>
      </c>
      <c r="AA48" s="108" t="s">
        <v>143</v>
      </c>
      <c r="AB48" s="171">
        <f>VLOOKUP($AA48,vstupy!$B$34:$C$36,2,FALSE)</f>
        <v>0</v>
      </c>
      <c r="AC48" s="171">
        <f t="shared" si="520"/>
        <v>0</v>
      </c>
      <c r="AD48" s="435"/>
      <c r="AE48" s="404"/>
      <c r="AF48" s="372"/>
      <c r="AG48" s="396"/>
      <c r="AH48" s="396"/>
      <c r="AI48" s="396"/>
      <c r="AJ48" s="396"/>
      <c r="AK48" s="396"/>
      <c r="AL48" s="396"/>
      <c r="AM48" s="399"/>
      <c r="AN48" s="396"/>
      <c r="AO48" s="401"/>
      <c r="AP48" s="372"/>
      <c r="AQ48" s="369"/>
      <c r="AR48" s="369"/>
      <c r="AS48" s="369"/>
      <c r="AT48" s="369"/>
      <c r="AU48" s="369"/>
      <c r="AV48" s="369"/>
      <c r="AW48" s="369"/>
      <c r="AX48" s="369"/>
      <c r="AY48" s="369"/>
      <c r="AZ48" s="369"/>
      <c r="BA48" s="369"/>
      <c r="BB48" s="369"/>
      <c r="BC48" s="369"/>
      <c r="BD48" s="369"/>
      <c r="BE48" s="369"/>
      <c r="BF48" s="369"/>
      <c r="BG48" s="369"/>
      <c r="BH48" s="369"/>
      <c r="BI48" s="377"/>
      <c r="BJ48" s="371"/>
      <c r="BK48" s="372"/>
      <c r="BL48" s="369"/>
      <c r="BM48" s="369"/>
      <c r="BN48" s="369"/>
      <c r="BO48" s="369"/>
      <c r="BP48" s="369"/>
      <c r="BQ48" s="369"/>
      <c r="BR48" s="369"/>
      <c r="BS48" s="369"/>
      <c r="BT48" s="370"/>
      <c r="BU48" s="372"/>
      <c r="BV48" s="369"/>
      <c r="BW48" s="369"/>
      <c r="BX48" s="369"/>
      <c r="BY48" s="369"/>
      <c r="BZ48" s="369"/>
      <c r="CA48" s="369"/>
      <c r="CB48" s="369"/>
      <c r="CC48" s="369"/>
      <c r="CD48" s="370"/>
      <c r="CE48" s="395"/>
      <c r="CF48" s="372"/>
      <c r="CG48" s="369"/>
      <c r="CH48" s="369"/>
      <c r="CI48" s="369"/>
      <c r="CJ48" s="370"/>
      <c r="CK48" s="373"/>
      <c r="CL48" s="375"/>
      <c r="CM48" s="372"/>
      <c r="CN48" s="369"/>
      <c r="CO48" s="369"/>
      <c r="CP48" s="369"/>
      <c r="CQ48" s="369"/>
      <c r="CR48" s="369"/>
      <c r="CS48" s="369"/>
      <c r="CT48" s="369"/>
      <c r="CU48" s="369"/>
      <c r="CV48" s="370"/>
      <c r="CW48" s="371"/>
      <c r="CX48" s="371"/>
      <c r="CY48" s="372"/>
      <c r="CZ48" s="369"/>
      <c r="DA48" s="369"/>
      <c r="DB48" s="369"/>
      <c r="DC48" s="369"/>
      <c r="DD48" s="369"/>
      <c r="DE48" s="369"/>
      <c r="DF48" s="369"/>
      <c r="DG48" s="369"/>
      <c r="DH48" s="370"/>
      <c r="DI48" s="382"/>
      <c r="DJ48" s="382"/>
      <c r="DK48" s="381"/>
      <c r="DL48" s="381"/>
      <c r="DM48" s="381"/>
      <c r="DN48" s="381"/>
      <c r="DO48" s="381"/>
      <c r="DP48" s="381"/>
      <c r="DQ48" s="380"/>
      <c r="DR48" s="372"/>
      <c r="DS48" s="369"/>
      <c r="DT48" s="369"/>
      <c r="DU48" s="369"/>
      <c r="DV48" s="370"/>
      <c r="DW48" s="378"/>
      <c r="DX48" s="372"/>
      <c r="DY48" s="369"/>
      <c r="DZ48" s="369"/>
      <c r="EA48" s="369"/>
      <c r="EB48" s="370"/>
      <c r="EC48" s="378"/>
      <c r="ED48" s="379"/>
    </row>
    <row r="49" spans="1:134" ht="12.6" customHeight="1" x14ac:dyDescent="0.2">
      <c r="B49" s="427"/>
      <c r="C49" s="425"/>
      <c r="D49" s="425"/>
      <c r="E49" s="425"/>
      <c r="F49" s="430"/>
      <c r="G49" s="585"/>
      <c r="H49" s="433"/>
      <c r="I49" s="433"/>
      <c r="J49" s="424"/>
      <c r="K49" s="430"/>
      <c r="L49" s="418"/>
      <c r="M49" s="426"/>
      <c r="N49" s="430"/>
      <c r="O49" s="418"/>
      <c r="P49" s="418"/>
      <c r="Q49" s="418"/>
      <c r="R49" s="419"/>
      <c r="S49" s="418"/>
      <c r="T49" s="420"/>
      <c r="U49" s="421"/>
      <c r="V49" s="419"/>
      <c r="W49" s="418"/>
      <c r="X49" s="160" t="s">
        <v>142</v>
      </c>
      <c r="Y49" s="174" t="s">
        <v>137</v>
      </c>
      <c r="Z49" s="171">
        <f>VLOOKUP($X49,vstupy!$B$18:$F$31,MATCH($Y49,vstupy!$B$17:$F$17,0),0)</f>
        <v>0</v>
      </c>
      <c r="AA49" s="108" t="s">
        <v>143</v>
      </c>
      <c r="AB49" s="171">
        <f>VLOOKUP($AA49,vstupy!$B$34:$C$36,2,FALSE)</f>
        <v>0</v>
      </c>
      <c r="AC49" s="171">
        <f t="shared" si="520"/>
        <v>0</v>
      </c>
      <c r="AD49" s="436"/>
      <c r="AE49" s="405"/>
      <c r="AF49" s="372"/>
      <c r="AG49" s="396"/>
      <c r="AH49" s="396"/>
      <c r="AI49" s="396"/>
      <c r="AJ49" s="396"/>
      <c r="AK49" s="396"/>
      <c r="AL49" s="396"/>
      <c r="AM49" s="400"/>
      <c r="AN49" s="396"/>
      <c r="AO49" s="401"/>
      <c r="AP49" s="372"/>
      <c r="AQ49" s="369"/>
      <c r="AR49" s="369"/>
      <c r="AS49" s="369"/>
      <c r="AT49" s="369"/>
      <c r="AU49" s="369"/>
      <c r="AV49" s="369"/>
      <c r="AW49" s="369"/>
      <c r="AX49" s="369"/>
      <c r="AY49" s="369"/>
      <c r="AZ49" s="369"/>
      <c r="BA49" s="369"/>
      <c r="BB49" s="369"/>
      <c r="BC49" s="369"/>
      <c r="BD49" s="369"/>
      <c r="BE49" s="369"/>
      <c r="BF49" s="369"/>
      <c r="BG49" s="369"/>
      <c r="BH49" s="369"/>
      <c r="BI49" s="377"/>
      <c r="BJ49" s="371"/>
      <c r="BK49" s="372"/>
      <c r="BL49" s="369"/>
      <c r="BM49" s="369"/>
      <c r="BN49" s="369"/>
      <c r="BO49" s="369"/>
      <c r="BP49" s="369"/>
      <c r="BQ49" s="369"/>
      <c r="BR49" s="369"/>
      <c r="BS49" s="369"/>
      <c r="BT49" s="370"/>
      <c r="BU49" s="372"/>
      <c r="BV49" s="369"/>
      <c r="BW49" s="369"/>
      <c r="BX49" s="369"/>
      <c r="BY49" s="369"/>
      <c r="BZ49" s="369"/>
      <c r="CA49" s="369"/>
      <c r="CB49" s="369"/>
      <c r="CC49" s="369"/>
      <c r="CD49" s="370"/>
      <c r="CE49" s="395"/>
      <c r="CF49" s="372"/>
      <c r="CG49" s="369"/>
      <c r="CH49" s="369"/>
      <c r="CI49" s="369"/>
      <c r="CJ49" s="370"/>
      <c r="CK49" s="373"/>
      <c r="CL49" s="376"/>
      <c r="CM49" s="372"/>
      <c r="CN49" s="369"/>
      <c r="CO49" s="369"/>
      <c r="CP49" s="369"/>
      <c r="CQ49" s="369"/>
      <c r="CR49" s="369"/>
      <c r="CS49" s="369"/>
      <c r="CT49" s="369"/>
      <c r="CU49" s="369"/>
      <c r="CV49" s="370"/>
      <c r="CW49" s="371"/>
      <c r="CX49" s="371"/>
      <c r="CY49" s="372"/>
      <c r="CZ49" s="369"/>
      <c r="DA49" s="369"/>
      <c r="DB49" s="369"/>
      <c r="DC49" s="369"/>
      <c r="DD49" s="369"/>
      <c r="DE49" s="369"/>
      <c r="DF49" s="369"/>
      <c r="DG49" s="369"/>
      <c r="DH49" s="370"/>
      <c r="DI49" s="382"/>
      <c r="DJ49" s="382"/>
      <c r="DK49" s="381"/>
      <c r="DL49" s="381"/>
      <c r="DM49" s="381"/>
      <c r="DN49" s="381"/>
      <c r="DO49" s="381"/>
      <c r="DP49" s="381"/>
      <c r="DQ49" s="380"/>
      <c r="DR49" s="372"/>
      <c r="DS49" s="369"/>
      <c r="DT49" s="369"/>
      <c r="DU49" s="369"/>
      <c r="DV49" s="370"/>
      <c r="DW49" s="378"/>
      <c r="DX49" s="372"/>
      <c r="DY49" s="369"/>
      <c r="DZ49" s="369"/>
      <c r="EA49" s="369"/>
      <c r="EB49" s="370"/>
      <c r="EC49" s="378"/>
      <c r="ED49" s="379"/>
    </row>
    <row r="50" spans="1:134" s="16" customFormat="1" ht="12.6" customHeight="1" x14ac:dyDescent="0.2">
      <c r="B50" s="414">
        <f t="shared" ref="B50" si="692">B47+1</f>
        <v>14</v>
      </c>
      <c r="C50" s="437"/>
      <c r="D50" s="437"/>
      <c r="E50" s="437"/>
      <c r="F50" s="392" t="s">
        <v>196</v>
      </c>
      <c r="G50" s="586"/>
      <c r="H50" s="386" t="str">
        <f t="shared" ref="H50" si="693">IF($F50="3e)  Skoršia transpozícia  - zavedenie transpozície pred termínom ktorý určuje smernica EÚ. "," ","")</f>
        <v/>
      </c>
      <c r="I50" s="386" t="str">
        <f t="shared" ref="I50" si="694">IF($F50="3e)  Skoršia transpozícia  - zavedenie transpozície pred termínom ktorý určuje smernica EÚ. ",$H50,"NA")</f>
        <v>NA</v>
      </c>
      <c r="J50" s="389">
        <f>IF(I50&gt;12,1,I50/12)</f>
        <v>1</v>
      </c>
      <c r="K50" s="392"/>
      <c r="L50" s="384"/>
      <c r="M50" s="383">
        <f>IF(L50="N",0,L50)</f>
        <v>0</v>
      </c>
      <c r="N50" s="392" t="s">
        <v>196</v>
      </c>
      <c r="O50" s="384"/>
      <c r="P50" s="384"/>
      <c r="Q50" s="384" t="s">
        <v>35</v>
      </c>
      <c r="R50" s="385">
        <f>VLOOKUP(Q50,vstupy!$B$3:$C$15,2,FALSE)</f>
        <v>0</v>
      </c>
      <c r="S50" s="384"/>
      <c r="T50" s="409"/>
      <c r="U50" s="410" t="s">
        <v>35</v>
      </c>
      <c r="V50" s="385">
        <f>VLOOKUP(U50,vstupy!$B$3:$C$15,2,FALSE)</f>
        <v>0</v>
      </c>
      <c r="W50" s="384"/>
      <c r="X50" s="261" t="s">
        <v>142</v>
      </c>
      <c r="Y50" s="262" t="s">
        <v>137</v>
      </c>
      <c r="Z50" s="263">
        <f>VLOOKUP($X50,vstupy!$B$18:$F$31,MATCH($Y50,vstupy!$B$17:$F$17,0),0)</f>
        <v>0</v>
      </c>
      <c r="AA50" s="264" t="s">
        <v>143</v>
      </c>
      <c r="AB50" s="263">
        <f>VLOOKUP($AA50,vstupy!$B$34:$C$36,2,FALSE)</f>
        <v>0</v>
      </c>
      <c r="AC50" s="263">
        <f t="shared" si="520"/>
        <v>0</v>
      </c>
      <c r="AD50" s="411" t="s">
        <v>35</v>
      </c>
      <c r="AE50" s="403">
        <f>VLOOKUP(AD50,vstupy!$B$3:$C$15,2,FALSE)</f>
        <v>0</v>
      </c>
      <c r="AF50" s="406" t="str">
        <f>IFERROR(IF(M50=0,"N",O50/L50*J50),0)</f>
        <v>N</v>
      </c>
      <c r="AG50" s="400">
        <f>O50*J50</f>
        <v>0</v>
      </c>
      <c r="AH50" s="441">
        <f t="shared" ref="AH50" si="695">P50*R50*J50</f>
        <v>0</v>
      </c>
      <c r="AI50" s="400">
        <f t="shared" ref="AI50" si="696">IFERROR(AH50*M50,0)</f>
        <v>0</v>
      </c>
      <c r="AJ50" s="441" t="str">
        <f t="shared" si="177"/>
        <v>N</v>
      </c>
      <c r="AK50" s="400">
        <f t="shared" ref="AK50" si="697">S50*J50</f>
        <v>0</v>
      </c>
      <c r="AL50" s="400">
        <f>T50*V50*J50</f>
        <v>0</v>
      </c>
      <c r="AM50" s="398">
        <f t="shared" ref="AM50" si="698">IFERROR(AL50*M50,0)</f>
        <v>0</v>
      </c>
      <c r="AN50" s="400">
        <f t="shared" ref="AN50" si="699">IF(W50&gt;0,IF(AE50&gt;0,($G$7/160)*(W50/60)*AE50*J50,0),IF(AE50&gt;0,($G$7/160)*((AC50+AC51+AC52)/60)*AE50*J50,0))</f>
        <v>0</v>
      </c>
      <c r="AO50" s="439">
        <f>IFERROR(AN50*M50,0)</f>
        <v>0</v>
      </c>
      <c r="AP50" s="372">
        <f t="shared" ref="AP50" si="700">IF($N50="In (zvyšuje náklady)",AF50,0)</f>
        <v>0</v>
      </c>
      <c r="AQ50" s="369">
        <f t="shared" ref="AQ50" si="701">IF($N50="In (zvyšuje náklady)",AG50,0)</f>
        <v>0</v>
      </c>
      <c r="AR50" s="369">
        <f t="shared" ref="AR50" si="702">IF($N50="In (zvyšuje náklady)",AH50,0)</f>
        <v>0</v>
      </c>
      <c r="AS50" s="369">
        <f t="shared" ref="AS50" si="703">IF($N50="In (zvyšuje náklady)",AI50,0)</f>
        <v>0</v>
      </c>
      <c r="AT50" s="369">
        <f t="shared" ref="AT50" si="704">IF($N50="In (zvyšuje náklady)",AJ50,0)</f>
        <v>0</v>
      </c>
      <c r="AU50" s="369">
        <f t="shared" ref="AU50" si="705">IF($N50="In (zvyšuje náklady)",AK50,0)</f>
        <v>0</v>
      </c>
      <c r="AV50" s="369">
        <f t="shared" ref="AV50" si="706">IF($N50="In (zvyšuje náklady)",AL50,0)</f>
        <v>0</v>
      </c>
      <c r="AW50" s="369">
        <f t="shared" ref="AW50" si="707">IF($N50="In (zvyšuje náklady)",AM50,0)</f>
        <v>0</v>
      </c>
      <c r="AX50" s="369">
        <f t="shared" ref="AX50" si="708">IF($N50="In (zvyšuje náklady)",AN50,0)</f>
        <v>0</v>
      </c>
      <c r="AY50" s="369">
        <f t="shared" ref="AY50" si="709">IF($N50="In (zvyšuje náklady)",AO50,0)</f>
        <v>0</v>
      </c>
      <c r="AZ50" s="369" t="str">
        <f t="shared" ref="AZ50" si="710">IF($N50="Out (znižuje náklady)",AF50,"0")</f>
        <v>0</v>
      </c>
      <c r="BA50" s="369" t="str">
        <f t="shared" ref="BA50" si="711">IF($N50="Out (znižuje náklady)",AG50,"0")</f>
        <v>0</v>
      </c>
      <c r="BB50" s="369" t="str">
        <f t="shared" ref="BB50" si="712">IF($N50="Out (znižuje náklady)",AH50,"0")</f>
        <v>0</v>
      </c>
      <c r="BC50" s="369" t="str">
        <f t="shared" ref="BC50" si="713">IF($N50="Out (znižuje náklady)",AI50,"0")</f>
        <v>0</v>
      </c>
      <c r="BD50" s="369" t="str">
        <f t="shared" ref="BD50" si="714">IF($N50="Out (znižuje náklady)",AJ50,"0")</f>
        <v>0</v>
      </c>
      <c r="BE50" s="369" t="str">
        <f t="shared" ref="BE50" si="715">IF($N50="Out (znižuje náklady)",AK50,"0")</f>
        <v>0</v>
      </c>
      <c r="BF50" s="369" t="str">
        <f t="shared" ref="BF50" si="716">IF($N50="Out (znižuje náklady)",AL50,"0")</f>
        <v>0</v>
      </c>
      <c r="BG50" s="369" t="str">
        <f t="shared" ref="BG50" si="717">IF($N50="Out (znižuje náklady)",AM50,"0")</f>
        <v>0</v>
      </c>
      <c r="BH50" s="369" t="str">
        <f t="shared" ref="BH50" si="718">IF($N50="Out (znižuje náklady)",AN50,"0")</f>
        <v>0</v>
      </c>
      <c r="BI50" s="377" t="str">
        <f t="shared" ref="BI50" si="719">IF($N50="Out (znižuje náklady)",AO50,"0")</f>
        <v>0</v>
      </c>
      <c r="BJ50" s="371">
        <f>IF(F50=vstupy!$B$47,0,1)</f>
        <v>1</v>
      </c>
      <c r="BK50" s="372">
        <f t="shared" ref="BK50" si="720">$BJ50*AP50</f>
        <v>0</v>
      </c>
      <c r="BL50" s="369">
        <f t="shared" ref="BL50" si="721">$BJ50*AQ50</f>
        <v>0</v>
      </c>
      <c r="BM50" s="369">
        <f t="shared" ref="BM50" si="722">$BJ50*AR50</f>
        <v>0</v>
      </c>
      <c r="BN50" s="369">
        <f t="shared" ref="BN50" si="723">$BJ50*AS50</f>
        <v>0</v>
      </c>
      <c r="BO50" s="369">
        <f t="shared" ref="BO50" si="724">$BJ50*AT50</f>
        <v>0</v>
      </c>
      <c r="BP50" s="369">
        <f t="shared" ref="BP50" si="725">$BJ50*AU50</f>
        <v>0</v>
      </c>
      <c r="BQ50" s="369">
        <f t="shared" ref="BQ50" si="726">$BJ50*AV50</f>
        <v>0</v>
      </c>
      <c r="BR50" s="369">
        <f t="shared" ref="BR50" si="727">$BJ50*AW50</f>
        <v>0</v>
      </c>
      <c r="BS50" s="369">
        <f t="shared" ref="BS50" si="728">$BJ50*AX50</f>
        <v>0</v>
      </c>
      <c r="BT50" s="370">
        <f t="shared" ref="BT50" si="729">$BJ50*AY50</f>
        <v>0</v>
      </c>
      <c r="BU50" s="372">
        <f t="shared" ref="BU50" si="730">$BJ50*AZ50</f>
        <v>0</v>
      </c>
      <c r="BV50" s="369">
        <f t="shared" ref="BV50" si="731">$BJ50*BA50</f>
        <v>0</v>
      </c>
      <c r="BW50" s="369">
        <f t="shared" ref="BW50" si="732">$BJ50*BB50</f>
        <v>0</v>
      </c>
      <c r="BX50" s="369">
        <f t="shared" ref="BX50" si="733">$BJ50*BC50</f>
        <v>0</v>
      </c>
      <c r="BY50" s="369">
        <f t="shared" ref="BY50" si="734">$BJ50*BD50</f>
        <v>0</v>
      </c>
      <c r="BZ50" s="369">
        <f t="shared" ref="BZ50" si="735">$BJ50*BE50</f>
        <v>0</v>
      </c>
      <c r="CA50" s="369">
        <f t="shared" ref="CA50" si="736">$BJ50*BF50</f>
        <v>0</v>
      </c>
      <c r="CB50" s="369">
        <f t="shared" ref="CB50" si="737">$BJ50*BG50</f>
        <v>0</v>
      </c>
      <c r="CC50" s="369">
        <f t="shared" ref="CC50" si="738">$BJ50*BH50</f>
        <v>0</v>
      </c>
      <c r="CD50" s="370">
        <f t="shared" ref="CD50" si="739">$BJ50*BI50</f>
        <v>0</v>
      </c>
      <c r="CE50" s="395">
        <f>IF(N50="Nemení sa",1,0)</f>
        <v>0</v>
      </c>
      <c r="CF50" s="372">
        <f>AG50*$CE50</f>
        <v>0</v>
      </c>
      <c r="CG50" s="369">
        <f>AI50*$CE50</f>
        <v>0</v>
      </c>
      <c r="CH50" s="369">
        <f>AK50*$CE50</f>
        <v>0</v>
      </c>
      <c r="CI50" s="369">
        <f>AM50*$CE50</f>
        <v>0</v>
      </c>
      <c r="CJ50" s="370">
        <f>AO50*$CE50</f>
        <v>0</v>
      </c>
      <c r="CK50" s="373">
        <f t="shared" ref="CK50" si="740">SUM(CF50:CJ52)</f>
        <v>0</v>
      </c>
      <c r="CL50" s="374">
        <f>IF(F50=vstupy!B$42,"1",0)</f>
        <v>0</v>
      </c>
      <c r="CM50" s="372">
        <f t="shared" ref="CM50:CV50" si="741">IF($CL50="1",AP50,0)</f>
        <v>0</v>
      </c>
      <c r="CN50" s="369">
        <f t="shared" si="741"/>
        <v>0</v>
      </c>
      <c r="CO50" s="369">
        <f t="shared" si="741"/>
        <v>0</v>
      </c>
      <c r="CP50" s="369">
        <f t="shared" si="741"/>
        <v>0</v>
      </c>
      <c r="CQ50" s="369">
        <f t="shared" si="741"/>
        <v>0</v>
      </c>
      <c r="CR50" s="369">
        <f t="shared" si="741"/>
        <v>0</v>
      </c>
      <c r="CS50" s="369">
        <f t="shared" si="741"/>
        <v>0</v>
      </c>
      <c r="CT50" s="369">
        <f t="shared" si="741"/>
        <v>0</v>
      </c>
      <c r="CU50" s="369">
        <f t="shared" si="741"/>
        <v>0</v>
      </c>
      <c r="CV50" s="370">
        <f t="shared" si="741"/>
        <v>0</v>
      </c>
      <c r="CW50" s="371">
        <f>CP50+CT50+CV50</f>
        <v>0</v>
      </c>
      <c r="CX50" s="371">
        <f t="shared" ref="CX50" si="742">CN50+CR50</f>
        <v>0</v>
      </c>
      <c r="CY50" s="372">
        <f t="shared" ref="CY50:DH50" si="743">IF($CL50="1",AZ50,0)</f>
        <v>0</v>
      </c>
      <c r="CZ50" s="369">
        <f t="shared" si="743"/>
        <v>0</v>
      </c>
      <c r="DA50" s="369">
        <f t="shared" si="743"/>
        <v>0</v>
      </c>
      <c r="DB50" s="369">
        <f t="shared" si="743"/>
        <v>0</v>
      </c>
      <c r="DC50" s="369">
        <f t="shared" si="743"/>
        <v>0</v>
      </c>
      <c r="DD50" s="369">
        <f t="shared" si="743"/>
        <v>0</v>
      </c>
      <c r="DE50" s="369">
        <f t="shared" si="743"/>
        <v>0</v>
      </c>
      <c r="DF50" s="369">
        <f t="shared" si="743"/>
        <v>0</v>
      </c>
      <c r="DG50" s="369">
        <f t="shared" si="743"/>
        <v>0</v>
      </c>
      <c r="DH50" s="370">
        <f t="shared" si="743"/>
        <v>0</v>
      </c>
      <c r="DI50" s="382">
        <f>DB50+DF50+DH50</f>
        <v>0</v>
      </c>
      <c r="DJ50" s="382">
        <f t="shared" ref="DJ50" si="744">CZ50+DD50</f>
        <v>0</v>
      </c>
      <c r="DK50" s="381">
        <f>IF(CE50=0,1,0)</f>
        <v>1</v>
      </c>
      <c r="DL50" s="381">
        <f>IFERROR(IF($AF50="N",AH50+AJ50+AL50+AN50,AF50+AH50+AJ50+AL50+AN50),0)*$DK50</f>
        <v>0</v>
      </c>
      <c r="DM50" s="381">
        <f>(AG50+AI50+AK50+AM50+AO50)*$DK50</f>
        <v>0</v>
      </c>
      <c r="DN50" s="381">
        <f>AS50+AW50+AY50-CW50</f>
        <v>0</v>
      </c>
      <c r="DO50" s="381">
        <f>BC50+BG50+BI50-DI50</f>
        <v>0</v>
      </c>
      <c r="DP50" s="381">
        <f>DN50+DO50</f>
        <v>0</v>
      </c>
      <c r="DQ50" s="380" t="str">
        <f>IF(OR(F50=vstupy!B$40,F50=vstupy!B$41,F50=vstupy!B$42,),"0","1")</f>
        <v>0</v>
      </c>
      <c r="DR50" s="372">
        <f>IF($DQ50="1",AQ50,"0")+CF50</f>
        <v>0</v>
      </c>
      <c r="DS50" s="369">
        <f>IF($DQ50="1",AS50,"0")+CG50</f>
        <v>0</v>
      </c>
      <c r="DT50" s="369">
        <f>IF($DQ50="1",AU50,"0")+CH50</f>
        <v>0</v>
      </c>
      <c r="DU50" s="369">
        <f>IF($DQ50="1",AW50,"0")+CI50</f>
        <v>0</v>
      </c>
      <c r="DV50" s="370">
        <f>IF($DQ50="1",AY50,"0")+CJ50</f>
        <v>0</v>
      </c>
      <c r="DW50" s="378">
        <f t="shared" ref="DW50" si="745">SUM(DR50:DV52)</f>
        <v>0</v>
      </c>
      <c r="DX50" s="372" t="str">
        <f t="shared" ref="DX50" si="746">IF($DQ50="1",BA50,"0")</f>
        <v>0</v>
      </c>
      <c r="DY50" s="369" t="str">
        <f t="shared" ref="DY50" si="747">IF($DQ50="1",BC50,"0")</f>
        <v>0</v>
      </c>
      <c r="DZ50" s="369" t="str">
        <f t="shared" ref="DZ50" si="748">IF($DQ50="1",BE50,"0")</f>
        <v>0</v>
      </c>
      <c r="EA50" s="369" t="str">
        <f>IF($DQ50="1",BG50,"0")</f>
        <v>0</v>
      </c>
      <c r="EB50" s="370" t="str">
        <f>IF($DQ50="1",BI50,"0")</f>
        <v>0</v>
      </c>
      <c r="EC50" s="378">
        <f t="shared" ref="EC50" si="749">SUM(DX50:EB52)</f>
        <v>0</v>
      </c>
      <c r="ED50" s="379">
        <f>EC50+DW50</f>
        <v>0</v>
      </c>
    </row>
    <row r="51" spans="1:134" s="16" customFormat="1" ht="12.6" customHeight="1" x14ac:dyDescent="0.2">
      <c r="B51" s="414"/>
      <c r="C51" s="437"/>
      <c r="D51" s="437"/>
      <c r="E51" s="437"/>
      <c r="F51" s="393"/>
      <c r="G51" s="586"/>
      <c r="H51" s="387"/>
      <c r="I51" s="387"/>
      <c r="J51" s="390"/>
      <c r="K51" s="393"/>
      <c r="L51" s="384"/>
      <c r="M51" s="383"/>
      <c r="N51" s="393"/>
      <c r="O51" s="384"/>
      <c r="P51" s="384"/>
      <c r="Q51" s="384"/>
      <c r="R51" s="385"/>
      <c r="S51" s="384"/>
      <c r="T51" s="409"/>
      <c r="U51" s="410"/>
      <c r="V51" s="385"/>
      <c r="W51" s="384"/>
      <c r="X51" s="261" t="s">
        <v>142</v>
      </c>
      <c r="Y51" s="262" t="s">
        <v>137</v>
      </c>
      <c r="Z51" s="263">
        <f>VLOOKUP($X51,vstupy!$B$18:$F$31,MATCH($Y51,vstupy!$B$17:$F$17,0),0)</f>
        <v>0</v>
      </c>
      <c r="AA51" s="264" t="s">
        <v>143</v>
      </c>
      <c r="AB51" s="263">
        <f>VLOOKUP($AA51,vstupy!$B$34:$C$36,2,FALSE)</f>
        <v>0</v>
      </c>
      <c r="AC51" s="263">
        <f t="shared" si="520"/>
        <v>0</v>
      </c>
      <c r="AD51" s="412"/>
      <c r="AE51" s="404"/>
      <c r="AF51" s="372"/>
      <c r="AG51" s="396"/>
      <c r="AH51" s="396"/>
      <c r="AI51" s="396"/>
      <c r="AJ51" s="396"/>
      <c r="AK51" s="396"/>
      <c r="AL51" s="396"/>
      <c r="AM51" s="399"/>
      <c r="AN51" s="396"/>
      <c r="AO51" s="401"/>
      <c r="AP51" s="372"/>
      <c r="AQ51" s="369"/>
      <c r="AR51" s="369"/>
      <c r="AS51" s="369"/>
      <c r="AT51" s="369"/>
      <c r="AU51" s="369"/>
      <c r="AV51" s="369"/>
      <c r="AW51" s="369"/>
      <c r="AX51" s="369"/>
      <c r="AY51" s="369"/>
      <c r="AZ51" s="369"/>
      <c r="BA51" s="369"/>
      <c r="BB51" s="369"/>
      <c r="BC51" s="369"/>
      <c r="BD51" s="369"/>
      <c r="BE51" s="369"/>
      <c r="BF51" s="369"/>
      <c r="BG51" s="369"/>
      <c r="BH51" s="369"/>
      <c r="BI51" s="377"/>
      <c r="BJ51" s="371"/>
      <c r="BK51" s="372"/>
      <c r="BL51" s="369"/>
      <c r="BM51" s="369"/>
      <c r="BN51" s="369"/>
      <c r="BO51" s="369"/>
      <c r="BP51" s="369"/>
      <c r="BQ51" s="369"/>
      <c r="BR51" s="369"/>
      <c r="BS51" s="369"/>
      <c r="BT51" s="370"/>
      <c r="BU51" s="372"/>
      <c r="BV51" s="369"/>
      <c r="BW51" s="369"/>
      <c r="BX51" s="369"/>
      <c r="BY51" s="369"/>
      <c r="BZ51" s="369"/>
      <c r="CA51" s="369"/>
      <c r="CB51" s="369"/>
      <c r="CC51" s="369"/>
      <c r="CD51" s="370"/>
      <c r="CE51" s="395"/>
      <c r="CF51" s="372"/>
      <c r="CG51" s="369"/>
      <c r="CH51" s="369"/>
      <c r="CI51" s="369"/>
      <c r="CJ51" s="370"/>
      <c r="CK51" s="373"/>
      <c r="CL51" s="375"/>
      <c r="CM51" s="372"/>
      <c r="CN51" s="369"/>
      <c r="CO51" s="369"/>
      <c r="CP51" s="369"/>
      <c r="CQ51" s="369"/>
      <c r="CR51" s="369"/>
      <c r="CS51" s="369"/>
      <c r="CT51" s="369"/>
      <c r="CU51" s="369"/>
      <c r="CV51" s="370"/>
      <c r="CW51" s="371"/>
      <c r="CX51" s="371"/>
      <c r="CY51" s="372"/>
      <c r="CZ51" s="369"/>
      <c r="DA51" s="369"/>
      <c r="DB51" s="369"/>
      <c r="DC51" s="369"/>
      <c r="DD51" s="369"/>
      <c r="DE51" s="369"/>
      <c r="DF51" s="369"/>
      <c r="DG51" s="369"/>
      <c r="DH51" s="370"/>
      <c r="DI51" s="382"/>
      <c r="DJ51" s="382"/>
      <c r="DK51" s="381"/>
      <c r="DL51" s="381"/>
      <c r="DM51" s="381"/>
      <c r="DN51" s="381"/>
      <c r="DO51" s="381"/>
      <c r="DP51" s="381"/>
      <c r="DQ51" s="380"/>
      <c r="DR51" s="372"/>
      <c r="DS51" s="369"/>
      <c r="DT51" s="369"/>
      <c r="DU51" s="369"/>
      <c r="DV51" s="370"/>
      <c r="DW51" s="378"/>
      <c r="DX51" s="372"/>
      <c r="DY51" s="369"/>
      <c r="DZ51" s="369"/>
      <c r="EA51" s="369"/>
      <c r="EB51" s="370"/>
      <c r="EC51" s="378"/>
      <c r="ED51" s="379"/>
    </row>
    <row r="52" spans="1:134" s="16" customFormat="1" ht="12.6" customHeight="1" x14ac:dyDescent="0.2">
      <c r="B52" s="414"/>
      <c r="C52" s="437"/>
      <c r="D52" s="437"/>
      <c r="E52" s="437"/>
      <c r="F52" s="394"/>
      <c r="G52" s="586"/>
      <c r="H52" s="388"/>
      <c r="I52" s="388"/>
      <c r="J52" s="391"/>
      <c r="K52" s="394"/>
      <c r="L52" s="384"/>
      <c r="M52" s="383"/>
      <c r="N52" s="394"/>
      <c r="O52" s="384"/>
      <c r="P52" s="384"/>
      <c r="Q52" s="384"/>
      <c r="R52" s="385"/>
      <c r="S52" s="384"/>
      <c r="T52" s="409"/>
      <c r="U52" s="410"/>
      <c r="V52" s="385"/>
      <c r="W52" s="384"/>
      <c r="X52" s="261" t="s">
        <v>142</v>
      </c>
      <c r="Y52" s="262" t="s">
        <v>137</v>
      </c>
      <c r="Z52" s="263">
        <f>VLOOKUP($X52,vstupy!$B$18:$F$31,MATCH($Y52,vstupy!$B$17:$F$17,0),0)</f>
        <v>0</v>
      </c>
      <c r="AA52" s="264" t="s">
        <v>143</v>
      </c>
      <c r="AB52" s="263">
        <f>VLOOKUP($AA52,vstupy!$B$34:$C$36,2,FALSE)</f>
        <v>0</v>
      </c>
      <c r="AC52" s="263">
        <f t="shared" si="520"/>
        <v>0</v>
      </c>
      <c r="AD52" s="413"/>
      <c r="AE52" s="405"/>
      <c r="AF52" s="372"/>
      <c r="AG52" s="396"/>
      <c r="AH52" s="396"/>
      <c r="AI52" s="396"/>
      <c r="AJ52" s="396"/>
      <c r="AK52" s="396"/>
      <c r="AL52" s="396"/>
      <c r="AM52" s="400"/>
      <c r="AN52" s="396"/>
      <c r="AO52" s="401"/>
      <c r="AP52" s="372"/>
      <c r="AQ52" s="369"/>
      <c r="AR52" s="369"/>
      <c r="AS52" s="369"/>
      <c r="AT52" s="369"/>
      <c r="AU52" s="369"/>
      <c r="AV52" s="369"/>
      <c r="AW52" s="369"/>
      <c r="AX52" s="369"/>
      <c r="AY52" s="369"/>
      <c r="AZ52" s="369"/>
      <c r="BA52" s="369"/>
      <c r="BB52" s="369"/>
      <c r="BC52" s="369"/>
      <c r="BD52" s="369"/>
      <c r="BE52" s="369"/>
      <c r="BF52" s="369"/>
      <c r="BG52" s="369"/>
      <c r="BH52" s="369"/>
      <c r="BI52" s="377"/>
      <c r="BJ52" s="371"/>
      <c r="BK52" s="372"/>
      <c r="BL52" s="369"/>
      <c r="BM52" s="369"/>
      <c r="BN52" s="369"/>
      <c r="BO52" s="369"/>
      <c r="BP52" s="369"/>
      <c r="BQ52" s="369"/>
      <c r="BR52" s="369"/>
      <c r="BS52" s="369"/>
      <c r="BT52" s="370"/>
      <c r="BU52" s="372"/>
      <c r="BV52" s="369"/>
      <c r="BW52" s="369"/>
      <c r="BX52" s="369"/>
      <c r="BY52" s="369"/>
      <c r="BZ52" s="369"/>
      <c r="CA52" s="369"/>
      <c r="CB52" s="369"/>
      <c r="CC52" s="369"/>
      <c r="CD52" s="370"/>
      <c r="CE52" s="395"/>
      <c r="CF52" s="372"/>
      <c r="CG52" s="369"/>
      <c r="CH52" s="369"/>
      <c r="CI52" s="369"/>
      <c r="CJ52" s="370"/>
      <c r="CK52" s="373"/>
      <c r="CL52" s="376"/>
      <c r="CM52" s="372"/>
      <c r="CN52" s="369"/>
      <c r="CO52" s="369"/>
      <c r="CP52" s="369"/>
      <c r="CQ52" s="369"/>
      <c r="CR52" s="369"/>
      <c r="CS52" s="369"/>
      <c r="CT52" s="369"/>
      <c r="CU52" s="369"/>
      <c r="CV52" s="370"/>
      <c r="CW52" s="371"/>
      <c r="CX52" s="371"/>
      <c r="CY52" s="372"/>
      <c r="CZ52" s="369"/>
      <c r="DA52" s="369"/>
      <c r="DB52" s="369"/>
      <c r="DC52" s="369"/>
      <c r="DD52" s="369"/>
      <c r="DE52" s="369"/>
      <c r="DF52" s="369"/>
      <c r="DG52" s="369"/>
      <c r="DH52" s="370"/>
      <c r="DI52" s="382"/>
      <c r="DJ52" s="382"/>
      <c r="DK52" s="381"/>
      <c r="DL52" s="381"/>
      <c r="DM52" s="381"/>
      <c r="DN52" s="381"/>
      <c r="DO52" s="381"/>
      <c r="DP52" s="381"/>
      <c r="DQ52" s="380"/>
      <c r="DR52" s="372"/>
      <c r="DS52" s="369"/>
      <c r="DT52" s="369"/>
      <c r="DU52" s="369"/>
      <c r="DV52" s="370"/>
      <c r="DW52" s="378"/>
      <c r="DX52" s="372"/>
      <c r="DY52" s="369"/>
      <c r="DZ52" s="369"/>
      <c r="EA52" s="369"/>
      <c r="EB52" s="370"/>
      <c r="EC52" s="378"/>
      <c r="ED52" s="379"/>
    </row>
    <row r="53" spans="1:134" ht="12.6" customHeight="1" x14ac:dyDescent="0.2">
      <c r="B53" s="427">
        <f t="shared" ref="B53" si="750">B50+1</f>
        <v>15</v>
      </c>
      <c r="C53" s="425"/>
      <c r="D53" s="425"/>
      <c r="E53" s="425"/>
      <c r="F53" s="428" t="s">
        <v>196</v>
      </c>
      <c r="G53" s="585"/>
      <c r="H53" s="431" t="str">
        <f t="shared" ref="H53" si="751">IF($F53="3e)  Skoršia transpozícia  - zavedenie transpozície pred termínom ktorý určuje smernica EÚ. "," ","")</f>
        <v/>
      </c>
      <c r="I53" s="431" t="str">
        <f t="shared" ref="I53" si="752">IF($F53="3e)  Skoršia transpozícia  - zavedenie transpozície pred termínom ktorý určuje smernica EÚ. ",$H53,"NA")</f>
        <v>NA</v>
      </c>
      <c r="J53" s="422">
        <f>IF(I53&gt;12,1,I53/12)</f>
        <v>1</v>
      </c>
      <c r="K53" s="428"/>
      <c r="L53" s="418"/>
      <c r="M53" s="426">
        <f>IF(L53="N",0,L53)</f>
        <v>0</v>
      </c>
      <c r="N53" s="428" t="s">
        <v>196</v>
      </c>
      <c r="O53" s="418"/>
      <c r="P53" s="418"/>
      <c r="Q53" s="418" t="s">
        <v>35</v>
      </c>
      <c r="R53" s="419">
        <f>VLOOKUP(Q53,vstupy!$B$3:$C$15,2,FALSE)</f>
        <v>0</v>
      </c>
      <c r="S53" s="418"/>
      <c r="T53" s="420"/>
      <c r="U53" s="421" t="s">
        <v>35</v>
      </c>
      <c r="V53" s="419">
        <f>VLOOKUP(U53,vstupy!$B$3:$C$15,2,FALSE)</f>
        <v>0</v>
      </c>
      <c r="W53" s="418"/>
      <c r="X53" s="160" t="s">
        <v>142</v>
      </c>
      <c r="Y53" s="174" t="s">
        <v>137</v>
      </c>
      <c r="Z53" s="171">
        <f>VLOOKUP($X53,vstupy!$B$18:$F$31,MATCH($Y53,vstupy!$B$17:$F$17,0),0)</f>
        <v>0</v>
      </c>
      <c r="AA53" s="108" t="s">
        <v>143</v>
      </c>
      <c r="AB53" s="171">
        <f>VLOOKUP($AA53,vstupy!$B$34:$C$36,2,FALSE)</f>
        <v>0</v>
      </c>
      <c r="AC53" s="171">
        <f t="shared" si="520"/>
        <v>0</v>
      </c>
      <c r="AD53" s="434" t="s">
        <v>35</v>
      </c>
      <c r="AE53" s="403">
        <f>VLOOKUP(AD53,vstupy!$B$3:$C$15,2,FALSE)</f>
        <v>0</v>
      </c>
      <c r="AF53" s="406" t="str">
        <f>IFERROR(IF(M53=0,"N",O53/L53*J53),0)</f>
        <v>N</v>
      </c>
      <c r="AG53" s="400">
        <f>O53*J53</f>
        <v>0</v>
      </c>
      <c r="AH53" s="441">
        <f t="shared" ref="AH53" si="753">P53*R53*J53</f>
        <v>0</v>
      </c>
      <c r="AI53" s="400">
        <f t="shared" ref="AI53" si="754">IFERROR(AH53*M53,0)</f>
        <v>0</v>
      </c>
      <c r="AJ53" s="441" t="str">
        <f t="shared" si="177"/>
        <v>N</v>
      </c>
      <c r="AK53" s="400">
        <f t="shared" ref="AK53" si="755">S53*J53</f>
        <v>0</v>
      </c>
      <c r="AL53" s="400">
        <f>T53*V53*J53</f>
        <v>0</v>
      </c>
      <c r="AM53" s="398">
        <f t="shared" ref="AM53" si="756">IFERROR(AL53*M53,0)</f>
        <v>0</v>
      </c>
      <c r="AN53" s="400">
        <f t="shared" ref="AN53" si="757">IF(W53&gt;0,IF(AE53&gt;0,($G$7/160)*(W53/60)*AE53*J53,0),IF(AE53&gt;0,($G$7/160)*((AC53+AC54+AC55)/60)*AE53*J53,0))</f>
        <v>0</v>
      </c>
      <c r="AO53" s="439">
        <f>IFERROR(AN53*M53,0)</f>
        <v>0</v>
      </c>
      <c r="AP53" s="372">
        <f t="shared" ref="AP53" si="758">IF($N53="In (zvyšuje náklady)",AF53,0)</f>
        <v>0</v>
      </c>
      <c r="AQ53" s="369">
        <f t="shared" ref="AQ53" si="759">IF($N53="In (zvyšuje náklady)",AG53,0)</f>
        <v>0</v>
      </c>
      <c r="AR53" s="369">
        <f t="shared" ref="AR53" si="760">IF($N53="In (zvyšuje náklady)",AH53,0)</f>
        <v>0</v>
      </c>
      <c r="AS53" s="369">
        <f t="shared" ref="AS53" si="761">IF($N53="In (zvyšuje náklady)",AI53,0)</f>
        <v>0</v>
      </c>
      <c r="AT53" s="369">
        <f t="shared" ref="AT53" si="762">IF($N53="In (zvyšuje náklady)",AJ53,0)</f>
        <v>0</v>
      </c>
      <c r="AU53" s="369">
        <f t="shared" ref="AU53" si="763">IF($N53="In (zvyšuje náklady)",AK53,0)</f>
        <v>0</v>
      </c>
      <c r="AV53" s="369">
        <f t="shared" ref="AV53" si="764">IF($N53="In (zvyšuje náklady)",AL53,0)</f>
        <v>0</v>
      </c>
      <c r="AW53" s="369">
        <f t="shared" ref="AW53" si="765">IF($N53="In (zvyšuje náklady)",AM53,0)</f>
        <v>0</v>
      </c>
      <c r="AX53" s="369">
        <f t="shared" ref="AX53" si="766">IF($N53="In (zvyšuje náklady)",AN53,0)</f>
        <v>0</v>
      </c>
      <c r="AY53" s="369">
        <f t="shared" ref="AY53" si="767">IF($N53="In (zvyšuje náklady)",AO53,0)</f>
        <v>0</v>
      </c>
      <c r="AZ53" s="369" t="str">
        <f t="shared" ref="AZ53" si="768">IF($N53="Out (znižuje náklady)",AF53,"0")</f>
        <v>0</v>
      </c>
      <c r="BA53" s="369" t="str">
        <f t="shared" ref="BA53" si="769">IF($N53="Out (znižuje náklady)",AG53,"0")</f>
        <v>0</v>
      </c>
      <c r="BB53" s="369" t="str">
        <f t="shared" ref="BB53" si="770">IF($N53="Out (znižuje náklady)",AH53,"0")</f>
        <v>0</v>
      </c>
      <c r="BC53" s="369" t="str">
        <f t="shared" ref="BC53" si="771">IF($N53="Out (znižuje náklady)",AI53,"0")</f>
        <v>0</v>
      </c>
      <c r="BD53" s="369" t="str">
        <f t="shared" ref="BD53" si="772">IF($N53="Out (znižuje náklady)",AJ53,"0")</f>
        <v>0</v>
      </c>
      <c r="BE53" s="369" t="str">
        <f t="shared" ref="BE53" si="773">IF($N53="Out (znižuje náklady)",AK53,"0")</f>
        <v>0</v>
      </c>
      <c r="BF53" s="369" t="str">
        <f t="shared" ref="BF53" si="774">IF($N53="Out (znižuje náklady)",AL53,"0")</f>
        <v>0</v>
      </c>
      <c r="BG53" s="369" t="str">
        <f t="shared" ref="BG53" si="775">IF($N53="Out (znižuje náklady)",AM53,"0")</f>
        <v>0</v>
      </c>
      <c r="BH53" s="369" t="str">
        <f t="shared" ref="BH53" si="776">IF($N53="Out (znižuje náklady)",AN53,"0")</f>
        <v>0</v>
      </c>
      <c r="BI53" s="377" t="str">
        <f t="shared" ref="BI53" si="777">IF($N53="Out (znižuje náklady)",AO53,"0")</f>
        <v>0</v>
      </c>
      <c r="BJ53" s="371">
        <f>IF(F53=vstupy!$B$47,0,1)</f>
        <v>1</v>
      </c>
      <c r="BK53" s="372">
        <f t="shared" ref="BK53" si="778">$BJ53*AP53</f>
        <v>0</v>
      </c>
      <c r="BL53" s="369">
        <f t="shared" ref="BL53" si="779">$BJ53*AQ53</f>
        <v>0</v>
      </c>
      <c r="BM53" s="369">
        <f t="shared" ref="BM53" si="780">$BJ53*AR53</f>
        <v>0</v>
      </c>
      <c r="BN53" s="369">
        <f t="shared" ref="BN53" si="781">$BJ53*AS53</f>
        <v>0</v>
      </c>
      <c r="BO53" s="369">
        <f t="shared" ref="BO53" si="782">$BJ53*AT53</f>
        <v>0</v>
      </c>
      <c r="BP53" s="369">
        <f t="shared" ref="BP53" si="783">$BJ53*AU53</f>
        <v>0</v>
      </c>
      <c r="BQ53" s="369">
        <f t="shared" ref="BQ53" si="784">$BJ53*AV53</f>
        <v>0</v>
      </c>
      <c r="BR53" s="369">
        <f t="shared" ref="BR53" si="785">$BJ53*AW53</f>
        <v>0</v>
      </c>
      <c r="BS53" s="369">
        <f t="shared" ref="BS53" si="786">$BJ53*AX53</f>
        <v>0</v>
      </c>
      <c r="BT53" s="370">
        <f t="shared" ref="BT53" si="787">$BJ53*AY53</f>
        <v>0</v>
      </c>
      <c r="BU53" s="372">
        <f t="shared" ref="BU53" si="788">$BJ53*AZ53</f>
        <v>0</v>
      </c>
      <c r="BV53" s="369">
        <f t="shared" ref="BV53" si="789">$BJ53*BA53</f>
        <v>0</v>
      </c>
      <c r="BW53" s="369">
        <f t="shared" ref="BW53" si="790">$BJ53*BB53</f>
        <v>0</v>
      </c>
      <c r="BX53" s="369">
        <f t="shared" ref="BX53" si="791">$BJ53*BC53</f>
        <v>0</v>
      </c>
      <c r="BY53" s="369">
        <f t="shared" ref="BY53" si="792">$BJ53*BD53</f>
        <v>0</v>
      </c>
      <c r="BZ53" s="369">
        <f t="shared" ref="BZ53" si="793">$BJ53*BE53</f>
        <v>0</v>
      </c>
      <c r="CA53" s="369">
        <f t="shared" ref="CA53" si="794">$BJ53*BF53</f>
        <v>0</v>
      </c>
      <c r="CB53" s="369">
        <f t="shared" ref="CB53" si="795">$BJ53*BG53</f>
        <v>0</v>
      </c>
      <c r="CC53" s="369">
        <f t="shared" ref="CC53" si="796">$BJ53*BH53</f>
        <v>0</v>
      </c>
      <c r="CD53" s="370">
        <f t="shared" ref="CD53" si="797">$BJ53*BI53</f>
        <v>0</v>
      </c>
      <c r="CE53" s="395">
        <f>IF(N53="Nemení sa",1,0)</f>
        <v>0</v>
      </c>
      <c r="CF53" s="372">
        <f>AG53*$CE53</f>
        <v>0</v>
      </c>
      <c r="CG53" s="369">
        <f>AI53*$CE53</f>
        <v>0</v>
      </c>
      <c r="CH53" s="369">
        <f>AK53*$CE53</f>
        <v>0</v>
      </c>
      <c r="CI53" s="369">
        <f>AM53*$CE53</f>
        <v>0</v>
      </c>
      <c r="CJ53" s="370">
        <f>AO53*$CE53</f>
        <v>0</v>
      </c>
      <c r="CK53" s="373">
        <f t="shared" ref="CK53" si="798">SUM(CF53:CJ55)</f>
        <v>0</v>
      </c>
      <c r="CL53" s="374">
        <f>IF(F53=vstupy!B$42,"1",0)</f>
        <v>0</v>
      </c>
      <c r="CM53" s="372">
        <f t="shared" ref="CM53:CV53" si="799">IF($CL53="1",AP53,0)</f>
        <v>0</v>
      </c>
      <c r="CN53" s="369">
        <f t="shared" si="799"/>
        <v>0</v>
      </c>
      <c r="CO53" s="369">
        <f t="shared" si="799"/>
        <v>0</v>
      </c>
      <c r="CP53" s="369">
        <f t="shared" si="799"/>
        <v>0</v>
      </c>
      <c r="CQ53" s="369">
        <f t="shared" si="799"/>
        <v>0</v>
      </c>
      <c r="CR53" s="369">
        <f t="shared" si="799"/>
        <v>0</v>
      </c>
      <c r="CS53" s="369">
        <f t="shared" si="799"/>
        <v>0</v>
      </c>
      <c r="CT53" s="369">
        <f t="shared" si="799"/>
        <v>0</v>
      </c>
      <c r="CU53" s="369">
        <f t="shared" si="799"/>
        <v>0</v>
      </c>
      <c r="CV53" s="370">
        <f t="shared" si="799"/>
        <v>0</v>
      </c>
      <c r="CW53" s="371">
        <f>CP53+CT53+CV53</f>
        <v>0</v>
      </c>
      <c r="CX53" s="371">
        <f t="shared" ref="CX53" si="800">CN53+CR53</f>
        <v>0</v>
      </c>
      <c r="CY53" s="372">
        <f t="shared" ref="CY53:DH53" si="801">IF($CL53="1",AZ53,0)</f>
        <v>0</v>
      </c>
      <c r="CZ53" s="369">
        <f t="shared" si="801"/>
        <v>0</v>
      </c>
      <c r="DA53" s="369">
        <f t="shared" si="801"/>
        <v>0</v>
      </c>
      <c r="DB53" s="369">
        <f t="shared" si="801"/>
        <v>0</v>
      </c>
      <c r="DC53" s="369">
        <f t="shared" si="801"/>
        <v>0</v>
      </c>
      <c r="DD53" s="369">
        <f t="shared" si="801"/>
        <v>0</v>
      </c>
      <c r="DE53" s="369">
        <f t="shared" si="801"/>
        <v>0</v>
      </c>
      <c r="DF53" s="369">
        <f t="shared" si="801"/>
        <v>0</v>
      </c>
      <c r="DG53" s="369">
        <f t="shared" si="801"/>
        <v>0</v>
      </c>
      <c r="DH53" s="370">
        <f t="shared" si="801"/>
        <v>0</v>
      </c>
      <c r="DI53" s="382">
        <f>DB53+DF53+DH53</f>
        <v>0</v>
      </c>
      <c r="DJ53" s="382">
        <f t="shared" ref="DJ53" si="802">CZ53+DD53</f>
        <v>0</v>
      </c>
      <c r="DK53" s="381">
        <f>IF(CE53=0,1,0)</f>
        <v>1</v>
      </c>
      <c r="DL53" s="381">
        <f>IFERROR(IF($AF53="N",AH53+AJ53+AL53+AN53,AF53+AH53+AJ53+AL53+AN53),0)*$DK53</f>
        <v>0</v>
      </c>
      <c r="DM53" s="381">
        <f>(AG53+AI53+AK53+AM53+AO53)*$DK53</f>
        <v>0</v>
      </c>
      <c r="DN53" s="381">
        <f>AS53+AW53+AY53-CW53</f>
        <v>0</v>
      </c>
      <c r="DO53" s="381">
        <f>BC53+BG53+BI53-DI53</f>
        <v>0</v>
      </c>
      <c r="DP53" s="381">
        <f>DN53+DO53</f>
        <v>0</v>
      </c>
      <c r="DQ53" s="380" t="str">
        <f>IF(OR(F53=vstupy!B$40,F53=vstupy!B$41,F53=vstupy!B$42,),"0","1")</f>
        <v>0</v>
      </c>
      <c r="DR53" s="372">
        <f>IF($DQ53="1",AQ53,"0")+CF53</f>
        <v>0</v>
      </c>
      <c r="DS53" s="369">
        <f>IF($DQ53="1",AS53,"0")+CG53</f>
        <v>0</v>
      </c>
      <c r="DT53" s="369">
        <f>IF($DQ53="1",AU53,"0")+CH53</f>
        <v>0</v>
      </c>
      <c r="DU53" s="369">
        <f>IF($DQ53="1",AW53,"0")+CI53</f>
        <v>0</v>
      </c>
      <c r="DV53" s="370">
        <f>IF($DQ53="1",AY53,"0")+CJ53</f>
        <v>0</v>
      </c>
      <c r="DW53" s="378">
        <f t="shared" ref="DW53" si="803">SUM(DR53:DV55)</f>
        <v>0</v>
      </c>
      <c r="DX53" s="372" t="str">
        <f t="shared" ref="DX53" si="804">IF($DQ53="1",BA53,"0")</f>
        <v>0</v>
      </c>
      <c r="DY53" s="369" t="str">
        <f t="shared" ref="DY53" si="805">IF($DQ53="1",BC53,"0")</f>
        <v>0</v>
      </c>
      <c r="DZ53" s="369" t="str">
        <f t="shared" ref="DZ53" si="806">IF($DQ53="1",BE53,"0")</f>
        <v>0</v>
      </c>
      <c r="EA53" s="369" t="str">
        <f>IF($DQ53="1",BG53,"0")</f>
        <v>0</v>
      </c>
      <c r="EB53" s="370" t="str">
        <f>IF($DQ53="1",BI53,"0")</f>
        <v>0</v>
      </c>
      <c r="EC53" s="378">
        <f t="shared" ref="EC53" si="807">SUM(DX53:EB55)</f>
        <v>0</v>
      </c>
      <c r="ED53" s="379">
        <f>EC53+DW53</f>
        <v>0</v>
      </c>
    </row>
    <row r="54" spans="1:134" ht="12.6" customHeight="1" x14ac:dyDescent="0.2">
      <c r="B54" s="427"/>
      <c r="C54" s="425"/>
      <c r="D54" s="425"/>
      <c r="E54" s="425"/>
      <c r="F54" s="429"/>
      <c r="G54" s="585"/>
      <c r="H54" s="432"/>
      <c r="I54" s="432"/>
      <c r="J54" s="423"/>
      <c r="K54" s="429"/>
      <c r="L54" s="418"/>
      <c r="M54" s="426"/>
      <c r="N54" s="429"/>
      <c r="O54" s="418"/>
      <c r="P54" s="418"/>
      <c r="Q54" s="418"/>
      <c r="R54" s="419"/>
      <c r="S54" s="418"/>
      <c r="T54" s="420"/>
      <c r="U54" s="421"/>
      <c r="V54" s="419"/>
      <c r="W54" s="418"/>
      <c r="X54" s="160" t="s">
        <v>142</v>
      </c>
      <c r="Y54" s="174" t="s">
        <v>137</v>
      </c>
      <c r="Z54" s="171">
        <f>VLOOKUP($X54,vstupy!$B$18:$F$31,MATCH($Y54,vstupy!$B$17:$F$17,0),0)</f>
        <v>0</v>
      </c>
      <c r="AA54" s="108" t="s">
        <v>143</v>
      </c>
      <c r="AB54" s="171">
        <f>VLOOKUP($AA54,vstupy!$B$34:$C$36,2,FALSE)</f>
        <v>0</v>
      </c>
      <c r="AC54" s="171">
        <f t="shared" si="520"/>
        <v>0</v>
      </c>
      <c r="AD54" s="435"/>
      <c r="AE54" s="404"/>
      <c r="AF54" s="372"/>
      <c r="AG54" s="396"/>
      <c r="AH54" s="396"/>
      <c r="AI54" s="396"/>
      <c r="AJ54" s="396"/>
      <c r="AK54" s="396"/>
      <c r="AL54" s="396"/>
      <c r="AM54" s="399"/>
      <c r="AN54" s="396"/>
      <c r="AO54" s="401"/>
      <c r="AP54" s="372"/>
      <c r="AQ54" s="369"/>
      <c r="AR54" s="369"/>
      <c r="AS54" s="369"/>
      <c r="AT54" s="369"/>
      <c r="AU54" s="369"/>
      <c r="AV54" s="369"/>
      <c r="AW54" s="369"/>
      <c r="AX54" s="369"/>
      <c r="AY54" s="369"/>
      <c r="AZ54" s="369"/>
      <c r="BA54" s="369"/>
      <c r="BB54" s="369"/>
      <c r="BC54" s="369"/>
      <c r="BD54" s="369"/>
      <c r="BE54" s="369"/>
      <c r="BF54" s="369"/>
      <c r="BG54" s="369"/>
      <c r="BH54" s="369"/>
      <c r="BI54" s="377"/>
      <c r="BJ54" s="371"/>
      <c r="BK54" s="372"/>
      <c r="BL54" s="369"/>
      <c r="BM54" s="369"/>
      <c r="BN54" s="369"/>
      <c r="BO54" s="369"/>
      <c r="BP54" s="369"/>
      <c r="BQ54" s="369"/>
      <c r="BR54" s="369"/>
      <c r="BS54" s="369"/>
      <c r="BT54" s="370"/>
      <c r="BU54" s="372"/>
      <c r="BV54" s="369"/>
      <c r="BW54" s="369"/>
      <c r="BX54" s="369"/>
      <c r="BY54" s="369"/>
      <c r="BZ54" s="369"/>
      <c r="CA54" s="369"/>
      <c r="CB54" s="369"/>
      <c r="CC54" s="369"/>
      <c r="CD54" s="370"/>
      <c r="CE54" s="395"/>
      <c r="CF54" s="372"/>
      <c r="CG54" s="369"/>
      <c r="CH54" s="369"/>
      <c r="CI54" s="369"/>
      <c r="CJ54" s="370"/>
      <c r="CK54" s="373"/>
      <c r="CL54" s="375"/>
      <c r="CM54" s="372"/>
      <c r="CN54" s="369"/>
      <c r="CO54" s="369"/>
      <c r="CP54" s="369"/>
      <c r="CQ54" s="369"/>
      <c r="CR54" s="369"/>
      <c r="CS54" s="369"/>
      <c r="CT54" s="369"/>
      <c r="CU54" s="369"/>
      <c r="CV54" s="370"/>
      <c r="CW54" s="371"/>
      <c r="CX54" s="371"/>
      <c r="CY54" s="372"/>
      <c r="CZ54" s="369"/>
      <c r="DA54" s="369"/>
      <c r="DB54" s="369"/>
      <c r="DC54" s="369"/>
      <c r="DD54" s="369"/>
      <c r="DE54" s="369"/>
      <c r="DF54" s="369"/>
      <c r="DG54" s="369"/>
      <c r="DH54" s="370"/>
      <c r="DI54" s="382"/>
      <c r="DJ54" s="382"/>
      <c r="DK54" s="381"/>
      <c r="DL54" s="381"/>
      <c r="DM54" s="381"/>
      <c r="DN54" s="381"/>
      <c r="DO54" s="381"/>
      <c r="DP54" s="381"/>
      <c r="DQ54" s="380"/>
      <c r="DR54" s="372"/>
      <c r="DS54" s="369"/>
      <c r="DT54" s="369"/>
      <c r="DU54" s="369"/>
      <c r="DV54" s="370"/>
      <c r="DW54" s="378"/>
      <c r="DX54" s="372"/>
      <c r="DY54" s="369"/>
      <c r="DZ54" s="369"/>
      <c r="EA54" s="369"/>
      <c r="EB54" s="370"/>
      <c r="EC54" s="378"/>
      <c r="ED54" s="379"/>
    </row>
    <row r="55" spans="1:134" ht="12.6" customHeight="1" x14ac:dyDescent="0.2">
      <c r="B55" s="427"/>
      <c r="C55" s="425"/>
      <c r="D55" s="425"/>
      <c r="E55" s="425"/>
      <c r="F55" s="430"/>
      <c r="G55" s="585"/>
      <c r="H55" s="433"/>
      <c r="I55" s="433"/>
      <c r="J55" s="424"/>
      <c r="K55" s="430"/>
      <c r="L55" s="418"/>
      <c r="M55" s="426"/>
      <c r="N55" s="430"/>
      <c r="O55" s="418"/>
      <c r="P55" s="418"/>
      <c r="Q55" s="418"/>
      <c r="R55" s="419"/>
      <c r="S55" s="418"/>
      <c r="T55" s="420"/>
      <c r="U55" s="421"/>
      <c r="V55" s="419"/>
      <c r="W55" s="418"/>
      <c r="X55" s="160" t="s">
        <v>142</v>
      </c>
      <c r="Y55" s="174" t="s">
        <v>137</v>
      </c>
      <c r="Z55" s="171">
        <f>VLOOKUP($X55,vstupy!$B$18:$F$31,MATCH($Y55,vstupy!$B$17:$F$17,0),0)</f>
        <v>0</v>
      </c>
      <c r="AA55" s="108" t="s">
        <v>143</v>
      </c>
      <c r="AB55" s="171">
        <f>VLOOKUP($AA55,vstupy!$B$34:$C$36,2,FALSE)</f>
        <v>0</v>
      </c>
      <c r="AC55" s="171">
        <f t="shared" si="520"/>
        <v>0</v>
      </c>
      <c r="AD55" s="436"/>
      <c r="AE55" s="405"/>
      <c r="AF55" s="372"/>
      <c r="AG55" s="396"/>
      <c r="AH55" s="396"/>
      <c r="AI55" s="396"/>
      <c r="AJ55" s="396"/>
      <c r="AK55" s="396"/>
      <c r="AL55" s="396"/>
      <c r="AM55" s="400"/>
      <c r="AN55" s="396"/>
      <c r="AO55" s="401"/>
      <c r="AP55" s="372"/>
      <c r="AQ55" s="369"/>
      <c r="AR55" s="369"/>
      <c r="AS55" s="369"/>
      <c r="AT55" s="369"/>
      <c r="AU55" s="369"/>
      <c r="AV55" s="369"/>
      <c r="AW55" s="369"/>
      <c r="AX55" s="369"/>
      <c r="AY55" s="369"/>
      <c r="AZ55" s="369"/>
      <c r="BA55" s="369"/>
      <c r="BB55" s="369"/>
      <c r="BC55" s="369"/>
      <c r="BD55" s="369"/>
      <c r="BE55" s="369"/>
      <c r="BF55" s="369"/>
      <c r="BG55" s="369"/>
      <c r="BH55" s="369"/>
      <c r="BI55" s="377"/>
      <c r="BJ55" s="371"/>
      <c r="BK55" s="372"/>
      <c r="BL55" s="369"/>
      <c r="BM55" s="369"/>
      <c r="BN55" s="369"/>
      <c r="BO55" s="369"/>
      <c r="BP55" s="369"/>
      <c r="BQ55" s="369"/>
      <c r="BR55" s="369"/>
      <c r="BS55" s="369"/>
      <c r="BT55" s="370"/>
      <c r="BU55" s="372"/>
      <c r="BV55" s="369"/>
      <c r="BW55" s="369"/>
      <c r="BX55" s="369"/>
      <c r="BY55" s="369"/>
      <c r="BZ55" s="369"/>
      <c r="CA55" s="369"/>
      <c r="CB55" s="369"/>
      <c r="CC55" s="369"/>
      <c r="CD55" s="370"/>
      <c r="CE55" s="395"/>
      <c r="CF55" s="372"/>
      <c r="CG55" s="369"/>
      <c r="CH55" s="369"/>
      <c r="CI55" s="369"/>
      <c r="CJ55" s="370"/>
      <c r="CK55" s="373"/>
      <c r="CL55" s="376"/>
      <c r="CM55" s="372"/>
      <c r="CN55" s="369"/>
      <c r="CO55" s="369"/>
      <c r="CP55" s="369"/>
      <c r="CQ55" s="369"/>
      <c r="CR55" s="369"/>
      <c r="CS55" s="369"/>
      <c r="CT55" s="369"/>
      <c r="CU55" s="369"/>
      <c r="CV55" s="370"/>
      <c r="CW55" s="371"/>
      <c r="CX55" s="371"/>
      <c r="CY55" s="372"/>
      <c r="CZ55" s="369"/>
      <c r="DA55" s="369"/>
      <c r="DB55" s="369"/>
      <c r="DC55" s="369"/>
      <c r="DD55" s="369"/>
      <c r="DE55" s="369"/>
      <c r="DF55" s="369"/>
      <c r="DG55" s="369"/>
      <c r="DH55" s="370"/>
      <c r="DI55" s="382"/>
      <c r="DJ55" s="382"/>
      <c r="DK55" s="381"/>
      <c r="DL55" s="381"/>
      <c r="DM55" s="381"/>
      <c r="DN55" s="381"/>
      <c r="DO55" s="381"/>
      <c r="DP55" s="381"/>
      <c r="DQ55" s="380"/>
      <c r="DR55" s="372"/>
      <c r="DS55" s="369"/>
      <c r="DT55" s="369"/>
      <c r="DU55" s="369"/>
      <c r="DV55" s="370"/>
      <c r="DW55" s="378"/>
      <c r="DX55" s="372"/>
      <c r="DY55" s="369"/>
      <c r="DZ55" s="369"/>
      <c r="EA55" s="369"/>
      <c r="EB55" s="370"/>
      <c r="EC55" s="378"/>
      <c r="ED55" s="379"/>
    </row>
    <row r="56" spans="1:134" ht="12.6" customHeight="1" x14ac:dyDescent="0.2">
      <c r="A56" s="16"/>
      <c r="B56" s="414">
        <f t="shared" ref="B56" si="808">B53+1</f>
        <v>16</v>
      </c>
      <c r="C56" s="437"/>
      <c r="D56" s="437"/>
      <c r="E56" s="437"/>
      <c r="F56" s="392" t="s">
        <v>196</v>
      </c>
      <c r="G56" s="586"/>
      <c r="H56" s="386" t="str">
        <f t="shared" ref="H56" si="809">IF($F56="3e)  Skoršia transpozícia  - zavedenie transpozície pred termínom ktorý určuje smernica EÚ. "," ","")</f>
        <v/>
      </c>
      <c r="I56" s="386" t="str">
        <f t="shared" ref="I56" si="810">IF($F56="3e)  Skoršia transpozícia  - zavedenie transpozície pred termínom ktorý určuje smernica EÚ. ",$H56,"NA")</f>
        <v>NA</v>
      </c>
      <c r="J56" s="389">
        <f>IF(I56&gt;12,1,I56/12)</f>
        <v>1</v>
      </c>
      <c r="K56" s="392"/>
      <c r="L56" s="384"/>
      <c r="M56" s="383">
        <f>IF(L56="N",0,L56)</f>
        <v>0</v>
      </c>
      <c r="N56" s="392" t="s">
        <v>196</v>
      </c>
      <c r="O56" s="384"/>
      <c r="P56" s="384"/>
      <c r="Q56" s="384" t="s">
        <v>35</v>
      </c>
      <c r="R56" s="385">
        <f>VLOOKUP(Q56,vstupy!$B$3:$C$15,2,FALSE)</f>
        <v>0</v>
      </c>
      <c r="S56" s="384"/>
      <c r="T56" s="409"/>
      <c r="U56" s="410" t="s">
        <v>35</v>
      </c>
      <c r="V56" s="385">
        <f>VLOOKUP(U56,vstupy!$B$3:$C$15,2,FALSE)</f>
        <v>0</v>
      </c>
      <c r="W56" s="384"/>
      <c r="X56" s="261" t="s">
        <v>142</v>
      </c>
      <c r="Y56" s="262" t="s">
        <v>137</v>
      </c>
      <c r="Z56" s="263">
        <f>VLOOKUP($X56,vstupy!$B$18:$F$31,MATCH($Y56,vstupy!$B$17:$F$17,0),0)</f>
        <v>0</v>
      </c>
      <c r="AA56" s="264" t="s">
        <v>143</v>
      </c>
      <c r="AB56" s="263">
        <f>VLOOKUP($AA56,vstupy!$B$34:$C$36,2,FALSE)</f>
        <v>0</v>
      </c>
      <c r="AC56" s="263">
        <f t="shared" si="520"/>
        <v>0</v>
      </c>
      <c r="AD56" s="411" t="s">
        <v>35</v>
      </c>
      <c r="AE56" s="403">
        <f>VLOOKUP(AD56,vstupy!$B$3:$C$15,2,FALSE)</f>
        <v>0</v>
      </c>
      <c r="AF56" s="406" t="str">
        <f>IFERROR(IF(M56=0,"N",O56/L56*J56),0)</f>
        <v>N</v>
      </c>
      <c r="AG56" s="400">
        <f>O56*J56</f>
        <v>0</v>
      </c>
      <c r="AH56" s="441">
        <f t="shared" ref="AH56" si="811">P56*R56*J56</f>
        <v>0</v>
      </c>
      <c r="AI56" s="400">
        <f t="shared" ref="AI56" si="812">IFERROR(AH56*M56,0)</f>
        <v>0</v>
      </c>
      <c r="AJ56" s="441" t="str">
        <f t="shared" si="177"/>
        <v>N</v>
      </c>
      <c r="AK56" s="400">
        <f t="shared" ref="AK56" si="813">S56*J56</f>
        <v>0</v>
      </c>
      <c r="AL56" s="400">
        <f>T56*V56*J56</f>
        <v>0</v>
      </c>
      <c r="AM56" s="398">
        <f t="shared" ref="AM56" si="814">IFERROR(AL56*M56,0)</f>
        <v>0</v>
      </c>
      <c r="AN56" s="400">
        <f t="shared" ref="AN56" si="815">IF(W56&gt;0,IF(AE56&gt;0,($G$7/160)*(W56/60)*AE56*J56,0),IF(AE56&gt;0,($G$7/160)*((AC56+AC57+AC58)/60)*AE56*J56,0))</f>
        <v>0</v>
      </c>
      <c r="AO56" s="439">
        <f>IFERROR(AN56*M56,0)</f>
        <v>0</v>
      </c>
      <c r="AP56" s="372">
        <f t="shared" ref="AP56" si="816">IF($N56="In (zvyšuje náklady)",AF56,0)</f>
        <v>0</v>
      </c>
      <c r="AQ56" s="369">
        <f t="shared" ref="AQ56" si="817">IF($N56="In (zvyšuje náklady)",AG56,0)</f>
        <v>0</v>
      </c>
      <c r="AR56" s="369">
        <f t="shared" ref="AR56" si="818">IF($N56="In (zvyšuje náklady)",AH56,0)</f>
        <v>0</v>
      </c>
      <c r="AS56" s="369">
        <f t="shared" ref="AS56" si="819">IF($N56="In (zvyšuje náklady)",AI56,0)</f>
        <v>0</v>
      </c>
      <c r="AT56" s="369">
        <f t="shared" ref="AT56" si="820">IF($N56="In (zvyšuje náklady)",AJ56,0)</f>
        <v>0</v>
      </c>
      <c r="AU56" s="369">
        <f t="shared" ref="AU56" si="821">IF($N56="In (zvyšuje náklady)",AK56,0)</f>
        <v>0</v>
      </c>
      <c r="AV56" s="369">
        <f t="shared" ref="AV56" si="822">IF($N56="In (zvyšuje náklady)",AL56,0)</f>
        <v>0</v>
      </c>
      <c r="AW56" s="369">
        <f t="shared" ref="AW56" si="823">IF($N56="In (zvyšuje náklady)",AM56,0)</f>
        <v>0</v>
      </c>
      <c r="AX56" s="369">
        <f t="shared" ref="AX56" si="824">IF($N56="In (zvyšuje náklady)",AN56,0)</f>
        <v>0</v>
      </c>
      <c r="AY56" s="369">
        <f t="shared" ref="AY56" si="825">IF($N56="In (zvyšuje náklady)",AO56,0)</f>
        <v>0</v>
      </c>
      <c r="AZ56" s="369" t="str">
        <f t="shared" ref="AZ56" si="826">IF($N56="Out (znižuje náklady)",AF56,"0")</f>
        <v>0</v>
      </c>
      <c r="BA56" s="369" t="str">
        <f t="shared" ref="BA56" si="827">IF($N56="Out (znižuje náklady)",AG56,"0")</f>
        <v>0</v>
      </c>
      <c r="BB56" s="369" t="str">
        <f t="shared" ref="BB56" si="828">IF($N56="Out (znižuje náklady)",AH56,"0")</f>
        <v>0</v>
      </c>
      <c r="BC56" s="369" t="str">
        <f t="shared" ref="BC56" si="829">IF($N56="Out (znižuje náklady)",AI56,"0")</f>
        <v>0</v>
      </c>
      <c r="BD56" s="369" t="str">
        <f t="shared" ref="BD56" si="830">IF($N56="Out (znižuje náklady)",AJ56,"0")</f>
        <v>0</v>
      </c>
      <c r="BE56" s="369" t="str">
        <f t="shared" ref="BE56" si="831">IF($N56="Out (znižuje náklady)",AK56,"0")</f>
        <v>0</v>
      </c>
      <c r="BF56" s="369" t="str">
        <f t="shared" ref="BF56" si="832">IF($N56="Out (znižuje náklady)",AL56,"0")</f>
        <v>0</v>
      </c>
      <c r="BG56" s="369" t="str">
        <f t="shared" ref="BG56" si="833">IF($N56="Out (znižuje náklady)",AM56,"0")</f>
        <v>0</v>
      </c>
      <c r="BH56" s="369" t="str">
        <f t="shared" ref="BH56" si="834">IF($N56="Out (znižuje náklady)",AN56,"0")</f>
        <v>0</v>
      </c>
      <c r="BI56" s="377" t="str">
        <f t="shared" ref="BI56" si="835">IF($N56="Out (znižuje náklady)",AO56,"0")</f>
        <v>0</v>
      </c>
      <c r="BJ56" s="371">
        <f>IF(F56=vstupy!$B$47,0,1)</f>
        <v>1</v>
      </c>
      <c r="BK56" s="372">
        <f t="shared" ref="BK56" si="836">$BJ56*AP56</f>
        <v>0</v>
      </c>
      <c r="BL56" s="369">
        <f t="shared" ref="BL56" si="837">$BJ56*AQ56</f>
        <v>0</v>
      </c>
      <c r="BM56" s="369">
        <f t="shared" ref="BM56" si="838">$BJ56*AR56</f>
        <v>0</v>
      </c>
      <c r="BN56" s="369">
        <f t="shared" ref="BN56" si="839">$BJ56*AS56</f>
        <v>0</v>
      </c>
      <c r="BO56" s="369">
        <f t="shared" ref="BO56" si="840">$BJ56*AT56</f>
        <v>0</v>
      </c>
      <c r="BP56" s="369">
        <f t="shared" ref="BP56" si="841">$BJ56*AU56</f>
        <v>0</v>
      </c>
      <c r="BQ56" s="369">
        <f t="shared" ref="BQ56" si="842">$BJ56*AV56</f>
        <v>0</v>
      </c>
      <c r="BR56" s="369">
        <f t="shared" ref="BR56" si="843">$BJ56*AW56</f>
        <v>0</v>
      </c>
      <c r="BS56" s="369">
        <f t="shared" ref="BS56" si="844">$BJ56*AX56</f>
        <v>0</v>
      </c>
      <c r="BT56" s="370">
        <f t="shared" ref="BT56" si="845">$BJ56*AY56</f>
        <v>0</v>
      </c>
      <c r="BU56" s="372">
        <f t="shared" ref="BU56" si="846">$BJ56*AZ56</f>
        <v>0</v>
      </c>
      <c r="BV56" s="369">
        <f t="shared" ref="BV56" si="847">$BJ56*BA56</f>
        <v>0</v>
      </c>
      <c r="BW56" s="369">
        <f t="shared" ref="BW56" si="848">$BJ56*BB56</f>
        <v>0</v>
      </c>
      <c r="BX56" s="369">
        <f t="shared" ref="BX56" si="849">$BJ56*BC56</f>
        <v>0</v>
      </c>
      <c r="BY56" s="369">
        <f t="shared" ref="BY56" si="850">$BJ56*BD56</f>
        <v>0</v>
      </c>
      <c r="BZ56" s="369">
        <f t="shared" ref="BZ56" si="851">$BJ56*BE56</f>
        <v>0</v>
      </c>
      <c r="CA56" s="369">
        <f t="shared" ref="CA56" si="852">$BJ56*BF56</f>
        <v>0</v>
      </c>
      <c r="CB56" s="369">
        <f t="shared" ref="CB56" si="853">$BJ56*BG56</f>
        <v>0</v>
      </c>
      <c r="CC56" s="369">
        <f t="shared" ref="CC56" si="854">$BJ56*BH56</f>
        <v>0</v>
      </c>
      <c r="CD56" s="370">
        <f t="shared" ref="CD56" si="855">$BJ56*BI56</f>
        <v>0</v>
      </c>
      <c r="CE56" s="395">
        <f>IF(N56="Nemení sa",1,0)</f>
        <v>0</v>
      </c>
      <c r="CF56" s="372">
        <f>AG56*$CE56</f>
        <v>0</v>
      </c>
      <c r="CG56" s="369">
        <f>AI56*$CE56</f>
        <v>0</v>
      </c>
      <c r="CH56" s="369">
        <f>AK56*$CE56</f>
        <v>0</v>
      </c>
      <c r="CI56" s="369">
        <f>AM56*$CE56</f>
        <v>0</v>
      </c>
      <c r="CJ56" s="370">
        <f>AO56*$CE56</f>
        <v>0</v>
      </c>
      <c r="CK56" s="373">
        <f t="shared" ref="CK56" si="856">SUM(CF56:CJ58)</f>
        <v>0</v>
      </c>
      <c r="CL56" s="374">
        <f>IF(F56=vstupy!B$42,"1",0)</f>
        <v>0</v>
      </c>
      <c r="CM56" s="372">
        <f t="shared" ref="CM56:CV56" si="857">IF($CL56="1",AP56,0)</f>
        <v>0</v>
      </c>
      <c r="CN56" s="369">
        <f t="shared" si="857"/>
        <v>0</v>
      </c>
      <c r="CO56" s="369">
        <f t="shared" si="857"/>
        <v>0</v>
      </c>
      <c r="CP56" s="369">
        <f t="shared" si="857"/>
        <v>0</v>
      </c>
      <c r="CQ56" s="369">
        <f t="shared" si="857"/>
        <v>0</v>
      </c>
      <c r="CR56" s="369">
        <f t="shared" si="857"/>
        <v>0</v>
      </c>
      <c r="CS56" s="369">
        <f t="shared" si="857"/>
        <v>0</v>
      </c>
      <c r="CT56" s="369">
        <f t="shared" si="857"/>
        <v>0</v>
      </c>
      <c r="CU56" s="369">
        <f t="shared" si="857"/>
        <v>0</v>
      </c>
      <c r="CV56" s="370">
        <f t="shared" si="857"/>
        <v>0</v>
      </c>
      <c r="CW56" s="371">
        <f>CP56+CT56+CV56</f>
        <v>0</v>
      </c>
      <c r="CX56" s="371">
        <f t="shared" ref="CX56" si="858">CN56+CR56</f>
        <v>0</v>
      </c>
      <c r="CY56" s="372">
        <f t="shared" ref="CY56:DH56" si="859">IF($CL56="1",AZ56,0)</f>
        <v>0</v>
      </c>
      <c r="CZ56" s="369">
        <f t="shared" si="859"/>
        <v>0</v>
      </c>
      <c r="DA56" s="369">
        <f t="shared" si="859"/>
        <v>0</v>
      </c>
      <c r="DB56" s="369">
        <f t="shared" si="859"/>
        <v>0</v>
      </c>
      <c r="DC56" s="369">
        <f t="shared" si="859"/>
        <v>0</v>
      </c>
      <c r="DD56" s="369">
        <f t="shared" si="859"/>
        <v>0</v>
      </c>
      <c r="DE56" s="369">
        <f t="shared" si="859"/>
        <v>0</v>
      </c>
      <c r="DF56" s="369">
        <f t="shared" si="859"/>
        <v>0</v>
      </c>
      <c r="DG56" s="369">
        <f t="shared" si="859"/>
        <v>0</v>
      </c>
      <c r="DH56" s="370">
        <f t="shared" si="859"/>
        <v>0</v>
      </c>
      <c r="DI56" s="382">
        <f>DB56+DF56+DH56</f>
        <v>0</v>
      </c>
      <c r="DJ56" s="382">
        <f t="shared" ref="DJ56" si="860">CZ56+DD56</f>
        <v>0</v>
      </c>
      <c r="DK56" s="381">
        <f>IF(CE56=0,1,0)</f>
        <v>1</v>
      </c>
      <c r="DL56" s="381">
        <f>IFERROR(IF($AF56="N",AH56+AJ56+AL56+AN56,AF56+AH56+AJ56+AL56+AN56),0)*$DK56</f>
        <v>0</v>
      </c>
      <c r="DM56" s="381">
        <f>(AG56+AI56+AK56+AM56+AO56)*$DK56</f>
        <v>0</v>
      </c>
      <c r="DN56" s="381">
        <f>AS56+AW56+AY56-CW56</f>
        <v>0</v>
      </c>
      <c r="DO56" s="381">
        <f>BC56+BG56+BI56-DI56</f>
        <v>0</v>
      </c>
      <c r="DP56" s="381">
        <f>DN56+DO56</f>
        <v>0</v>
      </c>
      <c r="DQ56" s="380" t="str">
        <f>IF(OR(F56=vstupy!B$40,F56=vstupy!B$41,F56=vstupy!B$42,),"0","1")</f>
        <v>0</v>
      </c>
      <c r="DR56" s="372">
        <f>IF($DQ56="1",AQ56,"0")+CF56</f>
        <v>0</v>
      </c>
      <c r="DS56" s="369">
        <f>IF($DQ56="1",AS56,"0")+CG56</f>
        <v>0</v>
      </c>
      <c r="DT56" s="369">
        <f>IF($DQ56="1",AU56,"0")+CH56</f>
        <v>0</v>
      </c>
      <c r="DU56" s="369">
        <f>IF($DQ56="1",AW56,"0")+CI56</f>
        <v>0</v>
      </c>
      <c r="DV56" s="370">
        <f>IF($DQ56="1",AY56,"0")+CJ56</f>
        <v>0</v>
      </c>
      <c r="DW56" s="378">
        <f t="shared" ref="DW56" si="861">SUM(DR56:DV58)</f>
        <v>0</v>
      </c>
      <c r="DX56" s="372" t="str">
        <f t="shared" ref="DX56" si="862">IF($DQ56="1",BA56,"0")</f>
        <v>0</v>
      </c>
      <c r="DY56" s="369" t="str">
        <f t="shared" ref="DY56" si="863">IF($DQ56="1",BC56,"0")</f>
        <v>0</v>
      </c>
      <c r="DZ56" s="369" t="str">
        <f t="shared" ref="DZ56" si="864">IF($DQ56="1",BE56,"0")</f>
        <v>0</v>
      </c>
      <c r="EA56" s="369" t="str">
        <f>IF($DQ56="1",BG56,"0")</f>
        <v>0</v>
      </c>
      <c r="EB56" s="370" t="str">
        <f>IF($DQ56="1",BI56,"0")</f>
        <v>0</v>
      </c>
      <c r="EC56" s="378">
        <f t="shared" ref="EC56" si="865">SUM(DX56:EB58)</f>
        <v>0</v>
      </c>
      <c r="ED56" s="379">
        <f>EC56+DW56</f>
        <v>0</v>
      </c>
    </row>
    <row r="57" spans="1:134" ht="12.6" customHeight="1" x14ac:dyDescent="0.2">
      <c r="A57" s="16"/>
      <c r="B57" s="414"/>
      <c r="C57" s="437"/>
      <c r="D57" s="437"/>
      <c r="E57" s="437"/>
      <c r="F57" s="393"/>
      <c r="G57" s="586"/>
      <c r="H57" s="387"/>
      <c r="I57" s="387"/>
      <c r="J57" s="390"/>
      <c r="K57" s="393"/>
      <c r="L57" s="384"/>
      <c r="M57" s="383"/>
      <c r="N57" s="393"/>
      <c r="O57" s="384"/>
      <c r="P57" s="384"/>
      <c r="Q57" s="384"/>
      <c r="R57" s="385"/>
      <c r="S57" s="384"/>
      <c r="T57" s="409"/>
      <c r="U57" s="410"/>
      <c r="V57" s="385"/>
      <c r="W57" s="384"/>
      <c r="X57" s="261" t="s">
        <v>142</v>
      </c>
      <c r="Y57" s="262" t="s">
        <v>137</v>
      </c>
      <c r="Z57" s="263">
        <f>VLOOKUP($X57,vstupy!$B$18:$F$31,MATCH($Y57,vstupy!$B$17:$F$17,0),0)</f>
        <v>0</v>
      </c>
      <c r="AA57" s="264" t="s">
        <v>143</v>
      </c>
      <c r="AB57" s="263">
        <f>VLOOKUP($AA57,vstupy!$B$34:$C$36,2,FALSE)</f>
        <v>0</v>
      </c>
      <c r="AC57" s="263">
        <f t="shared" si="520"/>
        <v>0</v>
      </c>
      <c r="AD57" s="412"/>
      <c r="AE57" s="404"/>
      <c r="AF57" s="372"/>
      <c r="AG57" s="396"/>
      <c r="AH57" s="396"/>
      <c r="AI57" s="396"/>
      <c r="AJ57" s="396"/>
      <c r="AK57" s="396"/>
      <c r="AL57" s="396"/>
      <c r="AM57" s="399"/>
      <c r="AN57" s="396"/>
      <c r="AO57" s="401"/>
      <c r="AP57" s="372"/>
      <c r="AQ57" s="369"/>
      <c r="AR57" s="369"/>
      <c r="AS57" s="369"/>
      <c r="AT57" s="369"/>
      <c r="AU57" s="369"/>
      <c r="AV57" s="369"/>
      <c r="AW57" s="369"/>
      <c r="AX57" s="369"/>
      <c r="AY57" s="369"/>
      <c r="AZ57" s="369"/>
      <c r="BA57" s="369"/>
      <c r="BB57" s="369"/>
      <c r="BC57" s="369"/>
      <c r="BD57" s="369"/>
      <c r="BE57" s="369"/>
      <c r="BF57" s="369"/>
      <c r="BG57" s="369"/>
      <c r="BH57" s="369"/>
      <c r="BI57" s="377"/>
      <c r="BJ57" s="371"/>
      <c r="BK57" s="372"/>
      <c r="BL57" s="369"/>
      <c r="BM57" s="369"/>
      <c r="BN57" s="369"/>
      <c r="BO57" s="369"/>
      <c r="BP57" s="369"/>
      <c r="BQ57" s="369"/>
      <c r="BR57" s="369"/>
      <c r="BS57" s="369"/>
      <c r="BT57" s="370"/>
      <c r="BU57" s="372"/>
      <c r="BV57" s="369"/>
      <c r="BW57" s="369"/>
      <c r="BX57" s="369"/>
      <c r="BY57" s="369"/>
      <c r="BZ57" s="369"/>
      <c r="CA57" s="369"/>
      <c r="CB57" s="369"/>
      <c r="CC57" s="369"/>
      <c r="CD57" s="370"/>
      <c r="CE57" s="395"/>
      <c r="CF57" s="372"/>
      <c r="CG57" s="369"/>
      <c r="CH57" s="369"/>
      <c r="CI57" s="369"/>
      <c r="CJ57" s="370"/>
      <c r="CK57" s="373"/>
      <c r="CL57" s="375"/>
      <c r="CM57" s="372"/>
      <c r="CN57" s="369"/>
      <c r="CO57" s="369"/>
      <c r="CP57" s="369"/>
      <c r="CQ57" s="369"/>
      <c r="CR57" s="369"/>
      <c r="CS57" s="369"/>
      <c r="CT57" s="369"/>
      <c r="CU57" s="369"/>
      <c r="CV57" s="370"/>
      <c r="CW57" s="371"/>
      <c r="CX57" s="371"/>
      <c r="CY57" s="372"/>
      <c r="CZ57" s="369"/>
      <c r="DA57" s="369"/>
      <c r="DB57" s="369"/>
      <c r="DC57" s="369"/>
      <c r="DD57" s="369"/>
      <c r="DE57" s="369"/>
      <c r="DF57" s="369"/>
      <c r="DG57" s="369"/>
      <c r="DH57" s="370"/>
      <c r="DI57" s="382"/>
      <c r="DJ57" s="382"/>
      <c r="DK57" s="381"/>
      <c r="DL57" s="381"/>
      <c r="DM57" s="381"/>
      <c r="DN57" s="381"/>
      <c r="DO57" s="381"/>
      <c r="DP57" s="381"/>
      <c r="DQ57" s="380"/>
      <c r="DR57" s="372"/>
      <c r="DS57" s="369"/>
      <c r="DT57" s="369"/>
      <c r="DU57" s="369"/>
      <c r="DV57" s="370"/>
      <c r="DW57" s="378"/>
      <c r="DX57" s="372"/>
      <c r="DY57" s="369"/>
      <c r="DZ57" s="369"/>
      <c r="EA57" s="369"/>
      <c r="EB57" s="370"/>
      <c r="EC57" s="378"/>
      <c r="ED57" s="379"/>
    </row>
    <row r="58" spans="1:134" ht="12.6" customHeight="1" x14ac:dyDescent="0.2">
      <c r="A58" s="16"/>
      <c r="B58" s="414"/>
      <c r="C58" s="437"/>
      <c r="D58" s="437"/>
      <c r="E58" s="437"/>
      <c r="F58" s="394"/>
      <c r="G58" s="586"/>
      <c r="H58" s="388"/>
      <c r="I58" s="388"/>
      <c r="J58" s="391"/>
      <c r="K58" s="394"/>
      <c r="L58" s="384"/>
      <c r="M58" s="383"/>
      <c r="N58" s="394"/>
      <c r="O58" s="384"/>
      <c r="P58" s="384"/>
      <c r="Q58" s="384"/>
      <c r="R58" s="385"/>
      <c r="S58" s="384"/>
      <c r="T58" s="409"/>
      <c r="U58" s="410"/>
      <c r="V58" s="385"/>
      <c r="W58" s="384"/>
      <c r="X58" s="261" t="s">
        <v>142</v>
      </c>
      <c r="Y58" s="262" t="s">
        <v>137</v>
      </c>
      <c r="Z58" s="263">
        <f>VLOOKUP($X58,vstupy!$B$18:$F$31,MATCH($Y58,vstupy!$B$17:$F$17,0),0)</f>
        <v>0</v>
      </c>
      <c r="AA58" s="264" t="s">
        <v>143</v>
      </c>
      <c r="AB58" s="263">
        <f>VLOOKUP($AA58,vstupy!$B$34:$C$36,2,FALSE)</f>
        <v>0</v>
      </c>
      <c r="AC58" s="263">
        <f t="shared" si="520"/>
        <v>0</v>
      </c>
      <c r="AD58" s="413"/>
      <c r="AE58" s="405"/>
      <c r="AF58" s="372"/>
      <c r="AG58" s="396"/>
      <c r="AH58" s="396"/>
      <c r="AI58" s="396"/>
      <c r="AJ58" s="396"/>
      <c r="AK58" s="396"/>
      <c r="AL58" s="396"/>
      <c r="AM58" s="400"/>
      <c r="AN58" s="396"/>
      <c r="AO58" s="401"/>
      <c r="AP58" s="372"/>
      <c r="AQ58" s="369"/>
      <c r="AR58" s="369"/>
      <c r="AS58" s="369"/>
      <c r="AT58" s="369"/>
      <c r="AU58" s="369"/>
      <c r="AV58" s="369"/>
      <c r="AW58" s="369"/>
      <c r="AX58" s="369"/>
      <c r="AY58" s="369"/>
      <c r="AZ58" s="369"/>
      <c r="BA58" s="369"/>
      <c r="BB58" s="369"/>
      <c r="BC58" s="369"/>
      <c r="BD58" s="369"/>
      <c r="BE58" s="369"/>
      <c r="BF58" s="369"/>
      <c r="BG58" s="369"/>
      <c r="BH58" s="369"/>
      <c r="BI58" s="377"/>
      <c r="BJ58" s="371"/>
      <c r="BK58" s="372"/>
      <c r="BL58" s="369"/>
      <c r="BM58" s="369"/>
      <c r="BN58" s="369"/>
      <c r="BO58" s="369"/>
      <c r="BP58" s="369"/>
      <c r="BQ58" s="369"/>
      <c r="BR58" s="369"/>
      <c r="BS58" s="369"/>
      <c r="BT58" s="370"/>
      <c r="BU58" s="372"/>
      <c r="BV58" s="369"/>
      <c r="BW58" s="369"/>
      <c r="BX58" s="369"/>
      <c r="BY58" s="369"/>
      <c r="BZ58" s="369"/>
      <c r="CA58" s="369"/>
      <c r="CB58" s="369"/>
      <c r="CC58" s="369"/>
      <c r="CD58" s="370"/>
      <c r="CE58" s="395"/>
      <c r="CF58" s="372"/>
      <c r="CG58" s="369"/>
      <c r="CH58" s="369"/>
      <c r="CI58" s="369"/>
      <c r="CJ58" s="370"/>
      <c r="CK58" s="373"/>
      <c r="CL58" s="376"/>
      <c r="CM58" s="372"/>
      <c r="CN58" s="369"/>
      <c r="CO58" s="369"/>
      <c r="CP58" s="369"/>
      <c r="CQ58" s="369"/>
      <c r="CR58" s="369"/>
      <c r="CS58" s="369"/>
      <c r="CT58" s="369"/>
      <c r="CU58" s="369"/>
      <c r="CV58" s="370"/>
      <c r="CW58" s="371"/>
      <c r="CX58" s="371"/>
      <c r="CY58" s="372"/>
      <c r="CZ58" s="369"/>
      <c r="DA58" s="369"/>
      <c r="DB58" s="369"/>
      <c r="DC58" s="369"/>
      <c r="DD58" s="369"/>
      <c r="DE58" s="369"/>
      <c r="DF58" s="369"/>
      <c r="DG58" s="369"/>
      <c r="DH58" s="370"/>
      <c r="DI58" s="382"/>
      <c r="DJ58" s="382"/>
      <c r="DK58" s="381"/>
      <c r="DL58" s="381"/>
      <c r="DM58" s="381"/>
      <c r="DN58" s="381"/>
      <c r="DO58" s="381"/>
      <c r="DP58" s="381"/>
      <c r="DQ58" s="380"/>
      <c r="DR58" s="372"/>
      <c r="DS58" s="369"/>
      <c r="DT58" s="369"/>
      <c r="DU58" s="369"/>
      <c r="DV58" s="370"/>
      <c r="DW58" s="378"/>
      <c r="DX58" s="372"/>
      <c r="DY58" s="369"/>
      <c r="DZ58" s="369"/>
      <c r="EA58" s="369"/>
      <c r="EB58" s="370"/>
      <c r="EC58" s="378"/>
      <c r="ED58" s="379"/>
    </row>
    <row r="59" spans="1:134" ht="12.6" customHeight="1" x14ac:dyDescent="0.2">
      <c r="B59" s="427">
        <f t="shared" ref="B59" si="866">B56+1</f>
        <v>17</v>
      </c>
      <c r="C59" s="425"/>
      <c r="D59" s="425"/>
      <c r="E59" s="425"/>
      <c r="F59" s="428" t="s">
        <v>196</v>
      </c>
      <c r="G59" s="585"/>
      <c r="H59" s="431" t="str">
        <f t="shared" ref="H59" si="867">IF($F59="3e)  Skoršia transpozícia  - zavedenie transpozície pred termínom ktorý určuje smernica EÚ. "," ","")</f>
        <v/>
      </c>
      <c r="I59" s="431" t="str">
        <f t="shared" ref="I59" si="868">IF($F59="3e)  Skoršia transpozícia  - zavedenie transpozície pred termínom ktorý určuje smernica EÚ. ",$H59,"NA")</f>
        <v>NA</v>
      </c>
      <c r="J59" s="422">
        <f>IF(I59&gt;12,1,I59/12)</f>
        <v>1</v>
      </c>
      <c r="K59" s="428"/>
      <c r="L59" s="418"/>
      <c r="M59" s="426">
        <f>IF(L59="N",0,L59)</f>
        <v>0</v>
      </c>
      <c r="N59" s="418" t="s">
        <v>196</v>
      </c>
      <c r="O59" s="418"/>
      <c r="P59" s="418"/>
      <c r="Q59" s="418" t="s">
        <v>35</v>
      </c>
      <c r="R59" s="419">
        <f>VLOOKUP(Q59,vstupy!$B$3:$C$15,2,FALSE)</f>
        <v>0</v>
      </c>
      <c r="S59" s="418"/>
      <c r="T59" s="420"/>
      <c r="U59" s="421" t="s">
        <v>35</v>
      </c>
      <c r="V59" s="419">
        <f>VLOOKUP(U59,vstupy!$B$3:$C$15,2,FALSE)</f>
        <v>0</v>
      </c>
      <c r="W59" s="418"/>
      <c r="X59" s="160" t="s">
        <v>142</v>
      </c>
      <c r="Y59" s="174" t="s">
        <v>137</v>
      </c>
      <c r="Z59" s="171">
        <f>VLOOKUP($X59,vstupy!$B$18:$F$31,MATCH($Y59,vstupy!$B$17:$F$17,0),0)</f>
        <v>0</v>
      </c>
      <c r="AA59" s="108" t="s">
        <v>143</v>
      </c>
      <c r="AB59" s="171">
        <f>VLOOKUP($AA59,vstupy!$B$34:$C$36,2,FALSE)</f>
        <v>0</v>
      </c>
      <c r="AC59" s="171">
        <f t="shared" si="520"/>
        <v>0</v>
      </c>
      <c r="AD59" s="434" t="s">
        <v>35</v>
      </c>
      <c r="AE59" s="403">
        <f>VLOOKUP(AD59,vstupy!$B$3:$C$15,2,FALSE)</f>
        <v>0</v>
      </c>
      <c r="AF59" s="406" t="str">
        <f>IFERROR(IF(M59=0,"N",O59/L59*J59),0)</f>
        <v>N</v>
      </c>
      <c r="AG59" s="400">
        <f>O59*J59</f>
        <v>0</v>
      </c>
      <c r="AH59" s="441">
        <f t="shared" ref="AH59" si="869">P59*R59*J59</f>
        <v>0</v>
      </c>
      <c r="AI59" s="400">
        <f t="shared" ref="AI59" si="870">IFERROR(AH59*M59,0)</f>
        <v>0</v>
      </c>
      <c r="AJ59" s="441" t="str">
        <f t="shared" si="177"/>
        <v>N</v>
      </c>
      <c r="AK59" s="400">
        <f t="shared" ref="AK59" si="871">S59*J59</f>
        <v>0</v>
      </c>
      <c r="AL59" s="400">
        <f>T59*V59*J59</f>
        <v>0</v>
      </c>
      <c r="AM59" s="398">
        <f t="shared" ref="AM59" si="872">IFERROR(AL59*M59,0)</f>
        <v>0</v>
      </c>
      <c r="AN59" s="400">
        <f t="shared" ref="AN59" si="873">IF(W59&gt;0,IF(AE59&gt;0,($G$7/160)*(W59/60)*AE59*J59,0),IF(AE59&gt;0,($G$7/160)*((AC59+AC60+AC61)/60)*AE59*J59,0))</f>
        <v>0</v>
      </c>
      <c r="AO59" s="439">
        <f>IFERROR(AN59*M59,0)</f>
        <v>0</v>
      </c>
      <c r="AP59" s="372">
        <f t="shared" ref="AP59" si="874">IF($N59="In (zvyšuje náklady)",AF59,0)</f>
        <v>0</v>
      </c>
      <c r="AQ59" s="369">
        <f t="shared" ref="AQ59" si="875">IF($N59="In (zvyšuje náklady)",AG59,0)</f>
        <v>0</v>
      </c>
      <c r="AR59" s="369">
        <f t="shared" ref="AR59" si="876">IF($N59="In (zvyšuje náklady)",AH59,0)</f>
        <v>0</v>
      </c>
      <c r="AS59" s="369">
        <f t="shared" ref="AS59" si="877">IF($N59="In (zvyšuje náklady)",AI59,0)</f>
        <v>0</v>
      </c>
      <c r="AT59" s="369">
        <f t="shared" ref="AT59" si="878">IF($N59="In (zvyšuje náklady)",AJ59,0)</f>
        <v>0</v>
      </c>
      <c r="AU59" s="369">
        <f t="shared" ref="AU59" si="879">IF($N59="In (zvyšuje náklady)",AK59,0)</f>
        <v>0</v>
      </c>
      <c r="AV59" s="369">
        <f t="shared" ref="AV59" si="880">IF($N59="In (zvyšuje náklady)",AL59,0)</f>
        <v>0</v>
      </c>
      <c r="AW59" s="369">
        <f t="shared" ref="AW59" si="881">IF($N59="In (zvyšuje náklady)",AM59,0)</f>
        <v>0</v>
      </c>
      <c r="AX59" s="369">
        <f t="shared" ref="AX59" si="882">IF($N59="In (zvyšuje náklady)",AN59,0)</f>
        <v>0</v>
      </c>
      <c r="AY59" s="369">
        <f t="shared" ref="AY59" si="883">IF($N59="In (zvyšuje náklady)",AO59,0)</f>
        <v>0</v>
      </c>
      <c r="AZ59" s="369" t="str">
        <f t="shared" ref="AZ59" si="884">IF($N59="Out (znižuje náklady)",AF59,"0")</f>
        <v>0</v>
      </c>
      <c r="BA59" s="369" t="str">
        <f t="shared" ref="BA59" si="885">IF($N59="Out (znižuje náklady)",AG59,"0")</f>
        <v>0</v>
      </c>
      <c r="BB59" s="369" t="str">
        <f t="shared" ref="BB59" si="886">IF($N59="Out (znižuje náklady)",AH59,"0")</f>
        <v>0</v>
      </c>
      <c r="BC59" s="369" t="str">
        <f t="shared" ref="BC59" si="887">IF($N59="Out (znižuje náklady)",AI59,"0")</f>
        <v>0</v>
      </c>
      <c r="BD59" s="369" t="str">
        <f t="shared" ref="BD59" si="888">IF($N59="Out (znižuje náklady)",AJ59,"0")</f>
        <v>0</v>
      </c>
      <c r="BE59" s="369" t="str">
        <f t="shared" ref="BE59" si="889">IF($N59="Out (znižuje náklady)",AK59,"0")</f>
        <v>0</v>
      </c>
      <c r="BF59" s="369" t="str">
        <f t="shared" ref="BF59" si="890">IF($N59="Out (znižuje náklady)",AL59,"0")</f>
        <v>0</v>
      </c>
      <c r="BG59" s="369" t="str">
        <f t="shared" ref="BG59" si="891">IF($N59="Out (znižuje náklady)",AM59,"0")</f>
        <v>0</v>
      </c>
      <c r="BH59" s="369" t="str">
        <f t="shared" ref="BH59" si="892">IF($N59="Out (znižuje náklady)",AN59,"0")</f>
        <v>0</v>
      </c>
      <c r="BI59" s="377" t="str">
        <f t="shared" ref="BI59" si="893">IF($N59="Out (znižuje náklady)",AO59,"0")</f>
        <v>0</v>
      </c>
      <c r="BJ59" s="371">
        <f>IF(F59=vstupy!$B$47,0,1)</f>
        <v>1</v>
      </c>
      <c r="BK59" s="372">
        <f t="shared" ref="BK59" si="894">$BJ59*AP59</f>
        <v>0</v>
      </c>
      <c r="BL59" s="369">
        <f t="shared" ref="BL59" si="895">$BJ59*AQ59</f>
        <v>0</v>
      </c>
      <c r="BM59" s="369">
        <f t="shared" ref="BM59" si="896">$BJ59*AR59</f>
        <v>0</v>
      </c>
      <c r="BN59" s="369">
        <f t="shared" ref="BN59" si="897">$BJ59*AS59</f>
        <v>0</v>
      </c>
      <c r="BO59" s="369">
        <f t="shared" ref="BO59" si="898">$BJ59*AT59</f>
        <v>0</v>
      </c>
      <c r="BP59" s="369">
        <f t="shared" ref="BP59" si="899">$BJ59*AU59</f>
        <v>0</v>
      </c>
      <c r="BQ59" s="369">
        <f t="shared" ref="BQ59" si="900">$BJ59*AV59</f>
        <v>0</v>
      </c>
      <c r="BR59" s="369">
        <f t="shared" ref="BR59" si="901">$BJ59*AW59</f>
        <v>0</v>
      </c>
      <c r="BS59" s="369">
        <f t="shared" ref="BS59" si="902">$BJ59*AX59</f>
        <v>0</v>
      </c>
      <c r="BT59" s="370">
        <f t="shared" ref="BT59" si="903">$BJ59*AY59</f>
        <v>0</v>
      </c>
      <c r="BU59" s="372">
        <f t="shared" ref="BU59" si="904">$BJ59*AZ59</f>
        <v>0</v>
      </c>
      <c r="BV59" s="369">
        <f t="shared" ref="BV59" si="905">$BJ59*BA59</f>
        <v>0</v>
      </c>
      <c r="BW59" s="369">
        <f t="shared" ref="BW59" si="906">$BJ59*BB59</f>
        <v>0</v>
      </c>
      <c r="BX59" s="369">
        <f t="shared" ref="BX59" si="907">$BJ59*BC59</f>
        <v>0</v>
      </c>
      <c r="BY59" s="369">
        <f t="shared" ref="BY59" si="908">$BJ59*BD59</f>
        <v>0</v>
      </c>
      <c r="BZ59" s="369">
        <f t="shared" ref="BZ59" si="909">$BJ59*BE59</f>
        <v>0</v>
      </c>
      <c r="CA59" s="369">
        <f t="shared" ref="CA59" si="910">$BJ59*BF59</f>
        <v>0</v>
      </c>
      <c r="CB59" s="369">
        <f t="shared" ref="CB59" si="911">$BJ59*BG59</f>
        <v>0</v>
      </c>
      <c r="CC59" s="369">
        <f t="shared" ref="CC59" si="912">$BJ59*BH59</f>
        <v>0</v>
      </c>
      <c r="CD59" s="370">
        <f t="shared" ref="CD59" si="913">$BJ59*BI59</f>
        <v>0</v>
      </c>
      <c r="CE59" s="395">
        <f>IF(N59="Nemení sa",1,0)</f>
        <v>0</v>
      </c>
      <c r="CF59" s="372">
        <f>AG59*$CE59</f>
        <v>0</v>
      </c>
      <c r="CG59" s="369">
        <f>AI59*$CE59</f>
        <v>0</v>
      </c>
      <c r="CH59" s="369">
        <f>AK59*$CE59</f>
        <v>0</v>
      </c>
      <c r="CI59" s="369">
        <f>AM59*$CE59</f>
        <v>0</v>
      </c>
      <c r="CJ59" s="370">
        <f>AO59*$CE59</f>
        <v>0</v>
      </c>
      <c r="CK59" s="373">
        <f t="shared" ref="CK59" si="914">SUM(CF59:CJ61)</f>
        <v>0</v>
      </c>
      <c r="CL59" s="374">
        <f>IF(F59=vstupy!B$42,"1",0)</f>
        <v>0</v>
      </c>
      <c r="CM59" s="372">
        <f t="shared" ref="CM59:CV59" si="915">IF($CL59="1",AP59,0)</f>
        <v>0</v>
      </c>
      <c r="CN59" s="369">
        <f t="shared" si="915"/>
        <v>0</v>
      </c>
      <c r="CO59" s="369">
        <f t="shared" si="915"/>
        <v>0</v>
      </c>
      <c r="CP59" s="369">
        <f t="shared" si="915"/>
        <v>0</v>
      </c>
      <c r="CQ59" s="369">
        <f t="shared" si="915"/>
        <v>0</v>
      </c>
      <c r="CR59" s="369">
        <f t="shared" si="915"/>
        <v>0</v>
      </c>
      <c r="CS59" s="369">
        <f t="shared" si="915"/>
        <v>0</v>
      </c>
      <c r="CT59" s="369">
        <f t="shared" si="915"/>
        <v>0</v>
      </c>
      <c r="CU59" s="369">
        <f t="shared" si="915"/>
        <v>0</v>
      </c>
      <c r="CV59" s="370">
        <f t="shared" si="915"/>
        <v>0</v>
      </c>
      <c r="CW59" s="371">
        <f>CP59+CT59+CV59</f>
        <v>0</v>
      </c>
      <c r="CX59" s="371">
        <f t="shared" ref="CX59" si="916">CN59+CR59</f>
        <v>0</v>
      </c>
      <c r="CY59" s="372">
        <f t="shared" ref="CY59:DH59" si="917">IF($CL59="1",AZ59,0)</f>
        <v>0</v>
      </c>
      <c r="CZ59" s="369">
        <f t="shared" si="917"/>
        <v>0</v>
      </c>
      <c r="DA59" s="369">
        <f t="shared" si="917"/>
        <v>0</v>
      </c>
      <c r="DB59" s="369">
        <f t="shared" si="917"/>
        <v>0</v>
      </c>
      <c r="DC59" s="369">
        <f t="shared" si="917"/>
        <v>0</v>
      </c>
      <c r="DD59" s="369">
        <f t="shared" si="917"/>
        <v>0</v>
      </c>
      <c r="DE59" s="369">
        <f t="shared" si="917"/>
        <v>0</v>
      </c>
      <c r="DF59" s="369">
        <f t="shared" si="917"/>
        <v>0</v>
      </c>
      <c r="DG59" s="369">
        <f t="shared" si="917"/>
        <v>0</v>
      </c>
      <c r="DH59" s="370">
        <f t="shared" si="917"/>
        <v>0</v>
      </c>
      <c r="DI59" s="382">
        <f>DB59+DF59+DH59</f>
        <v>0</v>
      </c>
      <c r="DJ59" s="382">
        <f t="shared" ref="DJ59" si="918">CZ59+DD59</f>
        <v>0</v>
      </c>
      <c r="DK59" s="381">
        <f>IF(CE59=0,1,0)</f>
        <v>1</v>
      </c>
      <c r="DL59" s="381">
        <f>IFERROR(IF($AF59="N",AH59+AJ59+AL59+AN59,AF59+AH59+AJ59+AL59+AN59),0)*$DK59</f>
        <v>0</v>
      </c>
      <c r="DM59" s="381">
        <f>(AG59+AI59+AK59+AM59+AO59)*$DK59</f>
        <v>0</v>
      </c>
      <c r="DN59" s="381">
        <f>AS59+AW59+AY59-CW59</f>
        <v>0</v>
      </c>
      <c r="DO59" s="381">
        <f>BC59+BG59+BI59-DI59</f>
        <v>0</v>
      </c>
      <c r="DP59" s="381">
        <f>DN59+DO59</f>
        <v>0</v>
      </c>
      <c r="DQ59" s="380" t="str">
        <f>IF(OR(F59=vstupy!B$40,F59=vstupy!B$41,F59=vstupy!B$42,),"0","1")</f>
        <v>0</v>
      </c>
      <c r="DR59" s="372">
        <f>IF($DQ59="1",AQ59,"0")+CF59</f>
        <v>0</v>
      </c>
      <c r="DS59" s="369">
        <f>IF($DQ59="1",AS59,"0")+CG59</f>
        <v>0</v>
      </c>
      <c r="DT59" s="369">
        <f>IF($DQ59="1",AU59,"0")+CH59</f>
        <v>0</v>
      </c>
      <c r="DU59" s="369">
        <f>IF($DQ59="1",AW59,"0")+CI59</f>
        <v>0</v>
      </c>
      <c r="DV59" s="370">
        <f>IF($DQ59="1",AY59,"0")+CJ59</f>
        <v>0</v>
      </c>
      <c r="DW59" s="378">
        <f t="shared" ref="DW59" si="919">SUM(DR59:DV61)</f>
        <v>0</v>
      </c>
      <c r="DX59" s="372" t="str">
        <f t="shared" ref="DX59" si="920">IF($DQ59="1",BA59,"0")</f>
        <v>0</v>
      </c>
      <c r="DY59" s="369" t="str">
        <f t="shared" ref="DY59" si="921">IF($DQ59="1",BC59,"0")</f>
        <v>0</v>
      </c>
      <c r="DZ59" s="369" t="str">
        <f t="shared" ref="DZ59" si="922">IF($DQ59="1",BE59,"0")</f>
        <v>0</v>
      </c>
      <c r="EA59" s="369" t="str">
        <f>IF($DQ59="1",BG59,"0")</f>
        <v>0</v>
      </c>
      <c r="EB59" s="370" t="str">
        <f>IF($DQ59="1",BI59,"0")</f>
        <v>0</v>
      </c>
      <c r="EC59" s="378">
        <f t="shared" ref="EC59" si="923">SUM(DX59:EB61)</f>
        <v>0</v>
      </c>
      <c r="ED59" s="379">
        <f>EC59+DW59</f>
        <v>0</v>
      </c>
    </row>
    <row r="60" spans="1:134" ht="12.6" customHeight="1" x14ac:dyDescent="0.2">
      <c r="B60" s="427"/>
      <c r="C60" s="425"/>
      <c r="D60" s="425"/>
      <c r="E60" s="425"/>
      <c r="F60" s="429"/>
      <c r="G60" s="585"/>
      <c r="H60" s="432"/>
      <c r="I60" s="432"/>
      <c r="J60" s="423"/>
      <c r="K60" s="429"/>
      <c r="L60" s="418"/>
      <c r="M60" s="426"/>
      <c r="N60" s="418"/>
      <c r="O60" s="418"/>
      <c r="P60" s="418"/>
      <c r="Q60" s="418"/>
      <c r="R60" s="419"/>
      <c r="S60" s="418"/>
      <c r="T60" s="420"/>
      <c r="U60" s="421"/>
      <c r="V60" s="419"/>
      <c r="W60" s="418"/>
      <c r="X60" s="160" t="s">
        <v>142</v>
      </c>
      <c r="Y60" s="174" t="s">
        <v>137</v>
      </c>
      <c r="Z60" s="171">
        <f>VLOOKUP($X60,vstupy!$B$18:$F$31,MATCH($Y60,vstupy!$B$17:$F$17,0),0)</f>
        <v>0</v>
      </c>
      <c r="AA60" s="108" t="s">
        <v>143</v>
      </c>
      <c r="AB60" s="171">
        <f>VLOOKUP($AA60,vstupy!$B$34:$C$36,2,FALSE)</f>
        <v>0</v>
      </c>
      <c r="AC60" s="171">
        <f t="shared" si="520"/>
        <v>0</v>
      </c>
      <c r="AD60" s="435"/>
      <c r="AE60" s="404"/>
      <c r="AF60" s="372"/>
      <c r="AG60" s="396"/>
      <c r="AH60" s="396"/>
      <c r="AI60" s="396"/>
      <c r="AJ60" s="396"/>
      <c r="AK60" s="396"/>
      <c r="AL60" s="396"/>
      <c r="AM60" s="399"/>
      <c r="AN60" s="396"/>
      <c r="AO60" s="401"/>
      <c r="AP60" s="372"/>
      <c r="AQ60" s="369"/>
      <c r="AR60" s="369"/>
      <c r="AS60" s="369"/>
      <c r="AT60" s="369"/>
      <c r="AU60" s="369"/>
      <c r="AV60" s="369"/>
      <c r="AW60" s="369"/>
      <c r="AX60" s="369"/>
      <c r="AY60" s="369"/>
      <c r="AZ60" s="369"/>
      <c r="BA60" s="369"/>
      <c r="BB60" s="369"/>
      <c r="BC60" s="369"/>
      <c r="BD60" s="369"/>
      <c r="BE60" s="369"/>
      <c r="BF60" s="369"/>
      <c r="BG60" s="369"/>
      <c r="BH60" s="369"/>
      <c r="BI60" s="377"/>
      <c r="BJ60" s="371"/>
      <c r="BK60" s="372"/>
      <c r="BL60" s="369"/>
      <c r="BM60" s="369"/>
      <c r="BN60" s="369"/>
      <c r="BO60" s="369"/>
      <c r="BP60" s="369"/>
      <c r="BQ60" s="369"/>
      <c r="BR60" s="369"/>
      <c r="BS60" s="369"/>
      <c r="BT60" s="370"/>
      <c r="BU60" s="372"/>
      <c r="BV60" s="369"/>
      <c r="BW60" s="369"/>
      <c r="BX60" s="369"/>
      <c r="BY60" s="369"/>
      <c r="BZ60" s="369"/>
      <c r="CA60" s="369"/>
      <c r="CB60" s="369"/>
      <c r="CC60" s="369"/>
      <c r="CD60" s="370"/>
      <c r="CE60" s="395"/>
      <c r="CF60" s="372"/>
      <c r="CG60" s="369"/>
      <c r="CH60" s="369"/>
      <c r="CI60" s="369"/>
      <c r="CJ60" s="370"/>
      <c r="CK60" s="373"/>
      <c r="CL60" s="375"/>
      <c r="CM60" s="372"/>
      <c r="CN60" s="369"/>
      <c r="CO60" s="369"/>
      <c r="CP60" s="369"/>
      <c r="CQ60" s="369"/>
      <c r="CR60" s="369"/>
      <c r="CS60" s="369"/>
      <c r="CT60" s="369"/>
      <c r="CU60" s="369"/>
      <c r="CV60" s="370"/>
      <c r="CW60" s="371"/>
      <c r="CX60" s="371"/>
      <c r="CY60" s="372"/>
      <c r="CZ60" s="369"/>
      <c r="DA60" s="369"/>
      <c r="DB60" s="369"/>
      <c r="DC60" s="369"/>
      <c r="DD60" s="369"/>
      <c r="DE60" s="369"/>
      <c r="DF60" s="369"/>
      <c r="DG60" s="369"/>
      <c r="DH60" s="370"/>
      <c r="DI60" s="382"/>
      <c r="DJ60" s="382"/>
      <c r="DK60" s="381"/>
      <c r="DL60" s="381"/>
      <c r="DM60" s="381"/>
      <c r="DN60" s="381"/>
      <c r="DO60" s="381"/>
      <c r="DP60" s="381"/>
      <c r="DQ60" s="380"/>
      <c r="DR60" s="372"/>
      <c r="DS60" s="369"/>
      <c r="DT60" s="369"/>
      <c r="DU60" s="369"/>
      <c r="DV60" s="370"/>
      <c r="DW60" s="378"/>
      <c r="DX60" s="372"/>
      <c r="DY60" s="369"/>
      <c r="DZ60" s="369"/>
      <c r="EA60" s="369"/>
      <c r="EB60" s="370"/>
      <c r="EC60" s="378"/>
      <c r="ED60" s="379"/>
    </row>
    <row r="61" spans="1:134" ht="12.6" customHeight="1" x14ac:dyDescent="0.2">
      <c r="B61" s="427"/>
      <c r="C61" s="425"/>
      <c r="D61" s="425"/>
      <c r="E61" s="425"/>
      <c r="F61" s="430"/>
      <c r="G61" s="585"/>
      <c r="H61" s="433"/>
      <c r="I61" s="433"/>
      <c r="J61" s="424"/>
      <c r="K61" s="430"/>
      <c r="L61" s="418"/>
      <c r="M61" s="426"/>
      <c r="N61" s="418"/>
      <c r="O61" s="418"/>
      <c r="P61" s="418"/>
      <c r="Q61" s="418"/>
      <c r="R61" s="419"/>
      <c r="S61" s="418"/>
      <c r="T61" s="420"/>
      <c r="U61" s="421"/>
      <c r="V61" s="419"/>
      <c r="W61" s="418"/>
      <c r="X61" s="160" t="s">
        <v>142</v>
      </c>
      <c r="Y61" s="174" t="s">
        <v>137</v>
      </c>
      <c r="Z61" s="171">
        <f>VLOOKUP($X61,vstupy!$B$18:$F$31,MATCH($Y61,vstupy!$B$17:$F$17,0),0)</f>
        <v>0</v>
      </c>
      <c r="AA61" s="108" t="s">
        <v>143</v>
      </c>
      <c r="AB61" s="171">
        <f>VLOOKUP($AA61,vstupy!$B$34:$C$36,2,FALSE)</f>
        <v>0</v>
      </c>
      <c r="AC61" s="171">
        <f t="shared" si="520"/>
        <v>0</v>
      </c>
      <c r="AD61" s="436"/>
      <c r="AE61" s="405"/>
      <c r="AF61" s="372"/>
      <c r="AG61" s="396"/>
      <c r="AH61" s="396"/>
      <c r="AI61" s="396"/>
      <c r="AJ61" s="396"/>
      <c r="AK61" s="396"/>
      <c r="AL61" s="396"/>
      <c r="AM61" s="400"/>
      <c r="AN61" s="396"/>
      <c r="AO61" s="401"/>
      <c r="AP61" s="372"/>
      <c r="AQ61" s="369"/>
      <c r="AR61" s="369"/>
      <c r="AS61" s="369"/>
      <c r="AT61" s="369"/>
      <c r="AU61" s="369"/>
      <c r="AV61" s="369"/>
      <c r="AW61" s="369"/>
      <c r="AX61" s="369"/>
      <c r="AY61" s="369"/>
      <c r="AZ61" s="369"/>
      <c r="BA61" s="369"/>
      <c r="BB61" s="369"/>
      <c r="BC61" s="369"/>
      <c r="BD61" s="369"/>
      <c r="BE61" s="369"/>
      <c r="BF61" s="369"/>
      <c r="BG61" s="369"/>
      <c r="BH61" s="369"/>
      <c r="BI61" s="377"/>
      <c r="BJ61" s="371"/>
      <c r="BK61" s="372"/>
      <c r="BL61" s="369"/>
      <c r="BM61" s="369"/>
      <c r="BN61" s="369"/>
      <c r="BO61" s="369"/>
      <c r="BP61" s="369"/>
      <c r="BQ61" s="369"/>
      <c r="BR61" s="369"/>
      <c r="BS61" s="369"/>
      <c r="BT61" s="370"/>
      <c r="BU61" s="372"/>
      <c r="BV61" s="369"/>
      <c r="BW61" s="369"/>
      <c r="BX61" s="369"/>
      <c r="BY61" s="369"/>
      <c r="BZ61" s="369"/>
      <c r="CA61" s="369"/>
      <c r="CB61" s="369"/>
      <c r="CC61" s="369"/>
      <c r="CD61" s="370"/>
      <c r="CE61" s="395"/>
      <c r="CF61" s="372"/>
      <c r="CG61" s="369"/>
      <c r="CH61" s="369"/>
      <c r="CI61" s="369"/>
      <c r="CJ61" s="370"/>
      <c r="CK61" s="373"/>
      <c r="CL61" s="376"/>
      <c r="CM61" s="372"/>
      <c r="CN61" s="369"/>
      <c r="CO61" s="369"/>
      <c r="CP61" s="369"/>
      <c r="CQ61" s="369"/>
      <c r="CR61" s="369"/>
      <c r="CS61" s="369"/>
      <c r="CT61" s="369"/>
      <c r="CU61" s="369"/>
      <c r="CV61" s="370"/>
      <c r="CW61" s="371"/>
      <c r="CX61" s="371"/>
      <c r="CY61" s="372"/>
      <c r="CZ61" s="369"/>
      <c r="DA61" s="369"/>
      <c r="DB61" s="369"/>
      <c r="DC61" s="369"/>
      <c r="DD61" s="369"/>
      <c r="DE61" s="369"/>
      <c r="DF61" s="369"/>
      <c r="DG61" s="369"/>
      <c r="DH61" s="370"/>
      <c r="DI61" s="382"/>
      <c r="DJ61" s="382"/>
      <c r="DK61" s="381"/>
      <c r="DL61" s="381"/>
      <c r="DM61" s="381"/>
      <c r="DN61" s="381"/>
      <c r="DO61" s="381"/>
      <c r="DP61" s="381"/>
      <c r="DQ61" s="380"/>
      <c r="DR61" s="372"/>
      <c r="DS61" s="369"/>
      <c r="DT61" s="369"/>
      <c r="DU61" s="369"/>
      <c r="DV61" s="370"/>
      <c r="DW61" s="378"/>
      <c r="DX61" s="372"/>
      <c r="DY61" s="369"/>
      <c r="DZ61" s="369"/>
      <c r="EA61" s="369"/>
      <c r="EB61" s="370"/>
      <c r="EC61" s="378"/>
      <c r="ED61" s="379"/>
    </row>
    <row r="62" spans="1:134" ht="12.6" customHeight="1" x14ac:dyDescent="0.2">
      <c r="B62" s="414">
        <f t="shared" ref="B62" si="924">B59+1</f>
        <v>18</v>
      </c>
      <c r="C62" s="437"/>
      <c r="D62" s="437"/>
      <c r="E62" s="437"/>
      <c r="F62" s="392" t="s">
        <v>196</v>
      </c>
      <c r="G62" s="586"/>
      <c r="H62" s="386" t="str">
        <f t="shared" ref="H62" si="925">IF($F62="3e)  Skoršia transpozícia  - zavedenie transpozície pred termínom ktorý určuje smernica EÚ. "," ","")</f>
        <v/>
      </c>
      <c r="I62" s="386" t="str">
        <f t="shared" ref="I62" si="926">IF($F62="3e)  Skoršia transpozícia  - zavedenie transpozície pred termínom ktorý určuje smernica EÚ. ",$H62,"NA")</f>
        <v>NA</v>
      </c>
      <c r="J62" s="389">
        <f>IF(I62&gt;12,1,I62/12)</f>
        <v>1</v>
      </c>
      <c r="K62" s="392"/>
      <c r="L62" s="384"/>
      <c r="M62" s="383">
        <f>IF(L62="N",0,L62)</f>
        <v>0</v>
      </c>
      <c r="N62" s="384" t="s">
        <v>196</v>
      </c>
      <c r="O62" s="384"/>
      <c r="P62" s="384"/>
      <c r="Q62" s="384" t="s">
        <v>35</v>
      </c>
      <c r="R62" s="385">
        <f>VLOOKUP(Q62,vstupy!$B$3:$C$15,2,FALSE)</f>
        <v>0</v>
      </c>
      <c r="S62" s="384"/>
      <c r="T62" s="409"/>
      <c r="U62" s="410" t="s">
        <v>35</v>
      </c>
      <c r="V62" s="385">
        <f>VLOOKUP(U62,vstupy!$B$3:$C$15,2,FALSE)</f>
        <v>0</v>
      </c>
      <c r="W62" s="384"/>
      <c r="X62" s="261" t="s">
        <v>142</v>
      </c>
      <c r="Y62" s="262" t="s">
        <v>137</v>
      </c>
      <c r="Z62" s="263">
        <f>VLOOKUP($X62,vstupy!$B$18:$F$31,MATCH($Y62,vstupy!$B$17:$F$17,0),0)</f>
        <v>0</v>
      </c>
      <c r="AA62" s="264" t="s">
        <v>143</v>
      </c>
      <c r="AB62" s="263">
        <f>VLOOKUP($AA62,vstupy!$B$34:$C$36,2,FALSE)</f>
        <v>0</v>
      </c>
      <c r="AC62" s="263">
        <f t="shared" si="520"/>
        <v>0</v>
      </c>
      <c r="AD62" s="411" t="s">
        <v>35</v>
      </c>
      <c r="AE62" s="403">
        <f>VLOOKUP(AD62,vstupy!$B$3:$C$15,2,FALSE)</f>
        <v>0</v>
      </c>
      <c r="AF62" s="406" t="str">
        <f>IFERROR(IF(M62=0,"N",O62/L62*J62),0)</f>
        <v>N</v>
      </c>
      <c r="AG62" s="400">
        <f>O62*J62</f>
        <v>0</v>
      </c>
      <c r="AH62" s="441">
        <f t="shared" ref="AH62" si="927">P62*R62*J62</f>
        <v>0</v>
      </c>
      <c r="AI62" s="400">
        <f t="shared" ref="AI62" si="928">IFERROR(AH62*M62,0)</f>
        <v>0</v>
      </c>
      <c r="AJ62" s="441" t="str">
        <f t="shared" si="177"/>
        <v>N</v>
      </c>
      <c r="AK62" s="400">
        <f t="shared" ref="AK62" si="929">S62*J62</f>
        <v>0</v>
      </c>
      <c r="AL62" s="400">
        <f>T62*V62*J62</f>
        <v>0</v>
      </c>
      <c r="AM62" s="398">
        <f t="shared" ref="AM62" si="930">IFERROR(AL62*M62,0)</f>
        <v>0</v>
      </c>
      <c r="AN62" s="400">
        <f t="shared" ref="AN62" si="931">IF(W62&gt;0,IF(AE62&gt;0,($G$7/160)*(W62/60)*AE62*J62,0),IF(AE62&gt;0,($G$7/160)*((AC62+AC63+AC64)/60)*AE62*J62,0))</f>
        <v>0</v>
      </c>
      <c r="AO62" s="439">
        <f>IFERROR(AN62*M62,0)</f>
        <v>0</v>
      </c>
      <c r="AP62" s="372">
        <f t="shared" ref="AP62" si="932">IF($N62="In (zvyšuje náklady)",AF62,0)</f>
        <v>0</v>
      </c>
      <c r="AQ62" s="369">
        <f t="shared" ref="AQ62" si="933">IF($N62="In (zvyšuje náklady)",AG62,0)</f>
        <v>0</v>
      </c>
      <c r="AR62" s="369">
        <f t="shared" ref="AR62" si="934">IF($N62="In (zvyšuje náklady)",AH62,0)</f>
        <v>0</v>
      </c>
      <c r="AS62" s="369">
        <f t="shared" ref="AS62" si="935">IF($N62="In (zvyšuje náklady)",AI62,0)</f>
        <v>0</v>
      </c>
      <c r="AT62" s="369">
        <f t="shared" ref="AT62" si="936">IF($N62="In (zvyšuje náklady)",AJ62,0)</f>
        <v>0</v>
      </c>
      <c r="AU62" s="369">
        <f t="shared" ref="AU62" si="937">IF($N62="In (zvyšuje náklady)",AK62,0)</f>
        <v>0</v>
      </c>
      <c r="AV62" s="369">
        <f t="shared" ref="AV62" si="938">IF($N62="In (zvyšuje náklady)",AL62,0)</f>
        <v>0</v>
      </c>
      <c r="AW62" s="369">
        <f t="shared" ref="AW62" si="939">IF($N62="In (zvyšuje náklady)",AM62,0)</f>
        <v>0</v>
      </c>
      <c r="AX62" s="369">
        <f t="shared" ref="AX62" si="940">IF($N62="In (zvyšuje náklady)",AN62,0)</f>
        <v>0</v>
      </c>
      <c r="AY62" s="369">
        <f t="shared" ref="AY62" si="941">IF($N62="In (zvyšuje náklady)",AO62,0)</f>
        <v>0</v>
      </c>
      <c r="AZ62" s="369" t="str">
        <f t="shared" ref="AZ62" si="942">IF($N62="Out (znižuje náklady)",AF62,"0")</f>
        <v>0</v>
      </c>
      <c r="BA62" s="369" t="str">
        <f t="shared" ref="BA62" si="943">IF($N62="Out (znižuje náklady)",AG62,"0")</f>
        <v>0</v>
      </c>
      <c r="BB62" s="369" t="str">
        <f t="shared" ref="BB62" si="944">IF($N62="Out (znižuje náklady)",AH62,"0")</f>
        <v>0</v>
      </c>
      <c r="BC62" s="369" t="str">
        <f t="shared" ref="BC62" si="945">IF($N62="Out (znižuje náklady)",AI62,"0")</f>
        <v>0</v>
      </c>
      <c r="BD62" s="369" t="str">
        <f t="shared" ref="BD62" si="946">IF($N62="Out (znižuje náklady)",AJ62,"0")</f>
        <v>0</v>
      </c>
      <c r="BE62" s="369" t="str">
        <f t="shared" ref="BE62" si="947">IF($N62="Out (znižuje náklady)",AK62,"0")</f>
        <v>0</v>
      </c>
      <c r="BF62" s="369" t="str">
        <f t="shared" ref="BF62" si="948">IF($N62="Out (znižuje náklady)",AL62,"0")</f>
        <v>0</v>
      </c>
      <c r="BG62" s="369" t="str">
        <f t="shared" ref="BG62" si="949">IF($N62="Out (znižuje náklady)",AM62,"0")</f>
        <v>0</v>
      </c>
      <c r="BH62" s="369" t="str">
        <f t="shared" ref="BH62" si="950">IF($N62="Out (znižuje náklady)",AN62,"0")</f>
        <v>0</v>
      </c>
      <c r="BI62" s="377" t="str">
        <f t="shared" ref="BI62" si="951">IF($N62="Out (znižuje náklady)",AO62,"0")</f>
        <v>0</v>
      </c>
      <c r="BJ62" s="371">
        <f>IF(F62=vstupy!$B$47,0,1)</f>
        <v>1</v>
      </c>
      <c r="BK62" s="372">
        <f t="shared" ref="BK62" si="952">$BJ62*AP62</f>
        <v>0</v>
      </c>
      <c r="BL62" s="369">
        <f t="shared" ref="BL62" si="953">$BJ62*AQ62</f>
        <v>0</v>
      </c>
      <c r="BM62" s="369">
        <f t="shared" ref="BM62" si="954">$BJ62*AR62</f>
        <v>0</v>
      </c>
      <c r="BN62" s="369">
        <f t="shared" ref="BN62" si="955">$BJ62*AS62</f>
        <v>0</v>
      </c>
      <c r="BO62" s="369">
        <f t="shared" ref="BO62" si="956">$BJ62*AT62</f>
        <v>0</v>
      </c>
      <c r="BP62" s="369">
        <f t="shared" ref="BP62" si="957">$BJ62*AU62</f>
        <v>0</v>
      </c>
      <c r="BQ62" s="369">
        <f t="shared" ref="BQ62" si="958">$BJ62*AV62</f>
        <v>0</v>
      </c>
      <c r="BR62" s="369">
        <f t="shared" ref="BR62" si="959">$BJ62*AW62</f>
        <v>0</v>
      </c>
      <c r="BS62" s="369">
        <f t="shared" ref="BS62" si="960">$BJ62*AX62</f>
        <v>0</v>
      </c>
      <c r="BT62" s="370">
        <f t="shared" ref="BT62" si="961">$BJ62*AY62</f>
        <v>0</v>
      </c>
      <c r="BU62" s="372">
        <f t="shared" ref="BU62" si="962">$BJ62*AZ62</f>
        <v>0</v>
      </c>
      <c r="BV62" s="369">
        <f t="shared" ref="BV62" si="963">$BJ62*BA62</f>
        <v>0</v>
      </c>
      <c r="BW62" s="369">
        <f t="shared" ref="BW62" si="964">$BJ62*BB62</f>
        <v>0</v>
      </c>
      <c r="BX62" s="369">
        <f t="shared" ref="BX62" si="965">$BJ62*BC62</f>
        <v>0</v>
      </c>
      <c r="BY62" s="369">
        <f t="shared" ref="BY62" si="966">$BJ62*BD62</f>
        <v>0</v>
      </c>
      <c r="BZ62" s="369">
        <f t="shared" ref="BZ62" si="967">$BJ62*BE62</f>
        <v>0</v>
      </c>
      <c r="CA62" s="369">
        <f t="shared" ref="CA62" si="968">$BJ62*BF62</f>
        <v>0</v>
      </c>
      <c r="CB62" s="369">
        <f t="shared" ref="CB62" si="969">$BJ62*BG62</f>
        <v>0</v>
      </c>
      <c r="CC62" s="369">
        <f t="shared" ref="CC62" si="970">$BJ62*BH62</f>
        <v>0</v>
      </c>
      <c r="CD62" s="370">
        <f t="shared" ref="CD62" si="971">$BJ62*BI62</f>
        <v>0</v>
      </c>
      <c r="CE62" s="395">
        <f>IF(N62="Nemení sa",1,0)</f>
        <v>0</v>
      </c>
      <c r="CF62" s="372">
        <f>AG62*$CE62</f>
        <v>0</v>
      </c>
      <c r="CG62" s="369">
        <f>AI62*$CE62</f>
        <v>0</v>
      </c>
      <c r="CH62" s="369">
        <f>AK62*$CE62</f>
        <v>0</v>
      </c>
      <c r="CI62" s="369">
        <f>AM62*$CE62</f>
        <v>0</v>
      </c>
      <c r="CJ62" s="370">
        <f>AO62*$CE62</f>
        <v>0</v>
      </c>
      <c r="CK62" s="373">
        <f t="shared" ref="CK62" si="972">SUM(CF62:CJ64)</f>
        <v>0</v>
      </c>
      <c r="CL62" s="374">
        <f>IF(F62=vstupy!B$42,"1",0)</f>
        <v>0</v>
      </c>
      <c r="CM62" s="372">
        <f t="shared" ref="CM62:CV62" si="973">IF($CL62="1",AP62,0)</f>
        <v>0</v>
      </c>
      <c r="CN62" s="369">
        <f t="shared" si="973"/>
        <v>0</v>
      </c>
      <c r="CO62" s="369">
        <f t="shared" si="973"/>
        <v>0</v>
      </c>
      <c r="CP62" s="369">
        <f t="shared" si="973"/>
        <v>0</v>
      </c>
      <c r="CQ62" s="369">
        <f t="shared" si="973"/>
        <v>0</v>
      </c>
      <c r="CR62" s="369">
        <f t="shared" si="973"/>
        <v>0</v>
      </c>
      <c r="CS62" s="369">
        <f t="shared" si="973"/>
        <v>0</v>
      </c>
      <c r="CT62" s="369">
        <f t="shared" si="973"/>
        <v>0</v>
      </c>
      <c r="CU62" s="369">
        <f t="shared" si="973"/>
        <v>0</v>
      </c>
      <c r="CV62" s="370">
        <f t="shared" si="973"/>
        <v>0</v>
      </c>
      <c r="CW62" s="371">
        <f>CP62+CT62+CV62</f>
        <v>0</v>
      </c>
      <c r="CX62" s="371">
        <f t="shared" ref="CX62" si="974">CN62+CR62</f>
        <v>0</v>
      </c>
      <c r="CY62" s="372">
        <f t="shared" ref="CY62:DH62" si="975">IF($CL62="1",AZ62,0)</f>
        <v>0</v>
      </c>
      <c r="CZ62" s="369">
        <f t="shared" si="975"/>
        <v>0</v>
      </c>
      <c r="DA62" s="369">
        <f t="shared" si="975"/>
        <v>0</v>
      </c>
      <c r="DB62" s="369">
        <f t="shared" si="975"/>
        <v>0</v>
      </c>
      <c r="DC62" s="369">
        <f t="shared" si="975"/>
        <v>0</v>
      </c>
      <c r="DD62" s="369">
        <f t="shared" si="975"/>
        <v>0</v>
      </c>
      <c r="DE62" s="369">
        <f t="shared" si="975"/>
        <v>0</v>
      </c>
      <c r="DF62" s="369">
        <f t="shared" si="975"/>
        <v>0</v>
      </c>
      <c r="DG62" s="369">
        <f t="shared" si="975"/>
        <v>0</v>
      </c>
      <c r="DH62" s="370">
        <f t="shared" si="975"/>
        <v>0</v>
      </c>
      <c r="DI62" s="382">
        <f>DB62+DF62+DH62</f>
        <v>0</v>
      </c>
      <c r="DJ62" s="382">
        <f t="shared" ref="DJ62" si="976">CZ62+DD62</f>
        <v>0</v>
      </c>
      <c r="DK62" s="381">
        <f>IF(CE62=0,1,0)</f>
        <v>1</v>
      </c>
      <c r="DL62" s="381">
        <f>IFERROR(IF($AF62="N",AH62+AJ62+AL62+AN62,AF62+AH62+AJ62+AL62+AN62),0)*$DK62</f>
        <v>0</v>
      </c>
      <c r="DM62" s="381">
        <f>(AG62+AI62+AK62+AM62+AO62)*$DK62</f>
        <v>0</v>
      </c>
      <c r="DN62" s="381">
        <f>AS62+AW62+AY62-CW62</f>
        <v>0</v>
      </c>
      <c r="DO62" s="381">
        <f>BC62+BG62+BI62-DI62</f>
        <v>0</v>
      </c>
      <c r="DP62" s="381">
        <f>DN62+DO62</f>
        <v>0</v>
      </c>
      <c r="DQ62" s="380" t="str">
        <f>IF(OR(F62=vstupy!B$40,F62=vstupy!B$41,F62=vstupy!B$42,),"0","1")</f>
        <v>0</v>
      </c>
      <c r="DR62" s="372">
        <f>IF($DQ62="1",AQ62,"0")+CF62</f>
        <v>0</v>
      </c>
      <c r="DS62" s="369">
        <f>IF($DQ62="1",AS62,"0")+CG62</f>
        <v>0</v>
      </c>
      <c r="DT62" s="369">
        <f>IF($DQ62="1",AU62,"0")+CH62</f>
        <v>0</v>
      </c>
      <c r="DU62" s="369">
        <f>IF($DQ62="1",AW62,"0")+CI62</f>
        <v>0</v>
      </c>
      <c r="DV62" s="370">
        <f>IF($DQ62="1",AY62,"0")+CJ62</f>
        <v>0</v>
      </c>
      <c r="DW62" s="378">
        <f t="shared" ref="DW62" si="977">SUM(DR62:DV64)</f>
        <v>0</v>
      </c>
      <c r="DX62" s="372" t="str">
        <f t="shared" ref="DX62" si="978">IF($DQ62="1",BA62,"0")</f>
        <v>0</v>
      </c>
      <c r="DY62" s="369" t="str">
        <f t="shared" ref="DY62" si="979">IF($DQ62="1",BC62,"0")</f>
        <v>0</v>
      </c>
      <c r="DZ62" s="369" t="str">
        <f t="shared" ref="DZ62" si="980">IF($DQ62="1",BE62,"0")</f>
        <v>0</v>
      </c>
      <c r="EA62" s="369" t="str">
        <f>IF($DQ62="1",BG62,"0")</f>
        <v>0</v>
      </c>
      <c r="EB62" s="370" t="str">
        <f>IF($DQ62="1",BI62,"0")</f>
        <v>0</v>
      </c>
      <c r="EC62" s="378">
        <f t="shared" ref="EC62" si="981">SUM(DX62:EB64)</f>
        <v>0</v>
      </c>
      <c r="ED62" s="379">
        <f>EC62+DW62</f>
        <v>0</v>
      </c>
    </row>
    <row r="63" spans="1:134" ht="12.6" customHeight="1" x14ac:dyDescent="0.2">
      <c r="B63" s="414"/>
      <c r="C63" s="437"/>
      <c r="D63" s="437"/>
      <c r="E63" s="437"/>
      <c r="F63" s="393"/>
      <c r="G63" s="586"/>
      <c r="H63" s="387"/>
      <c r="I63" s="387"/>
      <c r="J63" s="390"/>
      <c r="K63" s="393"/>
      <c r="L63" s="384"/>
      <c r="M63" s="383"/>
      <c r="N63" s="384"/>
      <c r="O63" s="384"/>
      <c r="P63" s="384"/>
      <c r="Q63" s="384"/>
      <c r="R63" s="385"/>
      <c r="S63" s="384"/>
      <c r="T63" s="409"/>
      <c r="U63" s="410"/>
      <c r="V63" s="385"/>
      <c r="W63" s="384"/>
      <c r="X63" s="261" t="s">
        <v>142</v>
      </c>
      <c r="Y63" s="262" t="s">
        <v>137</v>
      </c>
      <c r="Z63" s="263">
        <f>VLOOKUP($X63,vstupy!$B$18:$F$31,MATCH($Y63,vstupy!$B$17:$F$17,0),0)</f>
        <v>0</v>
      </c>
      <c r="AA63" s="264" t="s">
        <v>143</v>
      </c>
      <c r="AB63" s="263">
        <f>VLOOKUP($AA63,vstupy!$B$34:$C$36,2,FALSE)</f>
        <v>0</v>
      </c>
      <c r="AC63" s="263">
        <f t="shared" si="520"/>
        <v>0</v>
      </c>
      <c r="AD63" s="412"/>
      <c r="AE63" s="404"/>
      <c r="AF63" s="372"/>
      <c r="AG63" s="396"/>
      <c r="AH63" s="396"/>
      <c r="AI63" s="396"/>
      <c r="AJ63" s="396"/>
      <c r="AK63" s="396"/>
      <c r="AL63" s="396"/>
      <c r="AM63" s="399"/>
      <c r="AN63" s="396"/>
      <c r="AO63" s="401"/>
      <c r="AP63" s="372"/>
      <c r="AQ63" s="369"/>
      <c r="AR63" s="369"/>
      <c r="AS63" s="369"/>
      <c r="AT63" s="369"/>
      <c r="AU63" s="369"/>
      <c r="AV63" s="369"/>
      <c r="AW63" s="369"/>
      <c r="AX63" s="369"/>
      <c r="AY63" s="369"/>
      <c r="AZ63" s="369"/>
      <c r="BA63" s="369"/>
      <c r="BB63" s="369"/>
      <c r="BC63" s="369"/>
      <c r="BD63" s="369"/>
      <c r="BE63" s="369"/>
      <c r="BF63" s="369"/>
      <c r="BG63" s="369"/>
      <c r="BH63" s="369"/>
      <c r="BI63" s="377"/>
      <c r="BJ63" s="371"/>
      <c r="BK63" s="372"/>
      <c r="BL63" s="369"/>
      <c r="BM63" s="369"/>
      <c r="BN63" s="369"/>
      <c r="BO63" s="369"/>
      <c r="BP63" s="369"/>
      <c r="BQ63" s="369"/>
      <c r="BR63" s="369"/>
      <c r="BS63" s="369"/>
      <c r="BT63" s="370"/>
      <c r="BU63" s="372"/>
      <c r="BV63" s="369"/>
      <c r="BW63" s="369"/>
      <c r="BX63" s="369"/>
      <c r="BY63" s="369"/>
      <c r="BZ63" s="369"/>
      <c r="CA63" s="369"/>
      <c r="CB63" s="369"/>
      <c r="CC63" s="369"/>
      <c r="CD63" s="370"/>
      <c r="CE63" s="395"/>
      <c r="CF63" s="372"/>
      <c r="CG63" s="369"/>
      <c r="CH63" s="369"/>
      <c r="CI63" s="369"/>
      <c r="CJ63" s="370"/>
      <c r="CK63" s="373"/>
      <c r="CL63" s="375"/>
      <c r="CM63" s="372"/>
      <c r="CN63" s="369"/>
      <c r="CO63" s="369"/>
      <c r="CP63" s="369"/>
      <c r="CQ63" s="369"/>
      <c r="CR63" s="369"/>
      <c r="CS63" s="369"/>
      <c r="CT63" s="369"/>
      <c r="CU63" s="369"/>
      <c r="CV63" s="370"/>
      <c r="CW63" s="371"/>
      <c r="CX63" s="371"/>
      <c r="CY63" s="372"/>
      <c r="CZ63" s="369"/>
      <c r="DA63" s="369"/>
      <c r="DB63" s="369"/>
      <c r="DC63" s="369"/>
      <c r="DD63" s="369"/>
      <c r="DE63" s="369"/>
      <c r="DF63" s="369"/>
      <c r="DG63" s="369"/>
      <c r="DH63" s="370"/>
      <c r="DI63" s="382"/>
      <c r="DJ63" s="382"/>
      <c r="DK63" s="381"/>
      <c r="DL63" s="381"/>
      <c r="DM63" s="381"/>
      <c r="DN63" s="381"/>
      <c r="DO63" s="381"/>
      <c r="DP63" s="381"/>
      <c r="DQ63" s="380"/>
      <c r="DR63" s="372"/>
      <c r="DS63" s="369"/>
      <c r="DT63" s="369"/>
      <c r="DU63" s="369"/>
      <c r="DV63" s="370"/>
      <c r="DW63" s="378"/>
      <c r="DX63" s="372"/>
      <c r="DY63" s="369"/>
      <c r="DZ63" s="369"/>
      <c r="EA63" s="369"/>
      <c r="EB63" s="370"/>
      <c r="EC63" s="378"/>
      <c r="ED63" s="379"/>
    </row>
    <row r="64" spans="1:134" ht="12.6" customHeight="1" x14ac:dyDescent="0.2">
      <c r="B64" s="414"/>
      <c r="C64" s="437"/>
      <c r="D64" s="437"/>
      <c r="E64" s="437"/>
      <c r="F64" s="394"/>
      <c r="G64" s="586"/>
      <c r="H64" s="388"/>
      <c r="I64" s="388"/>
      <c r="J64" s="391"/>
      <c r="K64" s="394"/>
      <c r="L64" s="384"/>
      <c r="M64" s="383"/>
      <c r="N64" s="384"/>
      <c r="O64" s="384"/>
      <c r="P64" s="384"/>
      <c r="Q64" s="384"/>
      <c r="R64" s="385"/>
      <c r="S64" s="384"/>
      <c r="T64" s="409"/>
      <c r="U64" s="410"/>
      <c r="V64" s="385"/>
      <c r="W64" s="384"/>
      <c r="X64" s="261" t="s">
        <v>142</v>
      </c>
      <c r="Y64" s="262" t="s">
        <v>137</v>
      </c>
      <c r="Z64" s="263">
        <f>VLOOKUP($X64,vstupy!$B$18:$F$31,MATCH($Y64,vstupy!$B$17:$F$17,0),0)</f>
        <v>0</v>
      </c>
      <c r="AA64" s="264" t="s">
        <v>143</v>
      </c>
      <c r="AB64" s="263">
        <f>VLOOKUP($AA64,vstupy!$B$34:$C$36,2,FALSE)</f>
        <v>0</v>
      </c>
      <c r="AC64" s="263">
        <f t="shared" si="520"/>
        <v>0</v>
      </c>
      <c r="AD64" s="413"/>
      <c r="AE64" s="405"/>
      <c r="AF64" s="372"/>
      <c r="AG64" s="396"/>
      <c r="AH64" s="396"/>
      <c r="AI64" s="396"/>
      <c r="AJ64" s="396"/>
      <c r="AK64" s="396"/>
      <c r="AL64" s="396"/>
      <c r="AM64" s="400"/>
      <c r="AN64" s="396"/>
      <c r="AO64" s="401"/>
      <c r="AP64" s="372"/>
      <c r="AQ64" s="369"/>
      <c r="AR64" s="369"/>
      <c r="AS64" s="369"/>
      <c r="AT64" s="369"/>
      <c r="AU64" s="369"/>
      <c r="AV64" s="369"/>
      <c r="AW64" s="369"/>
      <c r="AX64" s="369"/>
      <c r="AY64" s="369"/>
      <c r="AZ64" s="369"/>
      <c r="BA64" s="369"/>
      <c r="BB64" s="369"/>
      <c r="BC64" s="369"/>
      <c r="BD64" s="369"/>
      <c r="BE64" s="369"/>
      <c r="BF64" s="369"/>
      <c r="BG64" s="369"/>
      <c r="BH64" s="369"/>
      <c r="BI64" s="377"/>
      <c r="BJ64" s="371"/>
      <c r="BK64" s="372"/>
      <c r="BL64" s="369"/>
      <c r="BM64" s="369"/>
      <c r="BN64" s="369"/>
      <c r="BO64" s="369"/>
      <c r="BP64" s="369"/>
      <c r="BQ64" s="369"/>
      <c r="BR64" s="369"/>
      <c r="BS64" s="369"/>
      <c r="BT64" s="370"/>
      <c r="BU64" s="372"/>
      <c r="BV64" s="369"/>
      <c r="BW64" s="369"/>
      <c r="BX64" s="369"/>
      <c r="BY64" s="369"/>
      <c r="BZ64" s="369"/>
      <c r="CA64" s="369"/>
      <c r="CB64" s="369"/>
      <c r="CC64" s="369"/>
      <c r="CD64" s="370"/>
      <c r="CE64" s="395"/>
      <c r="CF64" s="372"/>
      <c r="CG64" s="369"/>
      <c r="CH64" s="369"/>
      <c r="CI64" s="369"/>
      <c r="CJ64" s="370"/>
      <c r="CK64" s="373"/>
      <c r="CL64" s="376"/>
      <c r="CM64" s="372"/>
      <c r="CN64" s="369"/>
      <c r="CO64" s="369"/>
      <c r="CP64" s="369"/>
      <c r="CQ64" s="369"/>
      <c r="CR64" s="369"/>
      <c r="CS64" s="369"/>
      <c r="CT64" s="369"/>
      <c r="CU64" s="369"/>
      <c r="CV64" s="370"/>
      <c r="CW64" s="371"/>
      <c r="CX64" s="371"/>
      <c r="CY64" s="372"/>
      <c r="CZ64" s="369"/>
      <c r="DA64" s="369"/>
      <c r="DB64" s="369"/>
      <c r="DC64" s="369"/>
      <c r="DD64" s="369"/>
      <c r="DE64" s="369"/>
      <c r="DF64" s="369"/>
      <c r="DG64" s="369"/>
      <c r="DH64" s="370"/>
      <c r="DI64" s="382"/>
      <c r="DJ64" s="382"/>
      <c r="DK64" s="381"/>
      <c r="DL64" s="381"/>
      <c r="DM64" s="381"/>
      <c r="DN64" s="381"/>
      <c r="DO64" s="381"/>
      <c r="DP64" s="381"/>
      <c r="DQ64" s="380"/>
      <c r="DR64" s="372"/>
      <c r="DS64" s="369"/>
      <c r="DT64" s="369"/>
      <c r="DU64" s="369"/>
      <c r="DV64" s="370"/>
      <c r="DW64" s="378"/>
      <c r="DX64" s="372"/>
      <c r="DY64" s="369"/>
      <c r="DZ64" s="369"/>
      <c r="EA64" s="369"/>
      <c r="EB64" s="370"/>
      <c r="EC64" s="378"/>
      <c r="ED64" s="379"/>
    </row>
    <row r="65" spans="1:134" ht="12.6" customHeight="1" x14ac:dyDescent="0.2">
      <c r="A65" s="16"/>
      <c r="B65" s="427">
        <f t="shared" ref="B65" si="982">B62+1</f>
        <v>19</v>
      </c>
      <c r="C65" s="425"/>
      <c r="D65" s="425"/>
      <c r="E65" s="425"/>
      <c r="F65" s="428" t="s">
        <v>196</v>
      </c>
      <c r="G65" s="585"/>
      <c r="H65" s="431" t="str">
        <f t="shared" ref="H65" si="983">IF($F65="3e)  Skoršia transpozícia  - zavedenie transpozície pred termínom ktorý určuje smernica EÚ. "," ","")</f>
        <v/>
      </c>
      <c r="I65" s="431" t="str">
        <f t="shared" ref="I65" si="984">IF($F65="3e)  Skoršia transpozícia  - zavedenie transpozície pred termínom ktorý určuje smernica EÚ. ",$H65,"NA")</f>
        <v>NA</v>
      </c>
      <c r="J65" s="422">
        <f>IF(I65&gt;12,1,I65/12)</f>
        <v>1</v>
      </c>
      <c r="K65" s="428"/>
      <c r="L65" s="418"/>
      <c r="M65" s="426">
        <f>IF(L65="N",0,L65)</f>
        <v>0</v>
      </c>
      <c r="N65" s="418" t="s">
        <v>196</v>
      </c>
      <c r="O65" s="418"/>
      <c r="P65" s="418"/>
      <c r="Q65" s="418" t="s">
        <v>35</v>
      </c>
      <c r="R65" s="419">
        <f>VLOOKUP(Q65,vstupy!$B$3:$C$15,2,FALSE)</f>
        <v>0</v>
      </c>
      <c r="S65" s="418"/>
      <c r="T65" s="420"/>
      <c r="U65" s="421" t="s">
        <v>35</v>
      </c>
      <c r="V65" s="419">
        <f>VLOOKUP(U65,vstupy!$B$3:$C$15,2,FALSE)</f>
        <v>0</v>
      </c>
      <c r="W65" s="418"/>
      <c r="X65" s="160" t="s">
        <v>142</v>
      </c>
      <c r="Y65" s="174" t="s">
        <v>137</v>
      </c>
      <c r="Z65" s="171">
        <f>VLOOKUP($X65,vstupy!$B$18:$F$31,MATCH($Y65,vstupy!$B$17:$F$17,0),0)</f>
        <v>0</v>
      </c>
      <c r="AA65" s="108" t="s">
        <v>143</v>
      </c>
      <c r="AB65" s="171">
        <f>VLOOKUP($AA65,vstupy!$B$34:$C$36,2,FALSE)</f>
        <v>0</v>
      </c>
      <c r="AC65" s="171">
        <f t="shared" si="520"/>
        <v>0</v>
      </c>
      <c r="AD65" s="434" t="s">
        <v>35</v>
      </c>
      <c r="AE65" s="403">
        <f>VLOOKUP(AD65,vstupy!$B$3:$C$15,2,FALSE)</f>
        <v>0</v>
      </c>
      <c r="AF65" s="406" t="str">
        <f>IFERROR(IF(M65=0,"N",O65/L65*J65),0)</f>
        <v>N</v>
      </c>
      <c r="AG65" s="400">
        <f>O65*J65</f>
        <v>0</v>
      </c>
      <c r="AH65" s="441">
        <f t="shared" ref="AH65" si="985">P65*R65*J65</f>
        <v>0</v>
      </c>
      <c r="AI65" s="400">
        <f t="shared" ref="AI65" si="986">IFERROR(AH65*M65,0)</f>
        <v>0</v>
      </c>
      <c r="AJ65" s="441" t="str">
        <f t="shared" si="177"/>
        <v>N</v>
      </c>
      <c r="AK65" s="400">
        <f t="shared" ref="AK65" si="987">S65*J65</f>
        <v>0</v>
      </c>
      <c r="AL65" s="400">
        <f>T65*V65*J65</f>
        <v>0</v>
      </c>
      <c r="AM65" s="398">
        <f t="shared" ref="AM65" si="988">IFERROR(AL65*M65,0)</f>
        <v>0</v>
      </c>
      <c r="AN65" s="400">
        <f t="shared" ref="AN65" si="989">IF(W65&gt;0,IF(AE65&gt;0,($G$7/160)*(W65/60)*AE65*J65,0),IF(AE65&gt;0,($G$7/160)*((AC65+AC66+AC67)/60)*AE65*J65,0))</f>
        <v>0</v>
      </c>
      <c r="AO65" s="439">
        <f>IFERROR(AN65*M65,0)</f>
        <v>0</v>
      </c>
      <c r="AP65" s="372">
        <f t="shared" ref="AP65" si="990">IF($N65="In (zvyšuje náklady)",AF65,0)</f>
        <v>0</v>
      </c>
      <c r="AQ65" s="369">
        <f t="shared" ref="AQ65" si="991">IF($N65="In (zvyšuje náklady)",AG65,0)</f>
        <v>0</v>
      </c>
      <c r="AR65" s="369">
        <f t="shared" ref="AR65" si="992">IF($N65="In (zvyšuje náklady)",AH65,0)</f>
        <v>0</v>
      </c>
      <c r="AS65" s="369">
        <f t="shared" ref="AS65" si="993">IF($N65="In (zvyšuje náklady)",AI65,0)</f>
        <v>0</v>
      </c>
      <c r="AT65" s="369">
        <f t="shared" ref="AT65" si="994">IF($N65="In (zvyšuje náklady)",AJ65,0)</f>
        <v>0</v>
      </c>
      <c r="AU65" s="369">
        <f t="shared" ref="AU65" si="995">IF($N65="In (zvyšuje náklady)",AK65,0)</f>
        <v>0</v>
      </c>
      <c r="AV65" s="369">
        <f t="shared" ref="AV65" si="996">IF($N65="In (zvyšuje náklady)",AL65,0)</f>
        <v>0</v>
      </c>
      <c r="AW65" s="369">
        <f t="shared" ref="AW65" si="997">IF($N65="In (zvyšuje náklady)",AM65,0)</f>
        <v>0</v>
      </c>
      <c r="AX65" s="369">
        <f t="shared" ref="AX65" si="998">IF($N65="In (zvyšuje náklady)",AN65,0)</f>
        <v>0</v>
      </c>
      <c r="AY65" s="369">
        <f t="shared" ref="AY65" si="999">IF($N65="In (zvyšuje náklady)",AO65,0)</f>
        <v>0</v>
      </c>
      <c r="AZ65" s="369" t="str">
        <f t="shared" ref="AZ65" si="1000">IF($N65="Out (znižuje náklady)",AF65,"0")</f>
        <v>0</v>
      </c>
      <c r="BA65" s="369" t="str">
        <f t="shared" ref="BA65" si="1001">IF($N65="Out (znižuje náklady)",AG65,"0")</f>
        <v>0</v>
      </c>
      <c r="BB65" s="369" t="str">
        <f t="shared" ref="BB65" si="1002">IF($N65="Out (znižuje náklady)",AH65,"0")</f>
        <v>0</v>
      </c>
      <c r="BC65" s="369" t="str">
        <f t="shared" ref="BC65" si="1003">IF($N65="Out (znižuje náklady)",AI65,"0")</f>
        <v>0</v>
      </c>
      <c r="BD65" s="369" t="str">
        <f t="shared" ref="BD65" si="1004">IF($N65="Out (znižuje náklady)",AJ65,"0")</f>
        <v>0</v>
      </c>
      <c r="BE65" s="369" t="str">
        <f t="shared" ref="BE65" si="1005">IF($N65="Out (znižuje náklady)",AK65,"0")</f>
        <v>0</v>
      </c>
      <c r="BF65" s="369" t="str">
        <f t="shared" ref="BF65" si="1006">IF($N65="Out (znižuje náklady)",AL65,"0")</f>
        <v>0</v>
      </c>
      <c r="BG65" s="369" t="str">
        <f t="shared" ref="BG65" si="1007">IF($N65="Out (znižuje náklady)",AM65,"0")</f>
        <v>0</v>
      </c>
      <c r="BH65" s="369" t="str">
        <f t="shared" ref="BH65" si="1008">IF($N65="Out (znižuje náklady)",AN65,"0")</f>
        <v>0</v>
      </c>
      <c r="BI65" s="377" t="str">
        <f t="shared" ref="BI65" si="1009">IF($N65="Out (znižuje náklady)",AO65,"0")</f>
        <v>0</v>
      </c>
      <c r="BJ65" s="371">
        <f>IF(F65=vstupy!$B$47,0,1)</f>
        <v>1</v>
      </c>
      <c r="BK65" s="372">
        <f t="shared" ref="BK65" si="1010">$BJ65*AP65</f>
        <v>0</v>
      </c>
      <c r="BL65" s="369">
        <f t="shared" ref="BL65" si="1011">$BJ65*AQ65</f>
        <v>0</v>
      </c>
      <c r="BM65" s="369">
        <f t="shared" ref="BM65" si="1012">$BJ65*AR65</f>
        <v>0</v>
      </c>
      <c r="BN65" s="369">
        <f t="shared" ref="BN65" si="1013">$BJ65*AS65</f>
        <v>0</v>
      </c>
      <c r="BO65" s="369">
        <f t="shared" ref="BO65" si="1014">$BJ65*AT65</f>
        <v>0</v>
      </c>
      <c r="BP65" s="369">
        <f t="shared" ref="BP65" si="1015">$BJ65*AU65</f>
        <v>0</v>
      </c>
      <c r="BQ65" s="369">
        <f t="shared" ref="BQ65" si="1016">$BJ65*AV65</f>
        <v>0</v>
      </c>
      <c r="BR65" s="369">
        <f t="shared" ref="BR65" si="1017">$BJ65*AW65</f>
        <v>0</v>
      </c>
      <c r="BS65" s="369">
        <f t="shared" ref="BS65" si="1018">$BJ65*AX65</f>
        <v>0</v>
      </c>
      <c r="BT65" s="370">
        <f t="shared" ref="BT65" si="1019">$BJ65*AY65</f>
        <v>0</v>
      </c>
      <c r="BU65" s="372">
        <f t="shared" ref="BU65" si="1020">$BJ65*AZ65</f>
        <v>0</v>
      </c>
      <c r="BV65" s="369">
        <f t="shared" ref="BV65" si="1021">$BJ65*BA65</f>
        <v>0</v>
      </c>
      <c r="BW65" s="369">
        <f t="shared" ref="BW65" si="1022">$BJ65*BB65</f>
        <v>0</v>
      </c>
      <c r="BX65" s="369">
        <f t="shared" ref="BX65" si="1023">$BJ65*BC65</f>
        <v>0</v>
      </c>
      <c r="BY65" s="369">
        <f t="shared" ref="BY65" si="1024">$BJ65*BD65</f>
        <v>0</v>
      </c>
      <c r="BZ65" s="369">
        <f t="shared" ref="BZ65" si="1025">$BJ65*BE65</f>
        <v>0</v>
      </c>
      <c r="CA65" s="369">
        <f t="shared" ref="CA65" si="1026">$BJ65*BF65</f>
        <v>0</v>
      </c>
      <c r="CB65" s="369">
        <f t="shared" ref="CB65" si="1027">$BJ65*BG65</f>
        <v>0</v>
      </c>
      <c r="CC65" s="369">
        <f t="shared" ref="CC65" si="1028">$BJ65*BH65</f>
        <v>0</v>
      </c>
      <c r="CD65" s="370">
        <f t="shared" ref="CD65" si="1029">$BJ65*BI65</f>
        <v>0</v>
      </c>
      <c r="CE65" s="395">
        <f>IF(N65="Nemení sa",1,0)</f>
        <v>0</v>
      </c>
      <c r="CF65" s="372">
        <f>AG65*$CE65</f>
        <v>0</v>
      </c>
      <c r="CG65" s="369">
        <f>AI65*$CE65</f>
        <v>0</v>
      </c>
      <c r="CH65" s="369">
        <f>AK65*$CE65</f>
        <v>0</v>
      </c>
      <c r="CI65" s="369">
        <f>AM65*$CE65</f>
        <v>0</v>
      </c>
      <c r="CJ65" s="370">
        <f>AO65*$CE65</f>
        <v>0</v>
      </c>
      <c r="CK65" s="373">
        <f t="shared" ref="CK65" si="1030">SUM(CF65:CJ67)</f>
        <v>0</v>
      </c>
      <c r="CL65" s="374">
        <f>IF(F65=vstupy!B$42,"1",0)</f>
        <v>0</v>
      </c>
      <c r="CM65" s="372">
        <f t="shared" ref="CM65:CV65" si="1031">IF($CL65="1",AP65,0)</f>
        <v>0</v>
      </c>
      <c r="CN65" s="369">
        <f t="shared" si="1031"/>
        <v>0</v>
      </c>
      <c r="CO65" s="369">
        <f t="shared" si="1031"/>
        <v>0</v>
      </c>
      <c r="CP65" s="369">
        <f t="shared" si="1031"/>
        <v>0</v>
      </c>
      <c r="CQ65" s="369">
        <f t="shared" si="1031"/>
        <v>0</v>
      </c>
      <c r="CR65" s="369">
        <f t="shared" si="1031"/>
        <v>0</v>
      </c>
      <c r="CS65" s="369">
        <f t="shared" si="1031"/>
        <v>0</v>
      </c>
      <c r="CT65" s="369">
        <f t="shared" si="1031"/>
        <v>0</v>
      </c>
      <c r="CU65" s="369">
        <f t="shared" si="1031"/>
        <v>0</v>
      </c>
      <c r="CV65" s="370">
        <f t="shared" si="1031"/>
        <v>0</v>
      </c>
      <c r="CW65" s="371">
        <f>CP65+CT65+CV65</f>
        <v>0</v>
      </c>
      <c r="CX65" s="371">
        <f t="shared" ref="CX65" si="1032">CN65+CR65</f>
        <v>0</v>
      </c>
      <c r="CY65" s="372">
        <f t="shared" ref="CY65:DH65" si="1033">IF($CL65="1",AZ65,0)</f>
        <v>0</v>
      </c>
      <c r="CZ65" s="369">
        <f t="shared" si="1033"/>
        <v>0</v>
      </c>
      <c r="DA65" s="369">
        <f t="shared" si="1033"/>
        <v>0</v>
      </c>
      <c r="DB65" s="369">
        <f t="shared" si="1033"/>
        <v>0</v>
      </c>
      <c r="DC65" s="369">
        <f t="shared" si="1033"/>
        <v>0</v>
      </c>
      <c r="DD65" s="369">
        <f t="shared" si="1033"/>
        <v>0</v>
      </c>
      <c r="DE65" s="369">
        <f t="shared" si="1033"/>
        <v>0</v>
      </c>
      <c r="DF65" s="369">
        <f t="shared" si="1033"/>
        <v>0</v>
      </c>
      <c r="DG65" s="369">
        <f t="shared" si="1033"/>
        <v>0</v>
      </c>
      <c r="DH65" s="370">
        <f t="shared" si="1033"/>
        <v>0</v>
      </c>
      <c r="DI65" s="382">
        <f>DB65+DF65+DH65</f>
        <v>0</v>
      </c>
      <c r="DJ65" s="382">
        <f t="shared" ref="DJ65" si="1034">CZ65+DD65</f>
        <v>0</v>
      </c>
      <c r="DK65" s="381">
        <f>IF(CE65=0,1,0)</f>
        <v>1</v>
      </c>
      <c r="DL65" s="381">
        <f>IFERROR(IF($AF65="N",AH65+AJ65+AL65+AN65,AF65+AH65+AJ65+AL65+AN65),0)*$DK65</f>
        <v>0</v>
      </c>
      <c r="DM65" s="381">
        <f>(AG65+AI65+AK65+AM65+AO65)*$DK65</f>
        <v>0</v>
      </c>
      <c r="DN65" s="381">
        <f>AS65+AW65+AY65-CW65</f>
        <v>0</v>
      </c>
      <c r="DO65" s="381">
        <f>BC65+BG65+BI65-DI65</f>
        <v>0</v>
      </c>
      <c r="DP65" s="381">
        <f>DN65+DO65</f>
        <v>0</v>
      </c>
      <c r="DQ65" s="380" t="str">
        <f>IF(OR(F65=vstupy!B$40,F65=vstupy!B$41,F65=vstupy!B$42,),"0","1")</f>
        <v>0</v>
      </c>
      <c r="DR65" s="372">
        <f>IF($DQ65="1",AQ65,"0")+CF65</f>
        <v>0</v>
      </c>
      <c r="DS65" s="369">
        <f>IF($DQ65="1",AS65,"0")+CG65</f>
        <v>0</v>
      </c>
      <c r="DT65" s="369">
        <f>IF($DQ65="1",AU65,"0")+CH65</f>
        <v>0</v>
      </c>
      <c r="DU65" s="369">
        <f>IF($DQ65="1",AW65,"0")+CI65</f>
        <v>0</v>
      </c>
      <c r="DV65" s="370">
        <f>IF($DQ65="1",AY65,"0")+CJ65</f>
        <v>0</v>
      </c>
      <c r="DW65" s="378">
        <f t="shared" ref="DW65" si="1035">SUM(DR65:DV67)</f>
        <v>0</v>
      </c>
      <c r="DX65" s="372" t="str">
        <f t="shared" ref="DX65" si="1036">IF($DQ65="1",BA65,"0")</f>
        <v>0</v>
      </c>
      <c r="DY65" s="369" t="str">
        <f t="shared" ref="DY65" si="1037">IF($DQ65="1",BC65,"0")</f>
        <v>0</v>
      </c>
      <c r="DZ65" s="369" t="str">
        <f t="shared" ref="DZ65" si="1038">IF($DQ65="1",BE65,"0")</f>
        <v>0</v>
      </c>
      <c r="EA65" s="369" t="str">
        <f>IF($DQ65="1",BG65,"0")</f>
        <v>0</v>
      </c>
      <c r="EB65" s="370" t="str">
        <f>IF($DQ65="1",BI65,"0")</f>
        <v>0</v>
      </c>
      <c r="EC65" s="378">
        <f t="shared" ref="EC65" si="1039">SUM(DX65:EB67)</f>
        <v>0</v>
      </c>
      <c r="ED65" s="379">
        <f>EC65+DW65</f>
        <v>0</v>
      </c>
    </row>
    <row r="66" spans="1:134" ht="12.6" customHeight="1" x14ac:dyDescent="0.2">
      <c r="A66" s="16"/>
      <c r="B66" s="427"/>
      <c r="C66" s="425"/>
      <c r="D66" s="425"/>
      <c r="E66" s="425"/>
      <c r="F66" s="429"/>
      <c r="G66" s="585"/>
      <c r="H66" s="432"/>
      <c r="I66" s="432"/>
      <c r="J66" s="423"/>
      <c r="K66" s="429"/>
      <c r="L66" s="418"/>
      <c r="M66" s="426"/>
      <c r="N66" s="418"/>
      <c r="O66" s="418"/>
      <c r="P66" s="418"/>
      <c r="Q66" s="418"/>
      <c r="R66" s="419"/>
      <c r="S66" s="418"/>
      <c r="T66" s="420"/>
      <c r="U66" s="421"/>
      <c r="V66" s="419"/>
      <c r="W66" s="418"/>
      <c r="X66" s="160" t="s">
        <v>142</v>
      </c>
      <c r="Y66" s="174" t="s">
        <v>137</v>
      </c>
      <c r="Z66" s="171">
        <f>VLOOKUP($X66,vstupy!$B$18:$F$31,MATCH($Y66,vstupy!$B$17:$F$17,0),0)</f>
        <v>0</v>
      </c>
      <c r="AA66" s="108" t="s">
        <v>143</v>
      </c>
      <c r="AB66" s="171">
        <f>VLOOKUP($AA66,vstupy!$B$34:$C$36,2,FALSE)</f>
        <v>0</v>
      </c>
      <c r="AC66" s="171">
        <f t="shared" si="520"/>
        <v>0</v>
      </c>
      <c r="AD66" s="435"/>
      <c r="AE66" s="404"/>
      <c r="AF66" s="372"/>
      <c r="AG66" s="396"/>
      <c r="AH66" s="396"/>
      <c r="AI66" s="396"/>
      <c r="AJ66" s="396"/>
      <c r="AK66" s="396"/>
      <c r="AL66" s="396"/>
      <c r="AM66" s="399"/>
      <c r="AN66" s="396"/>
      <c r="AO66" s="401"/>
      <c r="AP66" s="372"/>
      <c r="AQ66" s="369"/>
      <c r="AR66" s="369"/>
      <c r="AS66" s="369"/>
      <c r="AT66" s="369"/>
      <c r="AU66" s="369"/>
      <c r="AV66" s="369"/>
      <c r="AW66" s="369"/>
      <c r="AX66" s="369"/>
      <c r="AY66" s="369"/>
      <c r="AZ66" s="369"/>
      <c r="BA66" s="369"/>
      <c r="BB66" s="369"/>
      <c r="BC66" s="369"/>
      <c r="BD66" s="369"/>
      <c r="BE66" s="369"/>
      <c r="BF66" s="369"/>
      <c r="BG66" s="369"/>
      <c r="BH66" s="369"/>
      <c r="BI66" s="377"/>
      <c r="BJ66" s="371"/>
      <c r="BK66" s="372"/>
      <c r="BL66" s="369"/>
      <c r="BM66" s="369"/>
      <c r="BN66" s="369"/>
      <c r="BO66" s="369"/>
      <c r="BP66" s="369"/>
      <c r="BQ66" s="369"/>
      <c r="BR66" s="369"/>
      <c r="BS66" s="369"/>
      <c r="BT66" s="370"/>
      <c r="BU66" s="372"/>
      <c r="BV66" s="369"/>
      <c r="BW66" s="369"/>
      <c r="BX66" s="369"/>
      <c r="BY66" s="369"/>
      <c r="BZ66" s="369"/>
      <c r="CA66" s="369"/>
      <c r="CB66" s="369"/>
      <c r="CC66" s="369"/>
      <c r="CD66" s="370"/>
      <c r="CE66" s="395"/>
      <c r="CF66" s="372"/>
      <c r="CG66" s="369"/>
      <c r="CH66" s="369"/>
      <c r="CI66" s="369"/>
      <c r="CJ66" s="370"/>
      <c r="CK66" s="373"/>
      <c r="CL66" s="375"/>
      <c r="CM66" s="372"/>
      <c r="CN66" s="369"/>
      <c r="CO66" s="369"/>
      <c r="CP66" s="369"/>
      <c r="CQ66" s="369"/>
      <c r="CR66" s="369"/>
      <c r="CS66" s="369"/>
      <c r="CT66" s="369"/>
      <c r="CU66" s="369"/>
      <c r="CV66" s="370"/>
      <c r="CW66" s="371"/>
      <c r="CX66" s="371"/>
      <c r="CY66" s="372"/>
      <c r="CZ66" s="369"/>
      <c r="DA66" s="369"/>
      <c r="DB66" s="369"/>
      <c r="DC66" s="369"/>
      <c r="DD66" s="369"/>
      <c r="DE66" s="369"/>
      <c r="DF66" s="369"/>
      <c r="DG66" s="369"/>
      <c r="DH66" s="370"/>
      <c r="DI66" s="382"/>
      <c r="DJ66" s="382"/>
      <c r="DK66" s="381"/>
      <c r="DL66" s="381"/>
      <c r="DM66" s="381"/>
      <c r="DN66" s="381"/>
      <c r="DO66" s="381"/>
      <c r="DP66" s="381"/>
      <c r="DQ66" s="380"/>
      <c r="DR66" s="372"/>
      <c r="DS66" s="369"/>
      <c r="DT66" s="369"/>
      <c r="DU66" s="369"/>
      <c r="DV66" s="370"/>
      <c r="DW66" s="378"/>
      <c r="DX66" s="372"/>
      <c r="DY66" s="369"/>
      <c r="DZ66" s="369"/>
      <c r="EA66" s="369"/>
      <c r="EB66" s="370"/>
      <c r="EC66" s="378"/>
      <c r="ED66" s="379"/>
    </row>
    <row r="67" spans="1:134" ht="12.6" customHeight="1" x14ac:dyDescent="0.2">
      <c r="A67" s="16"/>
      <c r="B67" s="427"/>
      <c r="C67" s="425"/>
      <c r="D67" s="425"/>
      <c r="E67" s="425"/>
      <c r="F67" s="430"/>
      <c r="G67" s="585"/>
      <c r="H67" s="433"/>
      <c r="I67" s="433"/>
      <c r="J67" s="424"/>
      <c r="K67" s="430"/>
      <c r="L67" s="418"/>
      <c r="M67" s="426"/>
      <c r="N67" s="418"/>
      <c r="O67" s="418"/>
      <c r="P67" s="418"/>
      <c r="Q67" s="418"/>
      <c r="R67" s="419"/>
      <c r="S67" s="418"/>
      <c r="T67" s="420"/>
      <c r="U67" s="421"/>
      <c r="V67" s="419"/>
      <c r="W67" s="418"/>
      <c r="X67" s="160" t="s">
        <v>142</v>
      </c>
      <c r="Y67" s="174" t="s">
        <v>137</v>
      </c>
      <c r="Z67" s="171">
        <f>VLOOKUP($X67,vstupy!$B$18:$F$31,MATCH($Y67,vstupy!$B$17:$F$17,0),0)</f>
        <v>0</v>
      </c>
      <c r="AA67" s="108" t="s">
        <v>143</v>
      </c>
      <c r="AB67" s="171">
        <f>VLOOKUP($AA67,vstupy!$B$34:$C$36,2,FALSE)</f>
        <v>0</v>
      </c>
      <c r="AC67" s="171">
        <f t="shared" si="520"/>
        <v>0</v>
      </c>
      <c r="AD67" s="436"/>
      <c r="AE67" s="405"/>
      <c r="AF67" s="372"/>
      <c r="AG67" s="396"/>
      <c r="AH67" s="396"/>
      <c r="AI67" s="396"/>
      <c r="AJ67" s="396"/>
      <c r="AK67" s="396"/>
      <c r="AL67" s="396"/>
      <c r="AM67" s="400"/>
      <c r="AN67" s="396"/>
      <c r="AO67" s="401"/>
      <c r="AP67" s="372"/>
      <c r="AQ67" s="369"/>
      <c r="AR67" s="369"/>
      <c r="AS67" s="369"/>
      <c r="AT67" s="369"/>
      <c r="AU67" s="369"/>
      <c r="AV67" s="369"/>
      <c r="AW67" s="369"/>
      <c r="AX67" s="369"/>
      <c r="AY67" s="369"/>
      <c r="AZ67" s="369"/>
      <c r="BA67" s="369"/>
      <c r="BB67" s="369"/>
      <c r="BC67" s="369"/>
      <c r="BD67" s="369"/>
      <c r="BE67" s="369"/>
      <c r="BF67" s="369"/>
      <c r="BG67" s="369"/>
      <c r="BH67" s="369"/>
      <c r="BI67" s="377"/>
      <c r="BJ67" s="371"/>
      <c r="BK67" s="372"/>
      <c r="BL67" s="369"/>
      <c r="BM67" s="369"/>
      <c r="BN67" s="369"/>
      <c r="BO67" s="369"/>
      <c r="BP67" s="369"/>
      <c r="BQ67" s="369"/>
      <c r="BR67" s="369"/>
      <c r="BS67" s="369"/>
      <c r="BT67" s="370"/>
      <c r="BU67" s="372"/>
      <c r="BV67" s="369"/>
      <c r="BW67" s="369"/>
      <c r="BX67" s="369"/>
      <c r="BY67" s="369"/>
      <c r="BZ67" s="369"/>
      <c r="CA67" s="369"/>
      <c r="CB67" s="369"/>
      <c r="CC67" s="369"/>
      <c r="CD67" s="370"/>
      <c r="CE67" s="395"/>
      <c r="CF67" s="372"/>
      <c r="CG67" s="369"/>
      <c r="CH67" s="369"/>
      <c r="CI67" s="369"/>
      <c r="CJ67" s="370"/>
      <c r="CK67" s="373"/>
      <c r="CL67" s="376"/>
      <c r="CM67" s="372"/>
      <c r="CN67" s="369"/>
      <c r="CO67" s="369"/>
      <c r="CP67" s="369"/>
      <c r="CQ67" s="369"/>
      <c r="CR67" s="369"/>
      <c r="CS67" s="369"/>
      <c r="CT67" s="369"/>
      <c r="CU67" s="369"/>
      <c r="CV67" s="370"/>
      <c r="CW67" s="371"/>
      <c r="CX67" s="371"/>
      <c r="CY67" s="372"/>
      <c r="CZ67" s="369"/>
      <c r="DA67" s="369"/>
      <c r="DB67" s="369"/>
      <c r="DC67" s="369"/>
      <c r="DD67" s="369"/>
      <c r="DE67" s="369"/>
      <c r="DF67" s="369"/>
      <c r="DG67" s="369"/>
      <c r="DH67" s="370"/>
      <c r="DI67" s="382"/>
      <c r="DJ67" s="382"/>
      <c r="DK67" s="381"/>
      <c r="DL67" s="381"/>
      <c r="DM67" s="381"/>
      <c r="DN67" s="381"/>
      <c r="DO67" s="381"/>
      <c r="DP67" s="381"/>
      <c r="DQ67" s="380"/>
      <c r="DR67" s="372"/>
      <c r="DS67" s="369"/>
      <c r="DT67" s="369"/>
      <c r="DU67" s="369"/>
      <c r="DV67" s="370"/>
      <c r="DW67" s="378"/>
      <c r="DX67" s="372"/>
      <c r="DY67" s="369"/>
      <c r="DZ67" s="369"/>
      <c r="EA67" s="369"/>
      <c r="EB67" s="370"/>
      <c r="EC67" s="378"/>
      <c r="ED67" s="379"/>
    </row>
    <row r="68" spans="1:134" ht="12.6" customHeight="1" x14ac:dyDescent="0.2">
      <c r="B68" s="414">
        <f t="shared" ref="B68" si="1040">B65+1</f>
        <v>20</v>
      </c>
      <c r="C68" s="437"/>
      <c r="D68" s="437"/>
      <c r="E68" s="437"/>
      <c r="F68" s="392" t="s">
        <v>196</v>
      </c>
      <c r="G68" s="586"/>
      <c r="H68" s="386" t="str">
        <f t="shared" ref="H68" si="1041">IF($F68="3e)  Skoršia transpozícia  - zavedenie transpozície pred termínom ktorý určuje smernica EÚ. "," ","")</f>
        <v/>
      </c>
      <c r="I68" s="386" t="str">
        <f t="shared" ref="I68" si="1042">IF($F68="3e)  Skoršia transpozícia  - zavedenie transpozície pred termínom ktorý určuje smernica EÚ. ",$H68,"NA")</f>
        <v>NA</v>
      </c>
      <c r="J68" s="389">
        <f>IF(I68&gt;12,1,I68/12)</f>
        <v>1</v>
      </c>
      <c r="K68" s="392"/>
      <c r="L68" s="384"/>
      <c r="M68" s="383">
        <f>IF(L68="N",0,L68)</f>
        <v>0</v>
      </c>
      <c r="N68" s="384" t="s">
        <v>196</v>
      </c>
      <c r="O68" s="384"/>
      <c r="P68" s="384"/>
      <c r="Q68" s="384" t="s">
        <v>35</v>
      </c>
      <c r="R68" s="385">
        <f>VLOOKUP(Q68,vstupy!$B$3:$C$15,2,FALSE)</f>
        <v>0</v>
      </c>
      <c r="S68" s="384"/>
      <c r="T68" s="409"/>
      <c r="U68" s="410" t="s">
        <v>35</v>
      </c>
      <c r="V68" s="385">
        <f>VLOOKUP(U68,vstupy!$B$3:$C$15,2,FALSE)</f>
        <v>0</v>
      </c>
      <c r="W68" s="384"/>
      <c r="X68" s="261" t="s">
        <v>142</v>
      </c>
      <c r="Y68" s="262" t="s">
        <v>137</v>
      </c>
      <c r="Z68" s="263">
        <f>VLOOKUP($X68,vstupy!$B$18:$F$31,MATCH($Y68,vstupy!$B$17:$F$17,0),0)</f>
        <v>0</v>
      </c>
      <c r="AA68" s="264" t="s">
        <v>143</v>
      </c>
      <c r="AB68" s="263">
        <f>VLOOKUP($AA68,vstupy!$B$34:$C$36,2,FALSE)</f>
        <v>0</v>
      </c>
      <c r="AC68" s="263">
        <f t="shared" si="520"/>
        <v>0</v>
      </c>
      <c r="AD68" s="411" t="s">
        <v>35</v>
      </c>
      <c r="AE68" s="403">
        <f>VLOOKUP(AD68,vstupy!$B$3:$C$15,2,FALSE)</f>
        <v>0</v>
      </c>
      <c r="AF68" s="406" t="str">
        <f>IFERROR(IF(M68=0,"N",O68/L68*J68),0)</f>
        <v>N</v>
      </c>
      <c r="AG68" s="400">
        <f>O68*J68</f>
        <v>0</v>
      </c>
      <c r="AH68" s="441">
        <f t="shared" ref="AH68" si="1043">P68*R68*J68</f>
        <v>0</v>
      </c>
      <c r="AI68" s="400">
        <f t="shared" ref="AI68" si="1044">IFERROR(AH68*M68,0)</f>
        <v>0</v>
      </c>
      <c r="AJ68" s="441" t="str">
        <f t="shared" si="177"/>
        <v>N</v>
      </c>
      <c r="AK68" s="400">
        <f t="shared" ref="AK68" si="1045">S68*J68</f>
        <v>0</v>
      </c>
      <c r="AL68" s="400">
        <f>T68*V68*J68</f>
        <v>0</v>
      </c>
      <c r="AM68" s="398">
        <f t="shared" ref="AM68" si="1046">IFERROR(AL68*M68,0)</f>
        <v>0</v>
      </c>
      <c r="AN68" s="400">
        <f t="shared" ref="AN68" si="1047">IF(W68&gt;0,IF(AE68&gt;0,($G$7/160)*(W68/60)*AE68*J68,0),IF(AE68&gt;0,($G$7/160)*((AC68+AC69+AC70)/60)*AE68*J68,0))</f>
        <v>0</v>
      </c>
      <c r="AO68" s="439">
        <f>IFERROR(AN68*M68,0)</f>
        <v>0</v>
      </c>
      <c r="AP68" s="372">
        <f t="shared" ref="AP68" si="1048">IF($N68="In (zvyšuje náklady)",AF68,0)</f>
        <v>0</v>
      </c>
      <c r="AQ68" s="369">
        <f t="shared" ref="AQ68" si="1049">IF($N68="In (zvyšuje náklady)",AG68,0)</f>
        <v>0</v>
      </c>
      <c r="AR68" s="369">
        <f t="shared" ref="AR68" si="1050">IF($N68="In (zvyšuje náklady)",AH68,0)</f>
        <v>0</v>
      </c>
      <c r="AS68" s="369">
        <f t="shared" ref="AS68" si="1051">IF($N68="In (zvyšuje náklady)",AI68,0)</f>
        <v>0</v>
      </c>
      <c r="AT68" s="369">
        <f t="shared" ref="AT68" si="1052">IF($N68="In (zvyšuje náklady)",AJ68,0)</f>
        <v>0</v>
      </c>
      <c r="AU68" s="369">
        <f t="shared" ref="AU68" si="1053">IF($N68="In (zvyšuje náklady)",AK68,0)</f>
        <v>0</v>
      </c>
      <c r="AV68" s="369">
        <f t="shared" ref="AV68" si="1054">IF($N68="In (zvyšuje náklady)",AL68,0)</f>
        <v>0</v>
      </c>
      <c r="AW68" s="369">
        <f t="shared" ref="AW68" si="1055">IF($N68="In (zvyšuje náklady)",AM68,0)</f>
        <v>0</v>
      </c>
      <c r="AX68" s="369">
        <f t="shared" ref="AX68" si="1056">IF($N68="In (zvyšuje náklady)",AN68,0)</f>
        <v>0</v>
      </c>
      <c r="AY68" s="369">
        <f t="shared" ref="AY68" si="1057">IF($N68="In (zvyšuje náklady)",AO68,0)</f>
        <v>0</v>
      </c>
      <c r="AZ68" s="369" t="str">
        <f t="shared" ref="AZ68" si="1058">IF($N68="Out (znižuje náklady)",AF68,"0")</f>
        <v>0</v>
      </c>
      <c r="BA68" s="369" t="str">
        <f t="shared" ref="BA68" si="1059">IF($N68="Out (znižuje náklady)",AG68,"0")</f>
        <v>0</v>
      </c>
      <c r="BB68" s="369" t="str">
        <f t="shared" ref="BB68" si="1060">IF($N68="Out (znižuje náklady)",AH68,"0")</f>
        <v>0</v>
      </c>
      <c r="BC68" s="369" t="str">
        <f t="shared" ref="BC68" si="1061">IF($N68="Out (znižuje náklady)",AI68,"0")</f>
        <v>0</v>
      </c>
      <c r="BD68" s="369" t="str">
        <f t="shared" ref="BD68" si="1062">IF($N68="Out (znižuje náklady)",AJ68,"0")</f>
        <v>0</v>
      </c>
      <c r="BE68" s="369" t="str">
        <f t="shared" ref="BE68" si="1063">IF($N68="Out (znižuje náklady)",AK68,"0")</f>
        <v>0</v>
      </c>
      <c r="BF68" s="369" t="str">
        <f t="shared" ref="BF68" si="1064">IF($N68="Out (znižuje náklady)",AL68,"0")</f>
        <v>0</v>
      </c>
      <c r="BG68" s="369" t="str">
        <f t="shared" ref="BG68" si="1065">IF($N68="Out (znižuje náklady)",AM68,"0")</f>
        <v>0</v>
      </c>
      <c r="BH68" s="369" t="str">
        <f t="shared" ref="BH68" si="1066">IF($N68="Out (znižuje náklady)",AN68,"0")</f>
        <v>0</v>
      </c>
      <c r="BI68" s="377" t="str">
        <f t="shared" ref="BI68" si="1067">IF($N68="Out (znižuje náklady)",AO68,"0")</f>
        <v>0</v>
      </c>
      <c r="BJ68" s="371">
        <f>IF(F68=vstupy!$B$47,0,1)</f>
        <v>1</v>
      </c>
      <c r="BK68" s="372">
        <f t="shared" ref="BK68" si="1068">$BJ68*AP68</f>
        <v>0</v>
      </c>
      <c r="BL68" s="369">
        <f t="shared" ref="BL68" si="1069">$BJ68*AQ68</f>
        <v>0</v>
      </c>
      <c r="BM68" s="369">
        <f t="shared" ref="BM68" si="1070">$BJ68*AR68</f>
        <v>0</v>
      </c>
      <c r="BN68" s="369">
        <f t="shared" ref="BN68" si="1071">$BJ68*AS68</f>
        <v>0</v>
      </c>
      <c r="BO68" s="369">
        <f t="shared" ref="BO68" si="1072">$BJ68*AT68</f>
        <v>0</v>
      </c>
      <c r="BP68" s="369">
        <f t="shared" ref="BP68" si="1073">$BJ68*AU68</f>
        <v>0</v>
      </c>
      <c r="BQ68" s="369">
        <f t="shared" ref="BQ68" si="1074">$BJ68*AV68</f>
        <v>0</v>
      </c>
      <c r="BR68" s="369">
        <f t="shared" ref="BR68" si="1075">$BJ68*AW68</f>
        <v>0</v>
      </c>
      <c r="BS68" s="369">
        <f t="shared" ref="BS68" si="1076">$BJ68*AX68</f>
        <v>0</v>
      </c>
      <c r="BT68" s="370">
        <f t="shared" ref="BT68" si="1077">$BJ68*AY68</f>
        <v>0</v>
      </c>
      <c r="BU68" s="372">
        <f t="shared" ref="BU68" si="1078">$BJ68*AZ68</f>
        <v>0</v>
      </c>
      <c r="BV68" s="369">
        <f t="shared" ref="BV68" si="1079">$BJ68*BA68</f>
        <v>0</v>
      </c>
      <c r="BW68" s="369">
        <f t="shared" ref="BW68" si="1080">$BJ68*BB68</f>
        <v>0</v>
      </c>
      <c r="BX68" s="369">
        <f t="shared" ref="BX68" si="1081">$BJ68*BC68</f>
        <v>0</v>
      </c>
      <c r="BY68" s="369">
        <f t="shared" ref="BY68" si="1082">$BJ68*BD68</f>
        <v>0</v>
      </c>
      <c r="BZ68" s="369">
        <f t="shared" ref="BZ68" si="1083">$BJ68*BE68</f>
        <v>0</v>
      </c>
      <c r="CA68" s="369">
        <f t="shared" ref="CA68" si="1084">$BJ68*BF68</f>
        <v>0</v>
      </c>
      <c r="CB68" s="369">
        <f t="shared" ref="CB68" si="1085">$BJ68*BG68</f>
        <v>0</v>
      </c>
      <c r="CC68" s="369">
        <f t="shared" ref="CC68" si="1086">$BJ68*BH68</f>
        <v>0</v>
      </c>
      <c r="CD68" s="370">
        <f t="shared" ref="CD68" si="1087">$BJ68*BI68</f>
        <v>0</v>
      </c>
      <c r="CE68" s="395">
        <f>IF(N68="Nemení sa",1,0)</f>
        <v>0</v>
      </c>
      <c r="CF68" s="372">
        <f>AG68*$CE68</f>
        <v>0</v>
      </c>
      <c r="CG68" s="369">
        <f>AI68*$CE68</f>
        <v>0</v>
      </c>
      <c r="CH68" s="369">
        <f>AK68*$CE68</f>
        <v>0</v>
      </c>
      <c r="CI68" s="369">
        <f>AM68*$CE68</f>
        <v>0</v>
      </c>
      <c r="CJ68" s="370">
        <f>AO68*$CE68</f>
        <v>0</v>
      </c>
      <c r="CK68" s="373">
        <f t="shared" ref="CK68" si="1088">SUM(CF68:CJ70)</f>
        <v>0</v>
      </c>
      <c r="CL68" s="374">
        <f>IF(F68=vstupy!B$42,"1",0)</f>
        <v>0</v>
      </c>
      <c r="CM68" s="372">
        <f t="shared" ref="CM68:CV68" si="1089">IF($CL68="1",AP68,0)</f>
        <v>0</v>
      </c>
      <c r="CN68" s="369">
        <f t="shared" si="1089"/>
        <v>0</v>
      </c>
      <c r="CO68" s="369">
        <f t="shared" si="1089"/>
        <v>0</v>
      </c>
      <c r="CP68" s="369">
        <f t="shared" si="1089"/>
        <v>0</v>
      </c>
      <c r="CQ68" s="369">
        <f t="shared" si="1089"/>
        <v>0</v>
      </c>
      <c r="CR68" s="369">
        <f t="shared" si="1089"/>
        <v>0</v>
      </c>
      <c r="CS68" s="369">
        <f t="shared" si="1089"/>
        <v>0</v>
      </c>
      <c r="CT68" s="369">
        <f t="shared" si="1089"/>
        <v>0</v>
      </c>
      <c r="CU68" s="369">
        <f t="shared" si="1089"/>
        <v>0</v>
      </c>
      <c r="CV68" s="370">
        <f t="shared" si="1089"/>
        <v>0</v>
      </c>
      <c r="CW68" s="371">
        <f>CP68+CT68+CV68</f>
        <v>0</v>
      </c>
      <c r="CX68" s="371">
        <f t="shared" ref="CX68" si="1090">CN68+CR68</f>
        <v>0</v>
      </c>
      <c r="CY68" s="372">
        <f t="shared" ref="CY68:DH68" si="1091">IF($CL68="1",AZ68,0)</f>
        <v>0</v>
      </c>
      <c r="CZ68" s="369">
        <f t="shared" si="1091"/>
        <v>0</v>
      </c>
      <c r="DA68" s="369">
        <f t="shared" si="1091"/>
        <v>0</v>
      </c>
      <c r="DB68" s="369">
        <f t="shared" si="1091"/>
        <v>0</v>
      </c>
      <c r="DC68" s="369">
        <f t="shared" si="1091"/>
        <v>0</v>
      </c>
      <c r="DD68" s="369">
        <f t="shared" si="1091"/>
        <v>0</v>
      </c>
      <c r="DE68" s="369">
        <f t="shared" si="1091"/>
        <v>0</v>
      </c>
      <c r="DF68" s="369">
        <f t="shared" si="1091"/>
        <v>0</v>
      </c>
      <c r="DG68" s="369">
        <f t="shared" si="1091"/>
        <v>0</v>
      </c>
      <c r="DH68" s="370">
        <f t="shared" si="1091"/>
        <v>0</v>
      </c>
      <c r="DI68" s="382">
        <f>DB68+DF68+DH68</f>
        <v>0</v>
      </c>
      <c r="DJ68" s="382">
        <f t="shared" ref="DJ68" si="1092">CZ68+DD68</f>
        <v>0</v>
      </c>
      <c r="DK68" s="381">
        <f>IF(CE68=0,1,0)</f>
        <v>1</v>
      </c>
      <c r="DL68" s="381">
        <f>IFERROR(IF($AF68="N",AH68+AJ68+AL68+AN68,AF68+AH68+AJ68+AL68+AN68),0)*$DK68</f>
        <v>0</v>
      </c>
      <c r="DM68" s="381">
        <f>(AG68+AI68+AK68+AM68+AO68)*$DK68</f>
        <v>0</v>
      </c>
      <c r="DN68" s="381">
        <f>AS68+AW68+AY68-CW68</f>
        <v>0</v>
      </c>
      <c r="DO68" s="381">
        <f>BC68+BG68+BI68-DI68</f>
        <v>0</v>
      </c>
      <c r="DP68" s="381">
        <f>DN68+DO68</f>
        <v>0</v>
      </c>
      <c r="DQ68" s="380" t="str">
        <f>IF(OR(F68=vstupy!B$40,F68=vstupy!B$41,F68=vstupy!B$42,),"0","1")</f>
        <v>0</v>
      </c>
      <c r="DR68" s="372">
        <f>IF($DQ68="1",AQ68,"0")+CF68</f>
        <v>0</v>
      </c>
      <c r="DS68" s="369">
        <f>IF($DQ68="1",AS68,"0")+CG68</f>
        <v>0</v>
      </c>
      <c r="DT68" s="369">
        <f>IF($DQ68="1",AU68,"0")+CH68</f>
        <v>0</v>
      </c>
      <c r="DU68" s="369">
        <f>IF($DQ68="1",AW68,"0")+CI68</f>
        <v>0</v>
      </c>
      <c r="DV68" s="370">
        <f>IF($DQ68="1",AY68,"0")+CJ68</f>
        <v>0</v>
      </c>
      <c r="DW68" s="378">
        <f t="shared" ref="DW68" si="1093">SUM(DR68:DV70)</f>
        <v>0</v>
      </c>
      <c r="DX68" s="372" t="str">
        <f t="shared" ref="DX68" si="1094">IF($DQ68="1",BA68,"0")</f>
        <v>0</v>
      </c>
      <c r="DY68" s="369" t="str">
        <f t="shared" ref="DY68" si="1095">IF($DQ68="1",BC68,"0")</f>
        <v>0</v>
      </c>
      <c r="DZ68" s="369" t="str">
        <f t="shared" ref="DZ68" si="1096">IF($DQ68="1",BE68,"0")</f>
        <v>0</v>
      </c>
      <c r="EA68" s="369" t="str">
        <f>IF($DQ68="1",BG68,"0")</f>
        <v>0</v>
      </c>
      <c r="EB68" s="370" t="str">
        <f>IF($DQ68="1",BI68,"0")</f>
        <v>0</v>
      </c>
      <c r="EC68" s="378">
        <f t="shared" ref="EC68" si="1097">SUM(DX68:EB70)</f>
        <v>0</v>
      </c>
      <c r="ED68" s="379">
        <f>EC68+DW68</f>
        <v>0</v>
      </c>
    </row>
    <row r="69" spans="1:134" ht="12.6" customHeight="1" x14ac:dyDescent="0.2">
      <c r="B69" s="414"/>
      <c r="C69" s="437"/>
      <c r="D69" s="437"/>
      <c r="E69" s="437"/>
      <c r="F69" s="393"/>
      <c r="G69" s="586"/>
      <c r="H69" s="387"/>
      <c r="I69" s="387"/>
      <c r="J69" s="390"/>
      <c r="K69" s="393"/>
      <c r="L69" s="384"/>
      <c r="M69" s="383"/>
      <c r="N69" s="384"/>
      <c r="O69" s="384"/>
      <c r="P69" s="384"/>
      <c r="Q69" s="384"/>
      <c r="R69" s="385"/>
      <c r="S69" s="384"/>
      <c r="T69" s="409"/>
      <c r="U69" s="410"/>
      <c r="V69" s="385"/>
      <c r="W69" s="384"/>
      <c r="X69" s="261" t="s">
        <v>142</v>
      </c>
      <c r="Y69" s="262" t="s">
        <v>137</v>
      </c>
      <c r="Z69" s="263">
        <f>VLOOKUP($X69,vstupy!$B$18:$F$31,MATCH($Y69,vstupy!$B$17:$F$17,0),0)</f>
        <v>0</v>
      </c>
      <c r="AA69" s="264" t="s">
        <v>143</v>
      </c>
      <c r="AB69" s="263">
        <f>VLOOKUP($AA69,vstupy!$B$34:$C$36,2,FALSE)</f>
        <v>0</v>
      </c>
      <c r="AC69" s="263">
        <f t="shared" si="520"/>
        <v>0</v>
      </c>
      <c r="AD69" s="412"/>
      <c r="AE69" s="404"/>
      <c r="AF69" s="372"/>
      <c r="AG69" s="396"/>
      <c r="AH69" s="396"/>
      <c r="AI69" s="396"/>
      <c r="AJ69" s="396"/>
      <c r="AK69" s="396"/>
      <c r="AL69" s="396"/>
      <c r="AM69" s="399"/>
      <c r="AN69" s="396"/>
      <c r="AO69" s="401"/>
      <c r="AP69" s="372"/>
      <c r="AQ69" s="369"/>
      <c r="AR69" s="369"/>
      <c r="AS69" s="369"/>
      <c r="AT69" s="369"/>
      <c r="AU69" s="369"/>
      <c r="AV69" s="369"/>
      <c r="AW69" s="369"/>
      <c r="AX69" s="369"/>
      <c r="AY69" s="369"/>
      <c r="AZ69" s="369"/>
      <c r="BA69" s="369"/>
      <c r="BB69" s="369"/>
      <c r="BC69" s="369"/>
      <c r="BD69" s="369"/>
      <c r="BE69" s="369"/>
      <c r="BF69" s="369"/>
      <c r="BG69" s="369"/>
      <c r="BH69" s="369"/>
      <c r="BI69" s="377"/>
      <c r="BJ69" s="371"/>
      <c r="BK69" s="372"/>
      <c r="BL69" s="369"/>
      <c r="BM69" s="369"/>
      <c r="BN69" s="369"/>
      <c r="BO69" s="369"/>
      <c r="BP69" s="369"/>
      <c r="BQ69" s="369"/>
      <c r="BR69" s="369"/>
      <c r="BS69" s="369"/>
      <c r="BT69" s="370"/>
      <c r="BU69" s="372"/>
      <c r="BV69" s="369"/>
      <c r="BW69" s="369"/>
      <c r="BX69" s="369"/>
      <c r="BY69" s="369"/>
      <c r="BZ69" s="369"/>
      <c r="CA69" s="369"/>
      <c r="CB69" s="369"/>
      <c r="CC69" s="369"/>
      <c r="CD69" s="370"/>
      <c r="CE69" s="395"/>
      <c r="CF69" s="372"/>
      <c r="CG69" s="369"/>
      <c r="CH69" s="369"/>
      <c r="CI69" s="369"/>
      <c r="CJ69" s="370"/>
      <c r="CK69" s="373"/>
      <c r="CL69" s="375"/>
      <c r="CM69" s="372"/>
      <c r="CN69" s="369"/>
      <c r="CO69" s="369"/>
      <c r="CP69" s="369"/>
      <c r="CQ69" s="369"/>
      <c r="CR69" s="369"/>
      <c r="CS69" s="369"/>
      <c r="CT69" s="369"/>
      <c r="CU69" s="369"/>
      <c r="CV69" s="370"/>
      <c r="CW69" s="371"/>
      <c r="CX69" s="371"/>
      <c r="CY69" s="372"/>
      <c r="CZ69" s="369"/>
      <c r="DA69" s="369"/>
      <c r="DB69" s="369"/>
      <c r="DC69" s="369"/>
      <c r="DD69" s="369"/>
      <c r="DE69" s="369"/>
      <c r="DF69" s="369"/>
      <c r="DG69" s="369"/>
      <c r="DH69" s="370"/>
      <c r="DI69" s="382"/>
      <c r="DJ69" s="382"/>
      <c r="DK69" s="381"/>
      <c r="DL69" s="381"/>
      <c r="DM69" s="381"/>
      <c r="DN69" s="381"/>
      <c r="DO69" s="381"/>
      <c r="DP69" s="381"/>
      <c r="DQ69" s="380"/>
      <c r="DR69" s="372"/>
      <c r="DS69" s="369"/>
      <c r="DT69" s="369"/>
      <c r="DU69" s="369"/>
      <c r="DV69" s="370"/>
      <c r="DW69" s="378"/>
      <c r="DX69" s="372"/>
      <c r="DY69" s="369"/>
      <c r="DZ69" s="369"/>
      <c r="EA69" s="369"/>
      <c r="EB69" s="370"/>
      <c r="EC69" s="378"/>
      <c r="ED69" s="379"/>
    </row>
    <row r="70" spans="1:134" ht="12.6" customHeight="1" x14ac:dyDescent="0.2">
      <c r="B70" s="414"/>
      <c r="C70" s="437"/>
      <c r="D70" s="437"/>
      <c r="E70" s="437"/>
      <c r="F70" s="394"/>
      <c r="G70" s="586"/>
      <c r="H70" s="388"/>
      <c r="I70" s="388"/>
      <c r="J70" s="391"/>
      <c r="K70" s="394"/>
      <c r="L70" s="384"/>
      <c r="M70" s="383"/>
      <c r="N70" s="384"/>
      <c r="O70" s="384"/>
      <c r="P70" s="384"/>
      <c r="Q70" s="384"/>
      <c r="R70" s="385"/>
      <c r="S70" s="384"/>
      <c r="T70" s="409"/>
      <c r="U70" s="410"/>
      <c r="V70" s="385"/>
      <c r="W70" s="384"/>
      <c r="X70" s="261" t="s">
        <v>142</v>
      </c>
      <c r="Y70" s="262" t="s">
        <v>137</v>
      </c>
      <c r="Z70" s="263">
        <f>VLOOKUP($X70,vstupy!$B$18:$F$31,MATCH($Y70,vstupy!$B$17:$F$17,0),0)</f>
        <v>0</v>
      </c>
      <c r="AA70" s="264" t="s">
        <v>143</v>
      </c>
      <c r="AB70" s="263">
        <f>VLOOKUP($AA70,vstupy!$B$34:$C$36,2,FALSE)</f>
        <v>0</v>
      </c>
      <c r="AC70" s="263">
        <f t="shared" si="520"/>
        <v>0</v>
      </c>
      <c r="AD70" s="413"/>
      <c r="AE70" s="405"/>
      <c r="AF70" s="372"/>
      <c r="AG70" s="396"/>
      <c r="AH70" s="396"/>
      <c r="AI70" s="396"/>
      <c r="AJ70" s="396"/>
      <c r="AK70" s="396"/>
      <c r="AL70" s="396"/>
      <c r="AM70" s="400"/>
      <c r="AN70" s="396"/>
      <c r="AO70" s="401"/>
      <c r="AP70" s="372"/>
      <c r="AQ70" s="369"/>
      <c r="AR70" s="369"/>
      <c r="AS70" s="369"/>
      <c r="AT70" s="369"/>
      <c r="AU70" s="369"/>
      <c r="AV70" s="369"/>
      <c r="AW70" s="369"/>
      <c r="AX70" s="369"/>
      <c r="AY70" s="369"/>
      <c r="AZ70" s="369"/>
      <c r="BA70" s="369"/>
      <c r="BB70" s="369"/>
      <c r="BC70" s="369"/>
      <c r="BD70" s="369"/>
      <c r="BE70" s="369"/>
      <c r="BF70" s="369"/>
      <c r="BG70" s="369"/>
      <c r="BH70" s="369"/>
      <c r="BI70" s="377"/>
      <c r="BJ70" s="371"/>
      <c r="BK70" s="372"/>
      <c r="BL70" s="369"/>
      <c r="BM70" s="369"/>
      <c r="BN70" s="369"/>
      <c r="BO70" s="369"/>
      <c r="BP70" s="369"/>
      <c r="BQ70" s="369"/>
      <c r="BR70" s="369"/>
      <c r="BS70" s="369"/>
      <c r="BT70" s="370"/>
      <c r="BU70" s="372"/>
      <c r="BV70" s="369"/>
      <c r="BW70" s="369"/>
      <c r="BX70" s="369"/>
      <c r="BY70" s="369"/>
      <c r="BZ70" s="369"/>
      <c r="CA70" s="369"/>
      <c r="CB70" s="369"/>
      <c r="CC70" s="369"/>
      <c r="CD70" s="370"/>
      <c r="CE70" s="395"/>
      <c r="CF70" s="372"/>
      <c r="CG70" s="369"/>
      <c r="CH70" s="369"/>
      <c r="CI70" s="369"/>
      <c r="CJ70" s="370"/>
      <c r="CK70" s="373"/>
      <c r="CL70" s="376"/>
      <c r="CM70" s="372"/>
      <c r="CN70" s="369"/>
      <c r="CO70" s="369"/>
      <c r="CP70" s="369"/>
      <c r="CQ70" s="369"/>
      <c r="CR70" s="369"/>
      <c r="CS70" s="369"/>
      <c r="CT70" s="369"/>
      <c r="CU70" s="369"/>
      <c r="CV70" s="370"/>
      <c r="CW70" s="371"/>
      <c r="CX70" s="371"/>
      <c r="CY70" s="372"/>
      <c r="CZ70" s="369"/>
      <c r="DA70" s="369"/>
      <c r="DB70" s="369"/>
      <c r="DC70" s="369"/>
      <c r="DD70" s="369"/>
      <c r="DE70" s="369"/>
      <c r="DF70" s="369"/>
      <c r="DG70" s="369"/>
      <c r="DH70" s="370"/>
      <c r="DI70" s="382"/>
      <c r="DJ70" s="382"/>
      <c r="DK70" s="381"/>
      <c r="DL70" s="381"/>
      <c r="DM70" s="381"/>
      <c r="DN70" s="381"/>
      <c r="DO70" s="381"/>
      <c r="DP70" s="381"/>
      <c r="DQ70" s="380"/>
      <c r="DR70" s="372"/>
      <c r="DS70" s="369"/>
      <c r="DT70" s="369"/>
      <c r="DU70" s="369"/>
      <c r="DV70" s="370"/>
      <c r="DW70" s="378"/>
      <c r="DX70" s="372"/>
      <c r="DY70" s="369"/>
      <c r="DZ70" s="369"/>
      <c r="EA70" s="369"/>
      <c r="EB70" s="370"/>
      <c r="EC70" s="378"/>
      <c r="ED70" s="379"/>
    </row>
    <row r="71" spans="1:134" ht="12.6" customHeight="1" x14ac:dyDescent="0.2">
      <c r="B71" s="427">
        <f t="shared" ref="B71" si="1098">B68+1</f>
        <v>21</v>
      </c>
      <c r="C71" s="425"/>
      <c r="D71" s="425"/>
      <c r="E71" s="425"/>
      <c r="F71" s="428" t="s">
        <v>196</v>
      </c>
      <c r="G71" s="585"/>
      <c r="H71" s="431" t="str">
        <f t="shared" ref="H71" si="1099">IF($F71="3e)  Skoršia transpozícia  - zavedenie transpozície pred termínom ktorý určuje smernica EÚ. "," ","")</f>
        <v/>
      </c>
      <c r="I71" s="431" t="str">
        <f t="shared" ref="I71" si="1100">IF($F71="3e)  Skoršia transpozícia  - zavedenie transpozície pred termínom ktorý určuje smernica EÚ. ",$H71,"NA")</f>
        <v>NA</v>
      </c>
      <c r="J71" s="422">
        <f>IF(I71&gt;12,1,I71/12)</f>
        <v>1</v>
      </c>
      <c r="K71" s="428"/>
      <c r="L71" s="418"/>
      <c r="M71" s="426">
        <f>IF(L71="N",0,L71)</f>
        <v>0</v>
      </c>
      <c r="N71" s="418" t="s">
        <v>196</v>
      </c>
      <c r="O71" s="418"/>
      <c r="P71" s="418"/>
      <c r="Q71" s="418" t="s">
        <v>35</v>
      </c>
      <c r="R71" s="419">
        <f>VLOOKUP(Q71,vstupy!$B$3:$C$15,2,FALSE)</f>
        <v>0</v>
      </c>
      <c r="S71" s="418"/>
      <c r="T71" s="420"/>
      <c r="U71" s="421" t="s">
        <v>35</v>
      </c>
      <c r="V71" s="419">
        <f>VLOOKUP(U71,vstupy!$B$3:$C$15,2,FALSE)</f>
        <v>0</v>
      </c>
      <c r="W71" s="418"/>
      <c r="X71" s="160" t="s">
        <v>142</v>
      </c>
      <c r="Y71" s="174" t="s">
        <v>137</v>
      </c>
      <c r="Z71" s="171">
        <f>VLOOKUP($X71,vstupy!$B$18:$F$31,MATCH($Y71,vstupy!$B$17:$F$17,0),0)</f>
        <v>0</v>
      </c>
      <c r="AA71" s="108" t="s">
        <v>143</v>
      </c>
      <c r="AB71" s="171">
        <f>VLOOKUP($AA71,vstupy!$B$34:$C$36,2,FALSE)</f>
        <v>0</v>
      </c>
      <c r="AC71" s="171">
        <f t="shared" si="520"/>
        <v>0</v>
      </c>
      <c r="AD71" s="434" t="s">
        <v>35</v>
      </c>
      <c r="AE71" s="403">
        <f>VLOOKUP(AD71,vstupy!$B$3:$C$15,2,FALSE)</f>
        <v>0</v>
      </c>
      <c r="AF71" s="406" t="str">
        <f>IFERROR(IF(M71=0,"N",O71/L71*J71),0)</f>
        <v>N</v>
      </c>
      <c r="AG71" s="400">
        <f>O71*J71</f>
        <v>0</v>
      </c>
      <c r="AH71" s="441">
        <f t="shared" ref="AH71" si="1101">P71*R71*J71</f>
        <v>0</v>
      </c>
      <c r="AI71" s="400">
        <f t="shared" ref="AI71" si="1102">IFERROR(AH71*M71,0)</f>
        <v>0</v>
      </c>
      <c r="AJ71" s="441" t="str">
        <f t="shared" si="177"/>
        <v>N</v>
      </c>
      <c r="AK71" s="400">
        <f t="shared" ref="AK71" si="1103">S71*J71</f>
        <v>0</v>
      </c>
      <c r="AL71" s="400">
        <f>T71*V71*J71</f>
        <v>0</v>
      </c>
      <c r="AM71" s="398">
        <f t="shared" ref="AM71" si="1104">IFERROR(AL71*M71,0)</f>
        <v>0</v>
      </c>
      <c r="AN71" s="400">
        <f t="shared" ref="AN71" si="1105">IF(W71&gt;0,IF(AE71&gt;0,($G$7/160)*(W71/60)*AE71*J71,0),IF(AE71&gt;0,($G$7/160)*((AC71+AC72+AC73)/60)*AE71*J71,0))</f>
        <v>0</v>
      </c>
      <c r="AO71" s="439">
        <f>IFERROR(AN71*M71,0)</f>
        <v>0</v>
      </c>
      <c r="AP71" s="372">
        <f t="shared" ref="AP71" si="1106">IF($N71="In (zvyšuje náklady)",AF71,0)</f>
        <v>0</v>
      </c>
      <c r="AQ71" s="369">
        <f t="shared" ref="AQ71" si="1107">IF($N71="In (zvyšuje náklady)",AG71,0)</f>
        <v>0</v>
      </c>
      <c r="AR71" s="369">
        <f t="shared" ref="AR71" si="1108">IF($N71="In (zvyšuje náklady)",AH71,0)</f>
        <v>0</v>
      </c>
      <c r="AS71" s="369">
        <f t="shared" ref="AS71" si="1109">IF($N71="In (zvyšuje náklady)",AI71,0)</f>
        <v>0</v>
      </c>
      <c r="AT71" s="369">
        <f t="shared" ref="AT71" si="1110">IF($N71="In (zvyšuje náklady)",AJ71,0)</f>
        <v>0</v>
      </c>
      <c r="AU71" s="369">
        <f t="shared" ref="AU71" si="1111">IF($N71="In (zvyšuje náklady)",AK71,0)</f>
        <v>0</v>
      </c>
      <c r="AV71" s="369">
        <f t="shared" ref="AV71" si="1112">IF($N71="In (zvyšuje náklady)",AL71,0)</f>
        <v>0</v>
      </c>
      <c r="AW71" s="369">
        <f t="shared" ref="AW71" si="1113">IF($N71="In (zvyšuje náklady)",AM71,0)</f>
        <v>0</v>
      </c>
      <c r="AX71" s="369">
        <f t="shared" ref="AX71" si="1114">IF($N71="In (zvyšuje náklady)",AN71,0)</f>
        <v>0</v>
      </c>
      <c r="AY71" s="369">
        <f>IF($N71="In (zvyšuje náklady)",AO71,0)</f>
        <v>0</v>
      </c>
      <c r="AZ71" s="369" t="str">
        <f t="shared" ref="AZ71" si="1115">IF($N71="Out (znižuje náklady)",AF71,"0")</f>
        <v>0</v>
      </c>
      <c r="BA71" s="369" t="str">
        <f t="shared" ref="BA71" si="1116">IF($N71="Out (znižuje náklady)",AG71,"0")</f>
        <v>0</v>
      </c>
      <c r="BB71" s="369" t="str">
        <f t="shared" ref="BB71" si="1117">IF($N71="Out (znižuje náklady)",AH71,"0")</f>
        <v>0</v>
      </c>
      <c r="BC71" s="369" t="str">
        <f t="shared" ref="BC71" si="1118">IF($N71="Out (znižuje náklady)",AI71,"0")</f>
        <v>0</v>
      </c>
      <c r="BD71" s="369" t="str">
        <f t="shared" ref="BD71" si="1119">IF($N71="Out (znižuje náklady)",AJ71,"0")</f>
        <v>0</v>
      </c>
      <c r="BE71" s="369" t="str">
        <f t="shared" ref="BE71" si="1120">IF($N71="Out (znižuje náklady)",AK71,"0")</f>
        <v>0</v>
      </c>
      <c r="BF71" s="369" t="str">
        <f t="shared" ref="BF71" si="1121">IF($N71="Out (znižuje náklady)",AL71,"0")</f>
        <v>0</v>
      </c>
      <c r="BG71" s="369" t="str">
        <f t="shared" ref="BG71" si="1122">IF($N71="Out (znižuje náklady)",AM71,"0")</f>
        <v>0</v>
      </c>
      <c r="BH71" s="369" t="str">
        <f t="shared" ref="BH71" si="1123">IF($N71="Out (znižuje náklady)",AN71,"0")</f>
        <v>0</v>
      </c>
      <c r="BI71" s="377" t="str">
        <f t="shared" ref="BI71" si="1124">IF($N71="Out (znižuje náklady)",AO71,"0")</f>
        <v>0</v>
      </c>
      <c r="BJ71" s="371">
        <f>IF(F71=vstupy!$B$47,0,1)</f>
        <v>1</v>
      </c>
      <c r="BK71" s="372">
        <f t="shared" ref="BK71" si="1125">$BJ71*AP71</f>
        <v>0</v>
      </c>
      <c r="BL71" s="369">
        <f t="shared" ref="BL71" si="1126">$BJ71*AQ71</f>
        <v>0</v>
      </c>
      <c r="BM71" s="369">
        <f t="shared" ref="BM71" si="1127">$BJ71*AR71</f>
        <v>0</v>
      </c>
      <c r="BN71" s="369">
        <f t="shared" ref="BN71" si="1128">$BJ71*AS71</f>
        <v>0</v>
      </c>
      <c r="BO71" s="369">
        <f t="shared" ref="BO71" si="1129">$BJ71*AT71</f>
        <v>0</v>
      </c>
      <c r="BP71" s="369">
        <f t="shared" ref="BP71" si="1130">$BJ71*AU71</f>
        <v>0</v>
      </c>
      <c r="BQ71" s="369">
        <f t="shared" ref="BQ71" si="1131">$BJ71*AV71</f>
        <v>0</v>
      </c>
      <c r="BR71" s="369">
        <f t="shared" ref="BR71" si="1132">$BJ71*AW71</f>
        <v>0</v>
      </c>
      <c r="BS71" s="369">
        <f t="shared" ref="BS71" si="1133">$BJ71*AX71</f>
        <v>0</v>
      </c>
      <c r="BT71" s="370">
        <f t="shared" ref="BT71" si="1134">$BJ71*AY71</f>
        <v>0</v>
      </c>
      <c r="BU71" s="372">
        <f t="shared" ref="BU71" si="1135">$BJ71*AZ71</f>
        <v>0</v>
      </c>
      <c r="BV71" s="369">
        <f t="shared" ref="BV71" si="1136">$BJ71*BA71</f>
        <v>0</v>
      </c>
      <c r="BW71" s="369">
        <f t="shared" ref="BW71" si="1137">$BJ71*BB71</f>
        <v>0</v>
      </c>
      <c r="BX71" s="369">
        <f t="shared" ref="BX71" si="1138">$BJ71*BC71</f>
        <v>0</v>
      </c>
      <c r="BY71" s="369">
        <f t="shared" ref="BY71" si="1139">$BJ71*BD71</f>
        <v>0</v>
      </c>
      <c r="BZ71" s="369">
        <f t="shared" ref="BZ71" si="1140">$BJ71*BE71</f>
        <v>0</v>
      </c>
      <c r="CA71" s="369">
        <f t="shared" ref="CA71" si="1141">$BJ71*BF71</f>
        <v>0</v>
      </c>
      <c r="CB71" s="369">
        <f t="shared" ref="CB71" si="1142">$BJ71*BG71</f>
        <v>0</v>
      </c>
      <c r="CC71" s="369">
        <f t="shared" ref="CC71" si="1143">$BJ71*BH71</f>
        <v>0</v>
      </c>
      <c r="CD71" s="370">
        <f t="shared" ref="CD71" si="1144">$BJ71*BI71</f>
        <v>0</v>
      </c>
      <c r="CE71" s="395">
        <f>IF(N71="Nemení sa",1,0)</f>
        <v>0</v>
      </c>
      <c r="CF71" s="372">
        <f>AG71*$CE71</f>
        <v>0</v>
      </c>
      <c r="CG71" s="369">
        <f>AI71*$CE71</f>
        <v>0</v>
      </c>
      <c r="CH71" s="369">
        <f>AK71*$CE71</f>
        <v>0</v>
      </c>
      <c r="CI71" s="369">
        <f>AM71*$CE71</f>
        <v>0</v>
      </c>
      <c r="CJ71" s="370">
        <f>AO71*$CE71</f>
        <v>0</v>
      </c>
      <c r="CK71" s="373">
        <f t="shared" ref="CK71" si="1145">SUM(CF71:CJ73)</f>
        <v>0</v>
      </c>
      <c r="CL71" s="374">
        <f>IF(F71=vstupy!B$42,"1",0)</f>
        <v>0</v>
      </c>
      <c r="CM71" s="372">
        <f t="shared" ref="CM71:CV71" si="1146">IF($CL71="1",AP71,0)</f>
        <v>0</v>
      </c>
      <c r="CN71" s="369">
        <f t="shared" si="1146"/>
        <v>0</v>
      </c>
      <c r="CO71" s="369">
        <f t="shared" si="1146"/>
        <v>0</v>
      </c>
      <c r="CP71" s="369">
        <f t="shared" si="1146"/>
        <v>0</v>
      </c>
      <c r="CQ71" s="369">
        <f t="shared" si="1146"/>
        <v>0</v>
      </c>
      <c r="CR71" s="369">
        <f t="shared" si="1146"/>
        <v>0</v>
      </c>
      <c r="CS71" s="369">
        <f t="shared" si="1146"/>
        <v>0</v>
      </c>
      <c r="CT71" s="369">
        <f t="shared" si="1146"/>
        <v>0</v>
      </c>
      <c r="CU71" s="369">
        <f t="shared" si="1146"/>
        <v>0</v>
      </c>
      <c r="CV71" s="370">
        <f t="shared" si="1146"/>
        <v>0</v>
      </c>
      <c r="CW71" s="371">
        <f>CP71+CT71+CV71</f>
        <v>0</v>
      </c>
      <c r="CX71" s="371">
        <f t="shared" ref="CX71" si="1147">CN71+CR71</f>
        <v>0</v>
      </c>
      <c r="CY71" s="372">
        <f t="shared" ref="CY71:DH71" si="1148">IF($CL71="1",AZ71,0)</f>
        <v>0</v>
      </c>
      <c r="CZ71" s="369">
        <f t="shared" si="1148"/>
        <v>0</v>
      </c>
      <c r="DA71" s="369">
        <f t="shared" si="1148"/>
        <v>0</v>
      </c>
      <c r="DB71" s="369">
        <f t="shared" si="1148"/>
        <v>0</v>
      </c>
      <c r="DC71" s="369">
        <f t="shared" si="1148"/>
        <v>0</v>
      </c>
      <c r="DD71" s="369">
        <f t="shared" si="1148"/>
        <v>0</v>
      </c>
      <c r="DE71" s="369">
        <f t="shared" si="1148"/>
        <v>0</v>
      </c>
      <c r="DF71" s="369">
        <f t="shared" si="1148"/>
        <v>0</v>
      </c>
      <c r="DG71" s="369">
        <f t="shared" si="1148"/>
        <v>0</v>
      </c>
      <c r="DH71" s="370">
        <f t="shared" si="1148"/>
        <v>0</v>
      </c>
      <c r="DI71" s="382">
        <f>DB71+DF71+DH71</f>
        <v>0</v>
      </c>
      <c r="DJ71" s="382">
        <f t="shared" ref="DJ71" si="1149">CZ71+DD71</f>
        <v>0</v>
      </c>
      <c r="DK71" s="381">
        <f>IF(CE71=0,1,0)</f>
        <v>1</v>
      </c>
      <c r="DL71" s="381">
        <f>IFERROR(IF($AF71="N",AH71+AJ71+AL71+AN71,AF71+AH71+AJ71+AL71+AN71),0)*$DK71</f>
        <v>0</v>
      </c>
      <c r="DM71" s="381">
        <f>(AG71+AI71+AK71+AM71+AO71)*$DK71</f>
        <v>0</v>
      </c>
      <c r="DN71" s="381">
        <f>AS71+AW71+AY71-CW71</f>
        <v>0</v>
      </c>
      <c r="DO71" s="381">
        <f>BC71+BG71+BI71-DI71</f>
        <v>0</v>
      </c>
      <c r="DP71" s="381">
        <f>DN71+DO71</f>
        <v>0</v>
      </c>
      <c r="DQ71" s="380" t="str">
        <f>IF(OR(F71=vstupy!B$40,F71=vstupy!B$41,F71=vstupy!B$42,),"0","1")</f>
        <v>0</v>
      </c>
      <c r="DR71" s="372">
        <f>IF($DQ71="1",AQ71,"0")+CF71</f>
        <v>0</v>
      </c>
      <c r="DS71" s="369">
        <f>IF($DQ71="1",AS71,"0")+CG71</f>
        <v>0</v>
      </c>
      <c r="DT71" s="369">
        <f>IF($DQ71="1",AU71,"0")+CH71</f>
        <v>0</v>
      </c>
      <c r="DU71" s="369">
        <f>IF($DQ71="1",AW71,"0")+CI71</f>
        <v>0</v>
      </c>
      <c r="DV71" s="370">
        <f>IF($DQ71="1",AY71,"0")+CJ71</f>
        <v>0</v>
      </c>
      <c r="DW71" s="378">
        <f t="shared" ref="DW71" si="1150">SUM(DR71:DV73)</f>
        <v>0</v>
      </c>
      <c r="DX71" s="372" t="str">
        <f t="shared" ref="DX71" si="1151">IF($DQ71="1",BA71,"0")</f>
        <v>0</v>
      </c>
      <c r="DY71" s="369" t="str">
        <f t="shared" ref="DY71" si="1152">IF($DQ71="1",BC71,"0")</f>
        <v>0</v>
      </c>
      <c r="DZ71" s="369" t="str">
        <f t="shared" ref="DZ71" si="1153">IF($DQ71="1",BE71,"0")</f>
        <v>0</v>
      </c>
      <c r="EA71" s="369" t="str">
        <f>IF($DQ71="1",BG71,"0")</f>
        <v>0</v>
      </c>
      <c r="EB71" s="370" t="str">
        <f>IF($DQ71="1",BI71,"0")</f>
        <v>0</v>
      </c>
      <c r="EC71" s="378">
        <f t="shared" ref="EC71" si="1154">SUM(DX71:EB73)</f>
        <v>0</v>
      </c>
      <c r="ED71" s="379">
        <f>EC71+DW71</f>
        <v>0</v>
      </c>
    </row>
    <row r="72" spans="1:134" ht="12.6" customHeight="1" x14ac:dyDescent="0.2">
      <c r="B72" s="427"/>
      <c r="C72" s="425"/>
      <c r="D72" s="425"/>
      <c r="E72" s="425"/>
      <c r="F72" s="429"/>
      <c r="G72" s="585"/>
      <c r="H72" s="432"/>
      <c r="I72" s="432"/>
      <c r="J72" s="423"/>
      <c r="K72" s="429"/>
      <c r="L72" s="418"/>
      <c r="M72" s="426"/>
      <c r="N72" s="418"/>
      <c r="O72" s="418"/>
      <c r="P72" s="418"/>
      <c r="Q72" s="418"/>
      <c r="R72" s="419"/>
      <c r="S72" s="418"/>
      <c r="T72" s="420"/>
      <c r="U72" s="421"/>
      <c r="V72" s="419"/>
      <c r="W72" s="418"/>
      <c r="X72" s="160" t="s">
        <v>142</v>
      </c>
      <c r="Y72" s="174" t="s">
        <v>137</v>
      </c>
      <c r="Z72" s="171">
        <f>VLOOKUP($X72,vstupy!$B$18:$F$31,MATCH($Y72,vstupy!$B$17:$F$17,0),0)</f>
        <v>0</v>
      </c>
      <c r="AA72" s="108" t="s">
        <v>143</v>
      </c>
      <c r="AB72" s="171">
        <f>VLOOKUP($AA72,vstupy!$B$34:$C$36,2,FALSE)</f>
        <v>0</v>
      </c>
      <c r="AC72" s="171">
        <f t="shared" si="520"/>
        <v>0</v>
      </c>
      <c r="AD72" s="435"/>
      <c r="AE72" s="404"/>
      <c r="AF72" s="372"/>
      <c r="AG72" s="396"/>
      <c r="AH72" s="396"/>
      <c r="AI72" s="396"/>
      <c r="AJ72" s="396"/>
      <c r="AK72" s="396"/>
      <c r="AL72" s="396"/>
      <c r="AM72" s="399"/>
      <c r="AN72" s="396"/>
      <c r="AO72" s="401"/>
      <c r="AP72" s="372"/>
      <c r="AQ72" s="369"/>
      <c r="AR72" s="369"/>
      <c r="AS72" s="369"/>
      <c r="AT72" s="369"/>
      <c r="AU72" s="369"/>
      <c r="AV72" s="369"/>
      <c r="AW72" s="369"/>
      <c r="AX72" s="369"/>
      <c r="AY72" s="369"/>
      <c r="AZ72" s="369"/>
      <c r="BA72" s="369"/>
      <c r="BB72" s="369"/>
      <c r="BC72" s="369"/>
      <c r="BD72" s="369"/>
      <c r="BE72" s="369"/>
      <c r="BF72" s="369"/>
      <c r="BG72" s="369"/>
      <c r="BH72" s="369"/>
      <c r="BI72" s="377"/>
      <c r="BJ72" s="371"/>
      <c r="BK72" s="372"/>
      <c r="BL72" s="369"/>
      <c r="BM72" s="369"/>
      <c r="BN72" s="369"/>
      <c r="BO72" s="369"/>
      <c r="BP72" s="369"/>
      <c r="BQ72" s="369"/>
      <c r="BR72" s="369"/>
      <c r="BS72" s="369"/>
      <c r="BT72" s="370"/>
      <c r="BU72" s="372"/>
      <c r="BV72" s="369"/>
      <c r="BW72" s="369"/>
      <c r="BX72" s="369"/>
      <c r="BY72" s="369"/>
      <c r="BZ72" s="369"/>
      <c r="CA72" s="369"/>
      <c r="CB72" s="369"/>
      <c r="CC72" s="369"/>
      <c r="CD72" s="370"/>
      <c r="CE72" s="395"/>
      <c r="CF72" s="372"/>
      <c r="CG72" s="369"/>
      <c r="CH72" s="369"/>
      <c r="CI72" s="369"/>
      <c r="CJ72" s="370"/>
      <c r="CK72" s="373"/>
      <c r="CL72" s="375"/>
      <c r="CM72" s="372"/>
      <c r="CN72" s="369"/>
      <c r="CO72" s="369"/>
      <c r="CP72" s="369"/>
      <c r="CQ72" s="369"/>
      <c r="CR72" s="369"/>
      <c r="CS72" s="369"/>
      <c r="CT72" s="369"/>
      <c r="CU72" s="369"/>
      <c r="CV72" s="370"/>
      <c r="CW72" s="371"/>
      <c r="CX72" s="371"/>
      <c r="CY72" s="372"/>
      <c r="CZ72" s="369"/>
      <c r="DA72" s="369"/>
      <c r="DB72" s="369"/>
      <c r="DC72" s="369"/>
      <c r="DD72" s="369"/>
      <c r="DE72" s="369"/>
      <c r="DF72" s="369"/>
      <c r="DG72" s="369"/>
      <c r="DH72" s="370"/>
      <c r="DI72" s="382"/>
      <c r="DJ72" s="382"/>
      <c r="DK72" s="381"/>
      <c r="DL72" s="381"/>
      <c r="DM72" s="381"/>
      <c r="DN72" s="381"/>
      <c r="DO72" s="381"/>
      <c r="DP72" s="381"/>
      <c r="DQ72" s="380"/>
      <c r="DR72" s="372"/>
      <c r="DS72" s="369"/>
      <c r="DT72" s="369"/>
      <c r="DU72" s="369"/>
      <c r="DV72" s="370"/>
      <c r="DW72" s="378"/>
      <c r="DX72" s="372"/>
      <c r="DY72" s="369"/>
      <c r="DZ72" s="369"/>
      <c r="EA72" s="369"/>
      <c r="EB72" s="370"/>
      <c r="EC72" s="378"/>
      <c r="ED72" s="379"/>
    </row>
    <row r="73" spans="1:134" ht="12.6" customHeight="1" x14ac:dyDescent="0.2">
      <c r="B73" s="427"/>
      <c r="C73" s="425"/>
      <c r="D73" s="425"/>
      <c r="E73" s="425"/>
      <c r="F73" s="430"/>
      <c r="G73" s="585"/>
      <c r="H73" s="433"/>
      <c r="I73" s="433"/>
      <c r="J73" s="424"/>
      <c r="K73" s="430"/>
      <c r="L73" s="418"/>
      <c r="M73" s="426"/>
      <c r="N73" s="418"/>
      <c r="O73" s="418"/>
      <c r="P73" s="418"/>
      <c r="Q73" s="418"/>
      <c r="R73" s="419"/>
      <c r="S73" s="418"/>
      <c r="T73" s="420"/>
      <c r="U73" s="421"/>
      <c r="V73" s="419"/>
      <c r="W73" s="418"/>
      <c r="X73" s="160" t="s">
        <v>142</v>
      </c>
      <c r="Y73" s="174" t="s">
        <v>137</v>
      </c>
      <c r="Z73" s="171">
        <f>VLOOKUP($X73,vstupy!$B$18:$F$31,MATCH($Y73,vstupy!$B$17:$F$17,0),0)</f>
        <v>0</v>
      </c>
      <c r="AA73" s="108" t="s">
        <v>143</v>
      </c>
      <c r="AB73" s="171">
        <f>VLOOKUP($AA73,vstupy!$B$34:$C$36,2,FALSE)</f>
        <v>0</v>
      </c>
      <c r="AC73" s="171">
        <f t="shared" si="520"/>
        <v>0</v>
      </c>
      <c r="AD73" s="436"/>
      <c r="AE73" s="405"/>
      <c r="AF73" s="372"/>
      <c r="AG73" s="396"/>
      <c r="AH73" s="396"/>
      <c r="AI73" s="396"/>
      <c r="AJ73" s="396"/>
      <c r="AK73" s="396"/>
      <c r="AL73" s="396"/>
      <c r="AM73" s="400"/>
      <c r="AN73" s="396"/>
      <c r="AO73" s="401"/>
      <c r="AP73" s="372"/>
      <c r="AQ73" s="369"/>
      <c r="AR73" s="369"/>
      <c r="AS73" s="369"/>
      <c r="AT73" s="369"/>
      <c r="AU73" s="369"/>
      <c r="AV73" s="369"/>
      <c r="AW73" s="369"/>
      <c r="AX73" s="369"/>
      <c r="AY73" s="369"/>
      <c r="AZ73" s="369"/>
      <c r="BA73" s="369"/>
      <c r="BB73" s="369"/>
      <c r="BC73" s="369"/>
      <c r="BD73" s="369"/>
      <c r="BE73" s="369"/>
      <c r="BF73" s="369"/>
      <c r="BG73" s="369"/>
      <c r="BH73" s="369"/>
      <c r="BI73" s="377"/>
      <c r="BJ73" s="371"/>
      <c r="BK73" s="372"/>
      <c r="BL73" s="369"/>
      <c r="BM73" s="369"/>
      <c r="BN73" s="369"/>
      <c r="BO73" s="369"/>
      <c r="BP73" s="369"/>
      <c r="BQ73" s="369"/>
      <c r="BR73" s="369"/>
      <c r="BS73" s="369"/>
      <c r="BT73" s="370"/>
      <c r="BU73" s="372"/>
      <c r="BV73" s="369"/>
      <c r="BW73" s="369"/>
      <c r="BX73" s="369"/>
      <c r="BY73" s="369"/>
      <c r="BZ73" s="369"/>
      <c r="CA73" s="369"/>
      <c r="CB73" s="369"/>
      <c r="CC73" s="369"/>
      <c r="CD73" s="370"/>
      <c r="CE73" s="395"/>
      <c r="CF73" s="372"/>
      <c r="CG73" s="369"/>
      <c r="CH73" s="369"/>
      <c r="CI73" s="369"/>
      <c r="CJ73" s="370"/>
      <c r="CK73" s="373"/>
      <c r="CL73" s="376"/>
      <c r="CM73" s="372"/>
      <c r="CN73" s="369"/>
      <c r="CO73" s="369"/>
      <c r="CP73" s="369"/>
      <c r="CQ73" s="369"/>
      <c r="CR73" s="369"/>
      <c r="CS73" s="369"/>
      <c r="CT73" s="369"/>
      <c r="CU73" s="369"/>
      <c r="CV73" s="370"/>
      <c r="CW73" s="371"/>
      <c r="CX73" s="371"/>
      <c r="CY73" s="372"/>
      <c r="CZ73" s="369"/>
      <c r="DA73" s="369"/>
      <c r="DB73" s="369"/>
      <c r="DC73" s="369"/>
      <c r="DD73" s="369"/>
      <c r="DE73" s="369"/>
      <c r="DF73" s="369"/>
      <c r="DG73" s="369"/>
      <c r="DH73" s="370"/>
      <c r="DI73" s="382"/>
      <c r="DJ73" s="382"/>
      <c r="DK73" s="381"/>
      <c r="DL73" s="381"/>
      <c r="DM73" s="381"/>
      <c r="DN73" s="381"/>
      <c r="DO73" s="381"/>
      <c r="DP73" s="381"/>
      <c r="DQ73" s="380"/>
      <c r="DR73" s="372"/>
      <c r="DS73" s="369"/>
      <c r="DT73" s="369"/>
      <c r="DU73" s="369"/>
      <c r="DV73" s="370"/>
      <c r="DW73" s="378"/>
      <c r="DX73" s="372"/>
      <c r="DY73" s="369"/>
      <c r="DZ73" s="369"/>
      <c r="EA73" s="369"/>
      <c r="EB73" s="370"/>
      <c r="EC73" s="378"/>
      <c r="ED73" s="379"/>
    </row>
    <row r="74" spans="1:134" ht="12.6" customHeight="1" x14ac:dyDescent="0.2">
      <c r="B74" s="414">
        <f t="shared" ref="B74" si="1155">B71+1</f>
        <v>22</v>
      </c>
      <c r="C74" s="437"/>
      <c r="D74" s="437"/>
      <c r="E74" s="437"/>
      <c r="F74" s="392" t="s">
        <v>196</v>
      </c>
      <c r="G74" s="586"/>
      <c r="H74" s="386" t="str">
        <f t="shared" ref="H74" si="1156">IF($F74="3e)  Skoršia transpozícia  - zavedenie transpozície pred termínom ktorý určuje smernica EÚ. "," ","")</f>
        <v/>
      </c>
      <c r="I74" s="386" t="str">
        <f t="shared" ref="I74" si="1157">IF($F74="3e)  Skoršia transpozícia  - zavedenie transpozície pred termínom ktorý určuje smernica EÚ. ",$H74,"NA")</f>
        <v>NA</v>
      </c>
      <c r="J74" s="389">
        <f>IF(I74&gt;12,1,I74/12)</f>
        <v>1</v>
      </c>
      <c r="K74" s="392"/>
      <c r="L74" s="384"/>
      <c r="M74" s="383">
        <f>IF(L74="N",0,L74)</f>
        <v>0</v>
      </c>
      <c r="N74" s="384" t="s">
        <v>196</v>
      </c>
      <c r="O74" s="384"/>
      <c r="P74" s="384"/>
      <c r="Q74" s="384" t="s">
        <v>35</v>
      </c>
      <c r="R74" s="385">
        <f>VLOOKUP(Q74,vstupy!$B$3:$C$15,2,FALSE)</f>
        <v>0</v>
      </c>
      <c r="S74" s="384"/>
      <c r="T74" s="409"/>
      <c r="U74" s="410" t="s">
        <v>35</v>
      </c>
      <c r="V74" s="385">
        <f>VLOOKUP(U74,vstupy!$B$3:$C$15,2,FALSE)</f>
        <v>0</v>
      </c>
      <c r="W74" s="384"/>
      <c r="X74" s="261" t="s">
        <v>142</v>
      </c>
      <c r="Y74" s="262" t="s">
        <v>137</v>
      </c>
      <c r="Z74" s="263">
        <f>VLOOKUP($X74,vstupy!$B$18:$F$31,MATCH($Y74,vstupy!$B$17:$F$17,0),0)</f>
        <v>0</v>
      </c>
      <c r="AA74" s="264" t="s">
        <v>143</v>
      </c>
      <c r="AB74" s="263">
        <f>VLOOKUP($AA74,vstupy!$B$34:$C$36,2,FALSE)</f>
        <v>0</v>
      </c>
      <c r="AC74" s="263">
        <f t="shared" si="520"/>
        <v>0</v>
      </c>
      <c r="AD74" s="411" t="s">
        <v>35</v>
      </c>
      <c r="AE74" s="403">
        <f>VLOOKUP(AD74,vstupy!$B$3:$C$15,2,FALSE)</f>
        <v>0</v>
      </c>
      <c r="AF74" s="406" t="str">
        <f>IFERROR(IF(M74=0,"N",O74/L74*J74),0)</f>
        <v>N</v>
      </c>
      <c r="AG74" s="400">
        <f>O74*J74</f>
        <v>0</v>
      </c>
      <c r="AH74" s="441">
        <f t="shared" ref="AH74" si="1158">P74*R74*J74</f>
        <v>0</v>
      </c>
      <c r="AI74" s="400">
        <f t="shared" ref="AI74" si="1159">IFERROR(AH74*M74,0)</f>
        <v>0</v>
      </c>
      <c r="AJ74" s="441" t="str">
        <f t="shared" si="177"/>
        <v>N</v>
      </c>
      <c r="AK74" s="400">
        <f t="shared" ref="AK74" si="1160">S74*J74</f>
        <v>0</v>
      </c>
      <c r="AL74" s="400">
        <f>T74*V74*J74</f>
        <v>0</v>
      </c>
      <c r="AM74" s="398">
        <f t="shared" ref="AM74" si="1161">IFERROR(AL74*M74,0)</f>
        <v>0</v>
      </c>
      <c r="AN74" s="400">
        <f t="shared" ref="AN74" si="1162">IF(W74&gt;0,IF(AE74&gt;0,($G$7/160)*(W74/60)*AE74*J74,0),IF(AE74&gt;0,($G$7/160)*((AC74+AC75+AC76)/60)*AE74*J74,0))</f>
        <v>0</v>
      </c>
      <c r="AO74" s="439">
        <f>IFERROR(AN74*M74,0)</f>
        <v>0</v>
      </c>
      <c r="AP74" s="372">
        <f t="shared" ref="AP74" si="1163">IF($N74="In (zvyšuje náklady)",AF74,0)</f>
        <v>0</v>
      </c>
      <c r="AQ74" s="369">
        <f t="shared" ref="AQ74" si="1164">IF($N74="In (zvyšuje náklady)",AG74,0)</f>
        <v>0</v>
      </c>
      <c r="AR74" s="369">
        <f t="shared" ref="AR74" si="1165">IF($N74="In (zvyšuje náklady)",AH74,0)</f>
        <v>0</v>
      </c>
      <c r="AS74" s="369">
        <f t="shared" ref="AS74" si="1166">IF($N74="In (zvyšuje náklady)",AI74,0)</f>
        <v>0</v>
      </c>
      <c r="AT74" s="369">
        <f t="shared" ref="AT74" si="1167">IF($N74="In (zvyšuje náklady)",AJ74,0)</f>
        <v>0</v>
      </c>
      <c r="AU74" s="369">
        <f t="shared" ref="AU74" si="1168">IF($N74="In (zvyšuje náklady)",AK74,0)</f>
        <v>0</v>
      </c>
      <c r="AV74" s="369">
        <f t="shared" ref="AV74" si="1169">IF($N74="In (zvyšuje náklady)",AL74,0)</f>
        <v>0</v>
      </c>
      <c r="AW74" s="369">
        <f t="shared" ref="AW74" si="1170">IF($N74="In (zvyšuje náklady)",AM74,0)</f>
        <v>0</v>
      </c>
      <c r="AX74" s="369">
        <f t="shared" ref="AX74" si="1171">IF($N74="In (zvyšuje náklady)",AN74,0)</f>
        <v>0</v>
      </c>
      <c r="AY74" s="369">
        <f t="shared" ref="AY74" si="1172">IF($N74="In (zvyšuje náklady)",AO74,0)</f>
        <v>0</v>
      </c>
      <c r="AZ74" s="369" t="str">
        <f t="shared" ref="AZ74" si="1173">IF($N74="Out (znižuje náklady)",AF74,"0")</f>
        <v>0</v>
      </c>
      <c r="BA74" s="369" t="str">
        <f t="shared" ref="BA74" si="1174">IF($N74="Out (znižuje náklady)",AG74,"0")</f>
        <v>0</v>
      </c>
      <c r="BB74" s="369" t="str">
        <f t="shared" ref="BB74" si="1175">IF($N74="Out (znižuje náklady)",AH74,"0")</f>
        <v>0</v>
      </c>
      <c r="BC74" s="369" t="str">
        <f t="shared" ref="BC74" si="1176">IF($N74="Out (znižuje náklady)",AI74,"0")</f>
        <v>0</v>
      </c>
      <c r="BD74" s="369" t="str">
        <f t="shared" ref="BD74" si="1177">IF($N74="Out (znižuje náklady)",AJ74,"0")</f>
        <v>0</v>
      </c>
      <c r="BE74" s="369" t="str">
        <f t="shared" ref="BE74" si="1178">IF($N74="Out (znižuje náklady)",AK74,"0")</f>
        <v>0</v>
      </c>
      <c r="BF74" s="369" t="str">
        <f t="shared" ref="BF74" si="1179">IF($N74="Out (znižuje náklady)",AL74,"0")</f>
        <v>0</v>
      </c>
      <c r="BG74" s="369" t="str">
        <f t="shared" ref="BG74" si="1180">IF($N74="Out (znižuje náklady)",AM74,"0")</f>
        <v>0</v>
      </c>
      <c r="BH74" s="369" t="str">
        <f t="shared" ref="BH74" si="1181">IF($N74="Out (znižuje náklady)",AN74,"0")</f>
        <v>0</v>
      </c>
      <c r="BI74" s="377" t="str">
        <f t="shared" ref="BI74" si="1182">IF($N74="Out (znižuje náklady)",AO74,"0")</f>
        <v>0</v>
      </c>
      <c r="BJ74" s="371">
        <f>IF(F74=vstupy!$B$47,0,1)</f>
        <v>1</v>
      </c>
      <c r="BK74" s="372">
        <f t="shared" ref="BK74" si="1183">$BJ74*AP74</f>
        <v>0</v>
      </c>
      <c r="BL74" s="369">
        <f t="shared" ref="BL74" si="1184">$BJ74*AQ74</f>
        <v>0</v>
      </c>
      <c r="BM74" s="369">
        <f t="shared" ref="BM74" si="1185">$BJ74*AR74</f>
        <v>0</v>
      </c>
      <c r="BN74" s="369">
        <f t="shared" ref="BN74" si="1186">$BJ74*AS74</f>
        <v>0</v>
      </c>
      <c r="BO74" s="369">
        <f t="shared" ref="BO74" si="1187">$BJ74*AT74</f>
        <v>0</v>
      </c>
      <c r="BP74" s="369">
        <f t="shared" ref="BP74" si="1188">$BJ74*AU74</f>
        <v>0</v>
      </c>
      <c r="BQ74" s="369">
        <f t="shared" ref="BQ74" si="1189">$BJ74*AV74</f>
        <v>0</v>
      </c>
      <c r="BR74" s="369">
        <f t="shared" ref="BR74" si="1190">$BJ74*AW74</f>
        <v>0</v>
      </c>
      <c r="BS74" s="369">
        <f t="shared" ref="BS74" si="1191">$BJ74*AX74</f>
        <v>0</v>
      </c>
      <c r="BT74" s="370">
        <f t="shared" ref="BT74" si="1192">$BJ74*AY74</f>
        <v>0</v>
      </c>
      <c r="BU74" s="372">
        <f t="shared" ref="BU74" si="1193">$BJ74*AZ74</f>
        <v>0</v>
      </c>
      <c r="BV74" s="369">
        <f t="shared" ref="BV74" si="1194">$BJ74*BA74</f>
        <v>0</v>
      </c>
      <c r="BW74" s="369">
        <f t="shared" ref="BW74" si="1195">$BJ74*BB74</f>
        <v>0</v>
      </c>
      <c r="BX74" s="369">
        <f t="shared" ref="BX74" si="1196">$BJ74*BC74</f>
        <v>0</v>
      </c>
      <c r="BY74" s="369">
        <f t="shared" ref="BY74" si="1197">$BJ74*BD74</f>
        <v>0</v>
      </c>
      <c r="BZ74" s="369">
        <f t="shared" ref="BZ74" si="1198">$BJ74*BE74</f>
        <v>0</v>
      </c>
      <c r="CA74" s="369">
        <f t="shared" ref="CA74" si="1199">$BJ74*BF74</f>
        <v>0</v>
      </c>
      <c r="CB74" s="369">
        <f t="shared" ref="CB74" si="1200">$BJ74*BG74</f>
        <v>0</v>
      </c>
      <c r="CC74" s="369">
        <f t="shared" ref="CC74" si="1201">$BJ74*BH74</f>
        <v>0</v>
      </c>
      <c r="CD74" s="370">
        <f t="shared" ref="CD74" si="1202">$BJ74*BI74</f>
        <v>0</v>
      </c>
      <c r="CE74" s="395">
        <f>IF(N74="Nemení sa",1,0)</f>
        <v>0</v>
      </c>
      <c r="CF74" s="372">
        <f>AG74*$CE74</f>
        <v>0</v>
      </c>
      <c r="CG74" s="369">
        <f>AI74*$CE74</f>
        <v>0</v>
      </c>
      <c r="CH74" s="369">
        <f>AK74*$CE74</f>
        <v>0</v>
      </c>
      <c r="CI74" s="369">
        <f>AM74*$CE74</f>
        <v>0</v>
      </c>
      <c r="CJ74" s="370">
        <f>AO74*$CE74</f>
        <v>0</v>
      </c>
      <c r="CK74" s="373">
        <f t="shared" ref="CK74" si="1203">SUM(CF74:CJ76)</f>
        <v>0</v>
      </c>
      <c r="CL74" s="374">
        <f>IF(F74=vstupy!B$42,"1",0)</f>
        <v>0</v>
      </c>
      <c r="CM74" s="372">
        <f t="shared" ref="CM74:CV74" si="1204">IF($CL74="1",AP74,0)</f>
        <v>0</v>
      </c>
      <c r="CN74" s="369">
        <f t="shared" si="1204"/>
        <v>0</v>
      </c>
      <c r="CO74" s="369">
        <f t="shared" si="1204"/>
        <v>0</v>
      </c>
      <c r="CP74" s="369">
        <f t="shared" si="1204"/>
        <v>0</v>
      </c>
      <c r="CQ74" s="369">
        <f t="shared" si="1204"/>
        <v>0</v>
      </c>
      <c r="CR74" s="369">
        <f t="shared" si="1204"/>
        <v>0</v>
      </c>
      <c r="CS74" s="369">
        <f t="shared" si="1204"/>
        <v>0</v>
      </c>
      <c r="CT74" s="369">
        <f t="shared" si="1204"/>
        <v>0</v>
      </c>
      <c r="CU74" s="369">
        <f t="shared" si="1204"/>
        <v>0</v>
      </c>
      <c r="CV74" s="370">
        <f t="shared" si="1204"/>
        <v>0</v>
      </c>
      <c r="CW74" s="371">
        <f>CP74+CT74+CV74</f>
        <v>0</v>
      </c>
      <c r="CX74" s="371">
        <f t="shared" ref="CX74" si="1205">CN74+CR74</f>
        <v>0</v>
      </c>
      <c r="CY74" s="372">
        <f t="shared" ref="CY74:DH74" si="1206">IF($CL74="1",AZ74,0)</f>
        <v>0</v>
      </c>
      <c r="CZ74" s="369">
        <f t="shared" si="1206"/>
        <v>0</v>
      </c>
      <c r="DA74" s="369">
        <f t="shared" si="1206"/>
        <v>0</v>
      </c>
      <c r="DB74" s="369">
        <f t="shared" si="1206"/>
        <v>0</v>
      </c>
      <c r="DC74" s="369">
        <f t="shared" si="1206"/>
        <v>0</v>
      </c>
      <c r="DD74" s="369">
        <f t="shared" si="1206"/>
        <v>0</v>
      </c>
      <c r="DE74" s="369">
        <f t="shared" si="1206"/>
        <v>0</v>
      </c>
      <c r="DF74" s="369">
        <f t="shared" si="1206"/>
        <v>0</v>
      </c>
      <c r="DG74" s="369">
        <f t="shared" si="1206"/>
        <v>0</v>
      </c>
      <c r="DH74" s="370">
        <f t="shared" si="1206"/>
        <v>0</v>
      </c>
      <c r="DI74" s="382">
        <f>DB74+DF74+DH74</f>
        <v>0</v>
      </c>
      <c r="DJ74" s="382">
        <f t="shared" ref="DJ74" si="1207">CZ74+DD74</f>
        <v>0</v>
      </c>
      <c r="DK74" s="381">
        <f>IF(CE74=0,1,0)</f>
        <v>1</v>
      </c>
      <c r="DL74" s="381">
        <f>IFERROR(IF($AF74="N",AH74+AJ74+AL74+AN74,AF74+AH74+AJ74+AL74+AN74),0)*$DK74</f>
        <v>0</v>
      </c>
      <c r="DM74" s="381">
        <f>(AG74+AI74+AK74+AM74+AO74)*$DK74</f>
        <v>0</v>
      </c>
      <c r="DN74" s="381">
        <f>AS74+AW74+AY74-CW74</f>
        <v>0</v>
      </c>
      <c r="DO74" s="381">
        <f>BC74+BG74+BI74-DI74</f>
        <v>0</v>
      </c>
      <c r="DP74" s="381">
        <f>DN74+DO74</f>
        <v>0</v>
      </c>
      <c r="DQ74" s="380" t="str">
        <f>IF(OR(F74=vstupy!B$40,F74=vstupy!B$41,F74=vstupy!B$42,),"0","1")</f>
        <v>0</v>
      </c>
      <c r="DR74" s="372">
        <f>IF($DQ74="1",AQ74,"0")+CF74</f>
        <v>0</v>
      </c>
      <c r="DS74" s="369">
        <f>IF($DQ74="1",AS74,"0")+CG74</f>
        <v>0</v>
      </c>
      <c r="DT74" s="369">
        <f>IF($DQ74="1",AU74,"0")+CH74</f>
        <v>0</v>
      </c>
      <c r="DU74" s="369">
        <f>IF($DQ74="1",AW74,"0")+CI74</f>
        <v>0</v>
      </c>
      <c r="DV74" s="370">
        <f>IF($DQ74="1",AY74,"0")+CJ74</f>
        <v>0</v>
      </c>
      <c r="DW74" s="378">
        <f t="shared" ref="DW74" si="1208">SUM(DR74:DV76)</f>
        <v>0</v>
      </c>
      <c r="DX74" s="372" t="str">
        <f t="shared" ref="DX74" si="1209">IF($DQ74="1",BA74,"0")</f>
        <v>0</v>
      </c>
      <c r="DY74" s="369" t="str">
        <f t="shared" ref="DY74" si="1210">IF($DQ74="1",BC74,"0")</f>
        <v>0</v>
      </c>
      <c r="DZ74" s="369" t="str">
        <f t="shared" ref="DZ74" si="1211">IF($DQ74="1",BE74,"0")</f>
        <v>0</v>
      </c>
      <c r="EA74" s="369" t="str">
        <f>IF($DQ74="1",BG74,"0")</f>
        <v>0</v>
      </c>
      <c r="EB74" s="370" t="str">
        <f>IF($DQ74="1",BI74,"0")</f>
        <v>0</v>
      </c>
      <c r="EC74" s="378">
        <f t="shared" ref="EC74" si="1212">SUM(DX74:EB76)</f>
        <v>0</v>
      </c>
      <c r="ED74" s="379">
        <f>EC74+DW74</f>
        <v>0</v>
      </c>
    </row>
    <row r="75" spans="1:134" ht="12.6" customHeight="1" x14ac:dyDescent="0.2">
      <c r="B75" s="414"/>
      <c r="C75" s="437"/>
      <c r="D75" s="437"/>
      <c r="E75" s="437"/>
      <c r="F75" s="393"/>
      <c r="G75" s="586"/>
      <c r="H75" s="387"/>
      <c r="I75" s="387"/>
      <c r="J75" s="390"/>
      <c r="K75" s="393"/>
      <c r="L75" s="384"/>
      <c r="M75" s="383"/>
      <c r="N75" s="384"/>
      <c r="O75" s="384"/>
      <c r="P75" s="384"/>
      <c r="Q75" s="384"/>
      <c r="R75" s="385"/>
      <c r="S75" s="384"/>
      <c r="T75" s="409"/>
      <c r="U75" s="410"/>
      <c r="V75" s="385"/>
      <c r="W75" s="384"/>
      <c r="X75" s="261" t="s">
        <v>142</v>
      </c>
      <c r="Y75" s="262" t="s">
        <v>137</v>
      </c>
      <c r="Z75" s="263">
        <f>VLOOKUP($X75,vstupy!$B$18:$F$31,MATCH($Y75,vstupy!$B$17:$F$17,0),0)</f>
        <v>0</v>
      </c>
      <c r="AA75" s="264" t="s">
        <v>143</v>
      </c>
      <c r="AB75" s="263">
        <f>VLOOKUP($AA75,vstupy!$B$34:$C$36,2,FALSE)</f>
        <v>0</v>
      </c>
      <c r="AC75" s="263">
        <f t="shared" si="520"/>
        <v>0</v>
      </c>
      <c r="AD75" s="412"/>
      <c r="AE75" s="404"/>
      <c r="AF75" s="372"/>
      <c r="AG75" s="396"/>
      <c r="AH75" s="396"/>
      <c r="AI75" s="396"/>
      <c r="AJ75" s="396"/>
      <c r="AK75" s="396"/>
      <c r="AL75" s="396"/>
      <c r="AM75" s="399"/>
      <c r="AN75" s="396"/>
      <c r="AO75" s="401"/>
      <c r="AP75" s="372"/>
      <c r="AQ75" s="369"/>
      <c r="AR75" s="369"/>
      <c r="AS75" s="369"/>
      <c r="AT75" s="369"/>
      <c r="AU75" s="369"/>
      <c r="AV75" s="369"/>
      <c r="AW75" s="369"/>
      <c r="AX75" s="369"/>
      <c r="AY75" s="369"/>
      <c r="AZ75" s="369"/>
      <c r="BA75" s="369"/>
      <c r="BB75" s="369"/>
      <c r="BC75" s="369"/>
      <c r="BD75" s="369"/>
      <c r="BE75" s="369"/>
      <c r="BF75" s="369"/>
      <c r="BG75" s="369"/>
      <c r="BH75" s="369"/>
      <c r="BI75" s="377"/>
      <c r="BJ75" s="371"/>
      <c r="BK75" s="372"/>
      <c r="BL75" s="369"/>
      <c r="BM75" s="369"/>
      <c r="BN75" s="369"/>
      <c r="BO75" s="369"/>
      <c r="BP75" s="369"/>
      <c r="BQ75" s="369"/>
      <c r="BR75" s="369"/>
      <c r="BS75" s="369"/>
      <c r="BT75" s="370"/>
      <c r="BU75" s="372"/>
      <c r="BV75" s="369"/>
      <c r="BW75" s="369"/>
      <c r="BX75" s="369"/>
      <c r="BY75" s="369"/>
      <c r="BZ75" s="369"/>
      <c r="CA75" s="369"/>
      <c r="CB75" s="369"/>
      <c r="CC75" s="369"/>
      <c r="CD75" s="370"/>
      <c r="CE75" s="395"/>
      <c r="CF75" s="372"/>
      <c r="CG75" s="369"/>
      <c r="CH75" s="369"/>
      <c r="CI75" s="369"/>
      <c r="CJ75" s="370"/>
      <c r="CK75" s="373"/>
      <c r="CL75" s="375"/>
      <c r="CM75" s="372"/>
      <c r="CN75" s="369"/>
      <c r="CO75" s="369"/>
      <c r="CP75" s="369"/>
      <c r="CQ75" s="369"/>
      <c r="CR75" s="369"/>
      <c r="CS75" s="369"/>
      <c r="CT75" s="369"/>
      <c r="CU75" s="369"/>
      <c r="CV75" s="370"/>
      <c r="CW75" s="371"/>
      <c r="CX75" s="371"/>
      <c r="CY75" s="372"/>
      <c r="CZ75" s="369"/>
      <c r="DA75" s="369"/>
      <c r="DB75" s="369"/>
      <c r="DC75" s="369"/>
      <c r="DD75" s="369"/>
      <c r="DE75" s="369"/>
      <c r="DF75" s="369"/>
      <c r="DG75" s="369"/>
      <c r="DH75" s="370"/>
      <c r="DI75" s="382"/>
      <c r="DJ75" s="382"/>
      <c r="DK75" s="381"/>
      <c r="DL75" s="381"/>
      <c r="DM75" s="381"/>
      <c r="DN75" s="381"/>
      <c r="DO75" s="381"/>
      <c r="DP75" s="381"/>
      <c r="DQ75" s="380"/>
      <c r="DR75" s="372"/>
      <c r="DS75" s="369"/>
      <c r="DT75" s="369"/>
      <c r="DU75" s="369"/>
      <c r="DV75" s="370"/>
      <c r="DW75" s="378"/>
      <c r="DX75" s="372"/>
      <c r="DY75" s="369"/>
      <c r="DZ75" s="369"/>
      <c r="EA75" s="369"/>
      <c r="EB75" s="370"/>
      <c r="EC75" s="378"/>
      <c r="ED75" s="379"/>
    </row>
    <row r="76" spans="1:134" ht="12.6" customHeight="1" x14ac:dyDescent="0.2">
      <c r="B76" s="414"/>
      <c r="C76" s="437"/>
      <c r="D76" s="437"/>
      <c r="E76" s="437"/>
      <c r="F76" s="394"/>
      <c r="G76" s="586"/>
      <c r="H76" s="388"/>
      <c r="I76" s="388"/>
      <c r="J76" s="391"/>
      <c r="K76" s="394"/>
      <c r="L76" s="384"/>
      <c r="M76" s="383"/>
      <c r="N76" s="384"/>
      <c r="O76" s="384"/>
      <c r="P76" s="384"/>
      <c r="Q76" s="384"/>
      <c r="R76" s="385"/>
      <c r="S76" s="384"/>
      <c r="T76" s="409"/>
      <c r="U76" s="410"/>
      <c r="V76" s="385"/>
      <c r="W76" s="384"/>
      <c r="X76" s="261" t="s">
        <v>142</v>
      </c>
      <c r="Y76" s="262" t="s">
        <v>137</v>
      </c>
      <c r="Z76" s="263">
        <f>VLOOKUP($X76,vstupy!$B$18:$F$31,MATCH($Y76,vstupy!$B$17:$F$17,0),0)</f>
        <v>0</v>
      </c>
      <c r="AA76" s="264" t="s">
        <v>143</v>
      </c>
      <c r="AB76" s="263">
        <f>VLOOKUP($AA76,vstupy!$B$34:$C$36,2,FALSE)</f>
        <v>0</v>
      </c>
      <c r="AC76" s="263">
        <f t="shared" si="520"/>
        <v>0</v>
      </c>
      <c r="AD76" s="413"/>
      <c r="AE76" s="405"/>
      <c r="AF76" s="372"/>
      <c r="AG76" s="396"/>
      <c r="AH76" s="396"/>
      <c r="AI76" s="396"/>
      <c r="AJ76" s="396"/>
      <c r="AK76" s="396"/>
      <c r="AL76" s="396"/>
      <c r="AM76" s="400"/>
      <c r="AN76" s="396"/>
      <c r="AO76" s="401"/>
      <c r="AP76" s="372"/>
      <c r="AQ76" s="369"/>
      <c r="AR76" s="369"/>
      <c r="AS76" s="369"/>
      <c r="AT76" s="369"/>
      <c r="AU76" s="369"/>
      <c r="AV76" s="369"/>
      <c r="AW76" s="369"/>
      <c r="AX76" s="369"/>
      <c r="AY76" s="369"/>
      <c r="AZ76" s="369"/>
      <c r="BA76" s="369"/>
      <c r="BB76" s="369"/>
      <c r="BC76" s="369"/>
      <c r="BD76" s="369"/>
      <c r="BE76" s="369"/>
      <c r="BF76" s="369"/>
      <c r="BG76" s="369"/>
      <c r="BH76" s="369"/>
      <c r="BI76" s="377"/>
      <c r="BJ76" s="371"/>
      <c r="BK76" s="372"/>
      <c r="BL76" s="369"/>
      <c r="BM76" s="369"/>
      <c r="BN76" s="369"/>
      <c r="BO76" s="369"/>
      <c r="BP76" s="369"/>
      <c r="BQ76" s="369"/>
      <c r="BR76" s="369"/>
      <c r="BS76" s="369"/>
      <c r="BT76" s="370"/>
      <c r="BU76" s="372"/>
      <c r="BV76" s="369"/>
      <c r="BW76" s="369"/>
      <c r="BX76" s="369"/>
      <c r="BY76" s="369"/>
      <c r="BZ76" s="369"/>
      <c r="CA76" s="369"/>
      <c r="CB76" s="369"/>
      <c r="CC76" s="369"/>
      <c r="CD76" s="370"/>
      <c r="CE76" s="395"/>
      <c r="CF76" s="372"/>
      <c r="CG76" s="369"/>
      <c r="CH76" s="369"/>
      <c r="CI76" s="369"/>
      <c r="CJ76" s="370"/>
      <c r="CK76" s="373"/>
      <c r="CL76" s="376"/>
      <c r="CM76" s="372"/>
      <c r="CN76" s="369"/>
      <c r="CO76" s="369"/>
      <c r="CP76" s="369"/>
      <c r="CQ76" s="369"/>
      <c r="CR76" s="369"/>
      <c r="CS76" s="369"/>
      <c r="CT76" s="369"/>
      <c r="CU76" s="369"/>
      <c r="CV76" s="370"/>
      <c r="CW76" s="371"/>
      <c r="CX76" s="371"/>
      <c r="CY76" s="372"/>
      <c r="CZ76" s="369"/>
      <c r="DA76" s="369"/>
      <c r="DB76" s="369"/>
      <c r="DC76" s="369"/>
      <c r="DD76" s="369"/>
      <c r="DE76" s="369"/>
      <c r="DF76" s="369"/>
      <c r="DG76" s="369"/>
      <c r="DH76" s="370"/>
      <c r="DI76" s="382"/>
      <c r="DJ76" s="382"/>
      <c r="DK76" s="381"/>
      <c r="DL76" s="381"/>
      <c r="DM76" s="381"/>
      <c r="DN76" s="381"/>
      <c r="DO76" s="381"/>
      <c r="DP76" s="381"/>
      <c r="DQ76" s="380"/>
      <c r="DR76" s="372"/>
      <c r="DS76" s="369"/>
      <c r="DT76" s="369"/>
      <c r="DU76" s="369"/>
      <c r="DV76" s="370"/>
      <c r="DW76" s="378"/>
      <c r="DX76" s="372"/>
      <c r="DY76" s="369"/>
      <c r="DZ76" s="369"/>
      <c r="EA76" s="369"/>
      <c r="EB76" s="370"/>
      <c r="EC76" s="378"/>
      <c r="ED76" s="379"/>
    </row>
    <row r="77" spans="1:134" ht="12.6" customHeight="1" x14ac:dyDescent="0.2">
      <c r="B77" s="427">
        <f t="shared" ref="B77" si="1213">B74+1</f>
        <v>23</v>
      </c>
      <c r="C77" s="425"/>
      <c r="D77" s="425"/>
      <c r="E77" s="425"/>
      <c r="F77" s="428" t="s">
        <v>196</v>
      </c>
      <c r="G77" s="585"/>
      <c r="H77" s="431" t="str">
        <f t="shared" ref="H77" si="1214">IF($F77="3e)  Skoršia transpozícia  - zavedenie transpozície pred termínom ktorý určuje smernica EÚ. "," ","")</f>
        <v/>
      </c>
      <c r="I77" s="431" t="str">
        <f t="shared" ref="I77" si="1215">IF($F77="3e)  Skoršia transpozícia  - zavedenie transpozície pred termínom ktorý určuje smernica EÚ. ",$H77,"NA")</f>
        <v>NA</v>
      </c>
      <c r="J77" s="422">
        <f>IF(I77&gt;12,1,I77/12)</f>
        <v>1</v>
      </c>
      <c r="K77" s="428"/>
      <c r="L77" s="418"/>
      <c r="M77" s="426">
        <f>IF(L77="N",0,L77)</f>
        <v>0</v>
      </c>
      <c r="N77" s="418" t="s">
        <v>196</v>
      </c>
      <c r="O77" s="418"/>
      <c r="P77" s="418"/>
      <c r="Q77" s="418" t="s">
        <v>35</v>
      </c>
      <c r="R77" s="419">
        <f>VLOOKUP(Q77,vstupy!$B$3:$C$15,2,FALSE)</f>
        <v>0</v>
      </c>
      <c r="S77" s="418"/>
      <c r="T77" s="420"/>
      <c r="U77" s="421" t="s">
        <v>35</v>
      </c>
      <c r="V77" s="419">
        <f>VLOOKUP(U77,vstupy!$B$3:$C$15,2,FALSE)</f>
        <v>0</v>
      </c>
      <c r="W77" s="418"/>
      <c r="X77" s="160" t="s">
        <v>142</v>
      </c>
      <c r="Y77" s="174" t="s">
        <v>137</v>
      </c>
      <c r="Z77" s="171">
        <f>VLOOKUP($X77,vstupy!$B$18:$F$31,MATCH($Y77,vstupy!$B$17:$F$17,0),0)</f>
        <v>0</v>
      </c>
      <c r="AA77" s="108" t="s">
        <v>143</v>
      </c>
      <c r="AB77" s="171">
        <f>VLOOKUP($AA77,vstupy!$B$34:$C$36,2,FALSE)</f>
        <v>0</v>
      </c>
      <c r="AC77" s="171">
        <f t="shared" si="520"/>
        <v>0</v>
      </c>
      <c r="AD77" s="434" t="s">
        <v>35</v>
      </c>
      <c r="AE77" s="403">
        <f>VLOOKUP(AD77,vstupy!$B$3:$C$15,2,FALSE)</f>
        <v>0</v>
      </c>
      <c r="AF77" s="406" t="str">
        <f>IFERROR(IF(M77=0,"N",O77/L77*J77),0)</f>
        <v>N</v>
      </c>
      <c r="AG77" s="400">
        <f>O77*J77</f>
        <v>0</v>
      </c>
      <c r="AH77" s="441">
        <f t="shared" ref="AH77" si="1216">P77*R77*J77</f>
        <v>0</v>
      </c>
      <c r="AI77" s="400">
        <f t="shared" ref="AI77" si="1217">IFERROR(AH77*M77,0)</f>
        <v>0</v>
      </c>
      <c r="AJ77" s="441" t="str">
        <f t="shared" si="177"/>
        <v>N</v>
      </c>
      <c r="AK77" s="400">
        <f t="shared" ref="AK77" si="1218">S77*J77</f>
        <v>0</v>
      </c>
      <c r="AL77" s="400">
        <f>T77*V77*J77</f>
        <v>0</v>
      </c>
      <c r="AM77" s="398">
        <f t="shared" ref="AM77" si="1219">IFERROR(AL77*M77,0)</f>
        <v>0</v>
      </c>
      <c r="AN77" s="400">
        <f t="shared" ref="AN77" si="1220">IF(W77&gt;0,IF(AE77&gt;0,($G$7/160)*(W77/60)*AE77*J77,0),IF(AE77&gt;0,($G$7/160)*((AC77+AC78+AC79)/60)*AE77*J77,0))</f>
        <v>0</v>
      </c>
      <c r="AO77" s="439">
        <f>IFERROR(AN77*M77,0)</f>
        <v>0</v>
      </c>
      <c r="AP77" s="372">
        <f t="shared" ref="AP77" si="1221">IF($N77="In (zvyšuje náklady)",AF77,0)</f>
        <v>0</v>
      </c>
      <c r="AQ77" s="369">
        <f t="shared" ref="AQ77" si="1222">IF($N77="In (zvyšuje náklady)",AG77,0)</f>
        <v>0</v>
      </c>
      <c r="AR77" s="369">
        <f t="shared" ref="AR77" si="1223">IF($N77="In (zvyšuje náklady)",AH77,0)</f>
        <v>0</v>
      </c>
      <c r="AS77" s="369">
        <f t="shared" ref="AS77" si="1224">IF($N77="In (zvyšuje náklady)",AI77,0)</f>
        <v>0</v>
      </c>
      <c r="AT77" s="369">
        <f t="shared" ref="AT77" si="1225">IF($N77="In (zvyšuje náklady)",AJ77,0)</f>
        <v>0</v>
      </c>
      <c r="AU77" s="369">
        <f t="shared" ref="AU77" si="1226">IF($N77="In (zvyšuje náklady)",AK77,0)</f>
        <v>0</v>
      </c>
      <c r="AV77" s="369">
        <f t="shared" ref="AV77" si="1227">IF($N77="In (zvyšuje náklady)",AL77,0)</f>
        <v>0</v>
      </c>
      <c r="AW77" s="369">
        <f t="shared" ref="AW77" si="1228">IF($N77="In (zvyšuje náklady)",AM77,0)</f>
        <v>0</v>
      </c>
      <c r="AX77" s="369">
        <f t="shared" ref="AX77" si="1229">IF($N77="In (zvyšuje náklady)",AN77,0)</f>
        <v>0</v>
      </c>
      <c r="AY77" s="369">
        <f t="shared" ref="AY77" si="1230">IF($N77="In (zvyšuje náklady)",AO77,0)</f>
        <v>0</v>
      </c>
      <c r="AZ77" s="369" t="str">
        <f t="shared" ref="AZ77" si="1231">IF($N77="Out (znižuje náklady)",AF77,"0")</f>
        <v>0</v>
      </c>
      <c r="BA77" s="369" t="str">
        <f t="shared" ref="BA77" si="1232">IF($N77="Out (znižuje náklady)",AG77,"0")</f>
        <v>0</v>
      </c>
      <c r="BB77" s="369" t="str">
        <f t="shared" ref="BB77" si="1233">IF($N77="Out (znižuje náklady)",AH77,"0")</f>
        <v>0</v>
      </c>
      <c r="BC77" s="369" t="str">
        <f t="shared" ref="BC77" si="1234">IF($N77="Out (znižuje náklady)",AI77,"0")</f>
        <v>0</v>
      </c>
      <c r="BD77" s="369" t="str">
        <f t="shared" ref="BD77" si="1235">IF($N77="Out (znižuje náklady)",AJ77,"0")</f>
        <v>0</v>
      </c>
      <c r="BE77" s="369" t="str">
        <f t="shared" ref="BE77" si="1236">IF($N77="Out (znižuje náklady)",AK77,"0")</f>
        <v>0</v>
      </c>
      <c r="BF77" s="369" t="str">
        <f t="shared" ref="BF77" si="1237">IF($N77="Out (znižuje náklady)",AL77,"0")</f>
        <v>0</v>
      </c>
      <c r="BG77" s="369" t="str">
        <f t="shared" ref="BG77" si="1238">IF($N77="Out (znižuje náklady)",AM77,"0")</f>
        <v>0</v>
      </c>
      <c r="BH77" s="369" t="str">
        <f t="shared" ref="BH77" si="1239">IF($N77="Out (znižuje náklady)",AN77,"0")</f>
        <v>0</v>
      </c>
      <c r="BI77" s="377" t="str">
        <f t="shared" ref="BI77" si="1240">IF($N77="Out (znižuje náklady)",AO77,"0")</f>
        <v>0</v>
      </c>
      <c r="BJ77" s="371">
        <f>IF(F77=vstupy!$B$47,0,1)</f>
        <v>1</v>
      </c>
      <c r="BK77" s="372">
        <f t="shared" ref="BK77" si="1241">$BJ77*AP77</f>
        <v>0</v>
      </c>
      <c r="BL77" s="369">
        <f t="shared" ref="BL77" si="1242">$BJ77*AQ77</f>
        <v>0</v>
      </c>
      <c r="BM77" s="369">
        <f t="shared" ref="BM77" si="1243">$BJ77*AR77</f>
        <v>0</v>
      </c>
      <c r="BN77" s="369">
        <f t="shared" ref="BN77" si="1244">$BJ77*AS77</f>
        <v>0</v>
      </c>
      <c r="BO77" s="369">
        <f t="shared" ref="BO77" si="1245">$BJ77*AT77</f>
        <v>0</v>
      </c>
      <c r="BP77" s="369">
        <f t="shared" ref="BP77" si="1246">$BJ77*AU77</f>
        <v>0</v>
      </c>
      <c r="BQ77" s="369">
        <f t="shared" ref="BQ77" si="1247">$BJ77*AV77</f>
        <v>0</v>
      </c>
      <c r="BR77" s="369">
        <f t="shared" ref="BR77" si="1248">$BJ77*AW77</f>
        <v>0</v>
      </c>
      <c r="BS77" s="369">
        <f t="shared" ref="BS77" si="1249">$BJ77*AX77</f>
        <v>0</v>
      </c>
      <c r="BT77" s="370">
        <f t="shared" ref="BT77" si="1250">$BJ77*AY77</f>
        <v>0</v>
      </c>
      <c r="BU77" s="372">
        <f t="shared" ref="BU77" si="1251">$BJ77*AZ77</f>
        <v>0</v>
      </c>
      <c r="BV77" s="369">
        <f t="shared" ref="BV77" si="1252">$BJ77*BA77</f>
        <v>0</v>
      </c>
      <c r="BW77" s="369">
        <f t="shared" ref="BW77" si="1253">$BJ77*BB77</f>
        <v>0</v>
      </c>
      <c r="BX77" s="369">
        <f t="shared" ref="BX77" si="1254">$BJ77*BC77</f>
        <v>0</v>
      </c>
      <c r="BY77" s="369">
        <f t="shared" ref="BY77" si="1255">$BJ77*BD77</f>
        <v>0</v>
      </c>
      <c r="BZ77" s="369">
        <f t="shared" ref="BZ77" si="1256">$BJ77*BE77</f>
        <v>0</v>
      </c>
      <c r="CA77" s="369">
        <f t="shared" ref="CA77" si="1257">$BJ77*BF77</f>
        <v>0</v>
      </c>
      <c r="CB77" s="369">
        <f t="shared" ref="CB77" si="1258">$BJ77*BG77</f>
        <v>0</v>
      </c>
      <c r="CC77" s="369">
        <f t="shared" ref="CC77" si="1259">$BJ77*BH77</f>
        <v>0</v>
      </c>
      <c r="CD77" s="370">
        <f t="shared" ref="CD77" si="1260">$BJ77*BI77</f>
        <v>0</v>
      </c>
      <c r="CE77" s="395">
        <f>IF(N77="Nemení sa",1,0)</f>
        <v>0</v>
      </c>
      <c r="CF77" s="372">
        <f>AG77*$CE77</f>
        <v>0</v>
      </c>
      <c r="CG77" s="369">
        <f>AI77*$CE77</f>
        <v>0</v>
      </c>
      <c r="CH77" s="369">
        <f>AK77*$CE77</f>
        <v>0</v>
      </c>
      <c r="CI77" s="369">
        <f>AM77*$CE77</f>
        <v>0</v>
      </c>
      <c r="CJ77" s="370">
        <f>AO77*$CE77</f>
        <v>0</v>
      </c>
      <c r="CK77" s="373">
        <f t="shared" ref="CK77" si="1261">SUM(CF77:CJ79)</f>
        <v>0</v>
      </c>
      <c r="CL77" s="374">
        <f>IF(F77=vstupy!B$42,"1",0)</f>
        <v>0</v>
      </c>
      <c r="CM77" s="372">
        <f t="shared" ref="CM77:CV77" si="1262">IF($CL77="1",AP77,0)</f>
        <v>0</v>
      </c>
      <c r="CN77" s="369">
        <f t="shared" si="1262"/>
        <v>0</v>
      </c>
      <c r="CO77" s="369">
        <f t="shared" si="1262"/>
        <v>0</v>
      </c>
      <c r="CP77" s="369">
        <f t="shared" si="1262"/>
        <v>0</v>
      </c>
      <c r="CQ77" s="369">
        <f t="shared" si="1262"/>
        <v>0</v>
      </c>
      <c r="CR77" s="369">
        <f t="shared" si="1262"/>
        <v>0</v>
      </c>
      <c r="CS77" s="369">
        <f t="shared" si="1262"/>
        <v>0</v>
      </c>
      <c r="CT77" s="369">
        <f t="shared" si="1262"/>
        <v>0</v>
      </c>
      <c r="CU77" s="369">
        <f t="shared" si="1262"/>
        <v>0</v>
      </c>
      <c r="CV77" s="370">
        <f t="shared" si="1262"/>
        <v>0</v>
      </c>
      <c r="CW77" s="371">
        <f>CP77+CT77+CV77</f>
        <v>0</v>
      </c>
      <c r="CX77" s="371">
        <f t="shared" ref="CX77" si="1263">CN77+CR77</f>
        <v>0</v>
      </c>
      <c r="CY77" s="372">
        <f t="shared" ref="CY77:DH77" si="1264">IF($CL77="1",AZ77,0)</f>
        <v>0</v>
      </c>
      <c r="CZ77" s="369">
        <f t="shared" si="1264"/>
        <v>0</v>
      </c>
      <c r="DA77" s="369">
        <f t="shared" si="1264"/>
        <v>0</v>
      </c>
      <c r="DB77" s="369">
        <f t="shared" si="1264"/>
        <v>0</v>
      </c>
      <c r="DC77" s="369">
        <f t="shared" si="1264"/>
        <v>0</v>
      </c>
      <c r="DD77" s="369">
        <f t="shared" si="1264"/>
        <v>0</v>
      </c>
      <c r="DE77" s="369">
        <f t="shared" si="1264"/>
        <v>0</v>
      </c>
      <c r="DF77" s="369">
        <f t="shared" si="1264"/>
        <v>0</v>
      </c>
      <c r="DG77" s="369">
        <f t="shared" si="1264"/>
        <v>0</v>
      </c>
      <c r="DH77" s="370">
        <f t="shared" si="1264"/>
        <v>0</v>
      </c>
      <c r="DI77" s="382">
        <f>DB77+DF77+DH77</f>
        <v>0</v>
      </c>
      <c r="DJ77" s="382">
        <f t="shared" ref="DJ77" si="1265">CZ77+DD77</f>
        <v>0</v>
      </c>
      <c r="DK77" s="381">
        <f>IF(CE77=0,1,0)</f>
        <v>1</v>
      </c>
      <c r="DL77" s="381">
        <f>IFERROR(IF($AF77="N",AH77+AJ77+AL77+AN77,AF77+AH77+AJ77+AL77+AN77),0)*$DK77</f>
        <v>0</v>
      </c>
      <c r="DM77" s="381">
        <f>(AG77+AI77+AK77+AM77+AO77)*$DK77</f>
        <v>0</v>
      </c>
      <c r="DN77" s="381">
        <f>AS77+AW77+AY77-CW77</f>
        <v>0</v>
      </c>
      <c r="DO77" s="381">
        <f>BC77+BG77+BI77-DI77</f>
        <v>0</v>
      </c>
      <c r="DP77" s="381">
        <f>DN77+DO77</f>
        <v>0</v>
      </c>
      <c r="DQ77" s="380" t="str">
        <f>IF(OR(F77=vstupy!B$40,F77=vstupy!B$41,F77=vstupy!B$42,),"0","1")</f>
        <v>0</v>
      </c>
      <c r="DR77" s="372">
        <f>IF($DQ77="1",AQ77,"0")+CF77</f>
        <v>0</v>
      </c>
      <c r="DS77" s="369">
        <f>IF($DQ77="1",AS77,"0")+CG77</f>
        <v>0</v>
      </c>
      <c r="DT77" s="369">
        <f>IF($DQ77="1",AU77,"0")+CH77</f>
        <v>0</v>
      </c>
      <c r="DU77" s="369">
        <f>IF($DQ77="1",AW77,"0")+CI77</f>
        <v>0</v>
      </c>
      <c r="DV77" s="370">
        <f>IF($DQ77="1",AY77,"0")+CJ77</f>
        <v>0</v>
      </c>
      <c r="DW77" s="378">
        <f t="shared" ref="DW77" si="1266">SUM(DR77:DV79)</f>
        <v>0</v>
      </c>
      <c r="DX77" s="372" t="str">
        <f t="shared" ref="DX77" si="1267">IF($DQ77="1",BA77,"0")</f>
        <v>0</v>
      </c>
      <c r="DY77" s="369" t="str">
        <f t="shared" ref="DY77" si="1268">IF($DQ77="1",BC77,"0")</f>
        <v>0</v>
      </c>
      <c r="DZ77" s="369" t="str">
        <f t="shared" ref="DZ77" si="1269">IF($DQ77="1",BE77,"0")</f>
        <v>0</v>
      </c>
      <c r="EA77" s="369" t="str">
        <f>IF($DQ77="1",BG77,"0")</f>
        <v>0</v>
      </c>
      <c r="EB77" s="370" t="str">
        <f>IF($DQ77="1",BI77,"0")</f>
        <v>0</v>
      </c>
      <c r="EC77" s="378">
        <f t="shared" ref="EC77" si="1270">SUM(DX77:EB79)</f>
        <v>0</v>
      </c>
      <c r="ED77" s="379">
        <f>EC77+DW77</f>
        <v>0</v>
      </c>
    </row>
    <row r="78" spans="1:134" ht="12.6" customHeight="1" x14ac:dyDescent="0.2">
      <c r="B78" s="427"/>
      <c r="C78" s="425"/>
      <c r="D78" s="425"/>
      <c r="E78" s="425"/>
      <c r="F78" s="429"/>
      <c r="G78" s="585"/>
      <c r="H78" s="432"/>
      <c r="I78" s="432"/>
      <c r="J78" s="423"/>
      <c r="K78" s="429"/>
      <c r="L78" s="418"/>
      <c r="M78" s="426"/>
      <c r="N78" s="418"/>
      <c r="O78" s="418"/>
      <c r="P78" s="418"/>
      <c r="Q78" s="418"/>
      <c r="R78" s="419"/>
      <c r="S78" s="418"/>
      <c r="T78" s="420"/>
      <c r="U78" s="421"/>
      <c r="V78" s="419"/>
      <c r="W78" s="418"/>
      <c r="X78" s="160" t="s">
        <v>142</v>
      </c>
      <c r="Y78" s="174" t="s">
        <v>137</v>
      </c>
      <c r="Z78" s="171">
        <f>VLOOKUP($X78,vstupy!$B$18:$F$31,MATCH($Y78,vstupy!$B$17:$F$17,0),0)</f>
        <v>0</v>
      </c>
      <c r="AA78" s="108" t="s">
        <v>143</v>
      </c>
      <c r="AB78" s="171">
        <f>VLOOKUP($AA78,vstupy!$B$34:$C$36,2,FALSE)</f>
        <v>0</v>
      </c>
      <c r="AC78" s="171">
        <f t="shared" si="520"/>
        <v>0</v>
      </c>
      <c r="AD78" s="435"/>
      <c r="AE78" s="404"/>
      <c r="AF78" s="372"/>
      <c r="AG78" s="396"/>
      <c r="AH78" s="396"/>
      <c r="AI78" s="396"/>
      <c r="AJ78" s="396"/>
      <c r="AK78" s="396"/>
      <c r="AL78" s="396"/>
      <c r="AM78" s="399"/>
      <c r="AN78" s="396"/>
      <c r="AO78" s="401"/>
      <c r="AP78" s="372"/>
      <c r="AQ78" s="369"/>
      <c r="AR78" s="369"/>
      <c r="AS78" s="369"/>
      <c r="AT78" s="369"/>
      <c r="AU78" s="369"/>
      <c r="AV78" s="369"/>
      <c r="AW78" s="369"/>
      <c r="AX78" s="369"/>
      <c r="AY78" s="369"/>
      <c r="AZ78" s="369"/>
      <c r="BA78" s="369"/>
      <c r="BB78" s="369"/>
      <c r="BC78" s="369"/>
      <c r="BD78" s="369"/>
      <c r="BE78" s="369"/>
      <c r="BF78" s="369"/>
      <c r="BG78" s="369"/>
      <c r="BH78" s="369"/>
      <c r="BI78" s="377"/>
      <c r="BJ78" s="371"/>
      <c r="BK78" s="372"/>
      <c r="BL78" s="369"/>
      <c r="BM78" s="369"/>
      <c r="BN78" s="369"/>
      <c r="BO78" s="369"/>
      <c r="BP78" s="369"/>
      <c r="BQ78" s="369"/>
      <c r="BR78" s="369"/>
      <c r="BS78" s="369"/>
      <c r="BT78" s="370"/>
      <c r="BU78" s="372"/>
      <c r="BV78" s="369"/>
      <c r="BW78" s="369"/>
      <c r="BX78" s="369"/>
      <c r="BY78" s="369"/>
      <c r="BZ78" s="369"/>
      <c r="CA78" s="369"/>
      <c r="CB78" s="369"/>
      <c r="CC78" s="369"/>
      <c r="CD78" s="370"/>
      <c r="CE78" s="395"/>
      <c r="CF78" s="372"/>
      <c r="CG78" s="369"/>
      <c r="CH78" s="369"/>
      <c r="CI78" s="369"/>
      <c r="CJ78" s="370"/>
      <c r="CK78" s="373"/>
      <c r="CL78" s="375"/>
      <c r="CM78" s="372"/>
      <c r="CN78" s="369"/>
      <c r="CO78" s="369"/>
      <c r="CP78" s="369"/>
      <c r="CQ78" s="369"/>
      <c r="CR78" s="369"/>
      <c r="CS78" s="369"/>
      <c r="CT78" s="369"/>
      <c r="CU78" s="369"/>
      <c r="CV78" s="370"/>
      <c r="CW78" s="371"/>
      <c r="CX78" s="371"/>
      <c r="CY78" s="372"/>
      <c r="CZ78" s="369"/>
      <c r="DA78" s="369"/>
      <c r="DB78" s="369"/>
      <c r="DC78" s="369"/>
      <c r="DD78" s="369"/>
      <c r="DE78" s="369"/>
      <c r="DF78" s="369"/>
      <c r="DG78" s="369"/>
      <c r="DH78" s="370"/>
      <c r="DI78" s="382"/>
      <c r="DJ78" s="382"/>
      <c r="DK78" s="381"/>
      <c r="DL78" s="381"/>
      <c r="DM78" s="381"/>
      <c r="DN78" s="381"/>
      <c r="DO78" s="381"/>
      <c r="DP78" s="381"/>
      <c r="DQ78" s="380"/>
      <c r="DR78" s="372"/>
      <c r="DS78" s="369"/>
      <c r="DT78" s="369"/>
      <c r="DU78" s="369"/>
      <c r="DV78" s="370"/>
      <c r="DW78" s="378"/>
      <c r="DX78" s="372"/>
      <c r="DY78" s="369"/>
      <c r="DZ78" s="369"/>
      <c r="EA78" s="369"/>
      <c r="EB78" s="370"/>
      <c r="EC78" s="378"/>
      <c r="ED78" s="379"/>
    </row>
    <row r="79" spans="1:134" ht="12.6" customHeight="1" x14ac:dyDescent="0.2">
      <c r="B79" s="427"/>
      <c r="C79" s="425"/>
      <c r="D79" s="425"/>
      <c r="E79" s="425"/>
      <c r="F79" s="430"/>
      <c r="G79" s="585"/>
      <c r="H79" s="433"/>
      <c r="I79" s="433"/>
      <c r="J79" s="424"/>
      <c r="K79" s="430"/>
      <c r="L79" s="418"/>
      <c r="M79" s="426"/>
      <c r="N79" s="418"/>
      <c r="O79" s="418"/>
      <c r="P79" s="418"/>
      <c r="Q79" s="418"/>
      <c r="R79" s="419"/>
      <c r="S79" s="418"/>
      <c r="T79" s="420"/>
      <c r="U79" s="421"/>
      <c r="V79" s="419"/>
      <c r="W79" s="418"/>
      <c r="X79" s="160" t="s">
        <v>142</v>
      </c>
      <c r="Y79" s="174" t="s">
        <v>137</v>
      </c>
      <c r="Z79" s="171">
        <f>VLOOKUP($X79,vstupy!$B$18:$F$31,MATCH($Y79,vstupy!$B$17:$F$17,0),0)</f>
        <v>0</v>
      </c>
      <c r="AA79" s="108" t="s">
        <v>143</v>
      </c>
      <c r="AB79" s="171">
        <f>VLOOKUP($AA79,vstupy!$B$34:$C$36,2,FALSE)</f>
        <v>0</v>
      </c>
      <c r="AC79" s="171">
        <f t="shared" ref="AC79:AC142" si="1271">Z79+AB79</f>
        <v>0</v>
      </c>
      <c r="AD79" s="436"/>
      <c r="AE79" s="405"/>
      <c r="AF79" s="372"/>
      <c r="AG79" s="396"/>
      <c r="AH79" s="396"/>
      <c r="AI79" s="396"/>
      <c r="AJ79" s="396"/>
      <c r="AK79" s="396"/>
      <c r="AL79" s="396"/>
      <c r="AM79" s="400"/>
      <c r="AN79" s="396"/>
      <c r="AO79" s="401"/>
      <c r="AP79" s="372"/>
      <c r="AQ79" s="369"/>
      <c r="AR79" s="369"/>
      <c r="AS79" s="369"/>
      <c r="AT79" s="369"/>
      <c r="AU79" s="369"/>
      <c r="AV79" s="369"/>
      <c r="AW79" s="369"/>
      <c r="AX79" s="369"/>
      <c r="AY79" s="369"/>
      <c r="AZ79" s="369"/>
      <c r="BA79" s="369"/>
      <c r="BB79" s="369"/>
      <c r="BC79" s="369"/>
      <c r="BD79" s="369"/>
      <c r="BE79" s="369"/>
      <c r="BF79" s="369"/>
      <c r="BG79" s="369"/>
      <c r="BH79" s="369"/>
      <c r="BI79" s="377"/>
      <c r="BJ79" s="371"/>
      <c r="BK79" s="372"/>
      <c r="BL79" s="369"/>
      <c r="BM79" s="369"/>
      <c r="BN79" s="369"/>
      <c r="BO79" s="369"/>
      <c r="BP79" s="369"/>
      <c r="BQ79" s="369"/>
      <c r="BR79" s="369"/>
      <c r="BS79" s="369"/>
      <c r="BT79" s="370"/>
      <c r="BU79" s="372"/>
      <c r="BV79" s="369"/>
      <c r="BW79" s="369"/>
      <c r="BX79" s="369"/>
      <c r="BY79" s="369"/>
      <c r="BZ79" s="369"/>
      <c r="CA79" s="369"/>
      <c r="CB79" s="369"/>
      <c r="CC79" s="369"/>
      <c r="CD79" s="370"/>
      <c r="CE79" s="395"/>
      <c r="CF79" s="372"/>
      <c r="CG79" s="369"/>
      <c r="CH79" s="369"/>
      <c r="CI79" s="369"/>
      <c r="CJ79" s="370"/>
      <c r="CK79" s="373"/>
      <c r="CL79" s="376"/>
      <c r="CM79" s="372"/>
      <c r="CN79" s="369"/>
      <c r="CO79" s="369"/>
      <c r="CP79" s="369"/>
      <c r="CQ79" s="369"/>
      <c r="CR79" s="369"/>
      <c r="CS79" s="369"/>
      <c r="CT79" s="369"/>
      <c r="CU79" s="369"/>
      <c r="CV79" s="370"/>
      <c r="CW79" s="371"/>
      <c r="CX79" s="371"/>
      <c r="CY79" s="372"/>
      <c r="CZ79" s="369"/>
      <c r="DA79" s="369"/>
      <c r="DB79" s="369"/>
      <c r="DC79" s="369"/>
      <c r="DD79" s="369"/>
      <c r="DE79" s="369"/>
      <c r="DF79" s="369"/>
      <c r="DG79" s="369"/>
      <c r="DH79" s="370"/>
      <c r="DI79" s="382"/>
      <c r="DJ79" s="382"/>
      <c r="DK79" s="381"/>
      <c r="DL79" s="381"/>
      <c r="DM79" s="381"/>
      <c r="DN79" s="381"/>
      <c r="DO79" s="381"/>
      <c r="DP79" s="381"/>
      <c r="DQ79" s="380"/>
      <c r="DR79" s="372"/>
      <c r="DS79" s="369"/>
      <c r="DT79" s="369"/>
      <c r="DU79" s="369"/>
      <c r="DV79" s="370"/>
      <c r="DW79" s="378"/>
      <c r="DX79" s="372"/>
      <c r="DY79" s="369"/>
      <c r="DZ79" s="369"/>
      <c r="EA79" s="369"/>
      <c r="EB79" s="370"/>
      <c r="EC79" s="378"/>
      <c r="ED79" s="379"/>
    </row>
    <row r="80" spans="1:134" ht="12.6" customHeight="1" x14ac:dyDescent="0.2">
      <c r="B80" s="414">
        <f t="shared" ref="B80" si="1272">B77+1</f>
        <v>24</v>
      </c>
      <c r="C80" s="437"/>
      <c r="D80" s="437"/>
      <c r="E80" s="437"/>
      <c r="F80" s="392" t="s">
        <v>196</v>
      </c>
      <c r="G80" s="586"/>
      <c r="H80" s="386" t="str">
        <f t="shared" ref="H80" si="1273">IF($F80="3e)  Skoršia transpozícia  - zavedenie transpozície pred termínom ktorý určuje smernica EÚ. "," ","")</f>
        <v/>
      </c>
      <c r="I80" s="386" t="str">
        <f t="shared" ref="I80" si="1274">IF($F80="3e)  Skoršia transpozícia  - zavedenie transpozície pred termínom ktorý určuje smernica EÚ. ",$H80,"NA")</f>
        <v>NA</v>
      </c>
      <c r="J80" s="389">
        <f>IF(I80&gt;12,1,I80/12)</f>
        <v>1</v>
      </c>
      <c r="K80" s="392"/>
      <c r="L80" s="384"/>
      <c r="M80" s="383">
        <f>IF(L80="N",0,L80)</f>
        <v>0</v>
      </c>
      <c r="N80" s="384" t="s">
        <v>196</v>
      </c>
      <c r="O80" s="384"/>
      <c r="P80" s="384"/>
      <c r="Q80" s="384" t="s">
        <v>35</v>
      </c>
      <c r="R80" s="385">
        <f>VLOOKUP(Q80,vstupy!$B$3:$C$15,2,FALSE)</f>
        <v>0</v>
      </c>
      <c r="S80" s="384"/>
      <c r="T80" s="409"/>
      <c r="U80" s="410" t="s">
        <v>35</v>
      </c>
      <c r="V80" s="385">
        <f>VLOOKUP(U80,vstupy!$B$3:$C$15,2,FALSE)</f>
        <v>0</v>
      </c>
      <c r="W80" s="384"/>
      <c r="X80" s="261" t="s">
        <v>142</v>
      </c>
      <c r="Y80" s="262" t="s">
        <v>137</v>
      </c>
      <c r="Z80" s="263">
        <f>VLOOKUP($X80,vstupy!$B$18:$F$31,MATCH($Y80,vstupy!$B$17:$F$17,0),0)</f>
        <v>0</v>
      </c>
      <c r="AA80" s="264" t="s">
        <v>143</v>
      </c>
      <c r="AB80" s="263">
        <f>VLOOKUP($AA80,vstupy!$B$34:$C$36,2,FALSE)</f>
        <v>0</v>
      </c>
      <c r="AC80" s="263">
        <f t="shared" si="1271"/>
        <v>0</v>
      </c>
      <c r="AD80" s="411" t="s">
        <v>35</v>
      </c>
      <c r="AE80" s="403">
        <f>VLOOKUP(AD80,vstupy!$B$3:$C$15,2,FALSE)</f>
        <v>0</v>
      </c>
      <c r="AF80" s="406" t="str">
        <f>IFERROR(IF(M80=0,"N",O80/L80*J80),0)</f>
        <v>N</v>
      </c>
      <c r="AG80" s="400">
        <f>O80*J80</f>
        <v>0</v>
      </c>
      <c r="AH80" s="441">
        <f t="shared" ref="AH80" si="1275">P80*R80*J80</f>
        <v>0</v>
      </c>
      <c r="AI80" s="400">
        <f t="shared" ref="AI80" si="1276">IFERROR(AH80*M80,0)</f>
        <v>0</v>
      </c>
      <c r="AJ80" s="441" t="str">
        <f t="shared" si="177"/>
        <v>N</v>
      </c>
      <c r="AK80" s="400">
        <f t="shared" ref="AK80" si="1277">S80*J80</f>
        <v>0</v>
      </c>
      <c r="AL80" s="400">
        <f>T80*V80*J80</f>
        <v>0</v>
      </c>
      <c r="AM80" s="398">
        <f t="shared" ref="AM80" si="1278">IFERROR(AL80*M80,0)</f>
        <v>0</v>
      </c>
      <c r="AN80" s="400">
        <f t="shared" ref="AN80" si="1279">IF(W80&gt;0,IF(AE80&gt;0,($G$7/160)*(W80/60)*AE80*J80,0),IF(AE80&gt;0,($G$7/160)*((AC80+AC81+AC82)/60)*AE80*J80,0))</f>
        <v>0</v>
      </c>
      <c r="AO80" s="439">
        <f>IFERROR(AN80*M80,0)</f>
        <v>0</v>
      </c>
      <c r="AP80" s="372">
        <f t="shared" ref="AP80" si="1280">IF($N80="In (zvyšuje náklady)",AF80,0)</f>
        <v>0</v>
      </c>
      <c r="AQ80" s="369">
        <f t="shared" ref="AQ80" si="1281">IF($N80="In (zvyšuje náklady)",AG80,0)</f>
        <v>0</v>
      </c>
      <c r="AR80" s="369">
        <f t="shared" ref="AR80" si="1282">IF($N80="In (zvyšuje náklady)",AH80,0)</f>
        <v>0</v>
      </c>
      <c r="AS80" s="369">
        <f t="shared" ref="AS80" si="1283">IF($N80="In (zvyšuje náklady)",AI80,0)</f>
        <v>0</v>
      </c>
      <c r="AT80" s="369">
        <f t="shared" ref="AT80" si="1284">IF($N80="In (zvyšuje náklady)",AJ80,0)</f>
        <v>0</v>
      </c>
      <c r="AU80" s="369">
        <f t="shared" ref="AU80" si="1285">IF($N80="In (zvyšuje náklady)",AK80,0)</f>
        <v>0</v>
      </c>
      <c r="AV80" s="369">
        <f t="shared" ref="AV80" si="1286">IF($N80="In (zvyšuje náklady)",AL80,0)</f>
        <v>0</v>
      </c>
      <c r="AW80" s="369">
        <f t="shared" ref="AW80" si="1287">IF($N80="In (zvyšuje náklady)",AM80,0)</f>
        <v>0</v>
      </c>
      <c r="AX80" s="369">
        <f t="shared" ref="AX80" si="1288">IF($N80="In (zvyšuje náklady)",AN80,0)</f>
        <v>0</v>
      </c>
      <c r="AY80" s="369">
        <f t="shared" ref="AY80" si="1289">IF($N80="In (zvyšuje náklady)",AO80,0)</f>
        <v>0</v>
      </c>
      <c r="AZ80" s="369" t="str">
        <f t="shared" ref="AZ80" si="1290">IF($N80="Out (znižuje náklady)",AF80,"0")</f>
        <v>0</v>
      </c>
      <c r="BA80" s="369" t="str">
        <f t="shared" ref="BA80" si="1291">IF($N80="Out (znižuje náklady)",AG80,"0")</f>
        <v>0</v>
      </c>
      <c r="BB80" s="369" t="str">
        <f t="shared" ref="BB80" si="1292">IF($N80="Out (znižuje náklady)",AH80,"0")</f>
        <v>0</v>
      </c>
      <c r="BC80" s="369" t="str">
        <f t="shared" ref="BC80" si="1293">IF($N80="Out (znižuje náklady)",AI80,"0")</f>
        <v>0</v>
      </c>
      <c r="BD80" s="369" t="str">
        <f t="shared" ref="BD80" si="1294">IF($N80="Out (znižuje náklady)",AJ80,"0")</f>
        <v>0</v>
      </c>
      <c r="BE80" s="369" t="str">
        <f t="shared" ref="BE80" si="1295">IF($N80="Out (znižuje náklady)",AK80,"0")</f>
        <v>0</v>
      </c>
      <c r="BF80" s="369" t="str">
        <f t="shared" ref="BF80" si="1296">IF($N80="Out (znižuje náklady)",AL80,"0")</f>
        <v>0</v>
      </c>
      <c r="BG80" s="369" t="str">
        <f t="shared" ref="BG80" si="1297">IF($N80="Out (znižuje náklady)",AM80,"0")</f>
        <v>0</v>
      </c>
      <c r="BH80" s="369" t="str">
        <f t="shared" ref="BH80" si="1298">IF($N80="Out (znižuje náklady)",AN80,"0")</f>
        <v>0</v>
      </c>
      <c r="BI80" s="377" t="str">
        <f t="shared" ref="BI80" si="1299">IF($N80="Out (znižuje náklady)",AO80,"0")</f>
        <v>0</v>
      </c>
      <c r="BJ80" s="371">
        <f>IF(F80=vstupy!$B$47,0,1)</f>
        <v>1</v>
      </c>
      <c r="BK80" s="372">
        <f t="shared" ref="BK80" si="1300">$BJ80*AP80</f>
        <v>0</v>
      </c>
      <c r="BL80" s="369">
        <f t="shared" ref="BL80" si="1301">$BJ80*AQ80</f>
        <v>0</v>
      </c>
      <c r="BM80" s="369">
        <f t="shared" ref="BM80" si="1302">$BJ80*AR80</f>
        <v>0</v>
      </c>
      <c r="BN80" s="369">
        <f t="shared" ref="BN80" si="1303">$BJ80*AS80</f>
        <v>0</v>
      </c>
      <c r="BO80" s="369">
        <f t="shared" ref="BO80" si="1304">$BJ80*AT80</f>
        <v>0</v>
      </c>
      <c r="BP80" s="369">
        <f t="shared" ref="BP80" si="1305">$BJ80*AU80</f>
        <v>0</v>
      </c>
      <c r="BQ80" s="369">
        <f t="shared" ref="BQ80" si="1306">$BJ80*AV80</f>
        <v>0</v>
      </c>
      <c r="BR80" s="369">
        <f t="shared" ref="BR80" si="1307">$BJ80*AW80</f>
        <v>0</v>
      </c>
      <c r="BS80" s="369">
        <f t="shared" ref="BS80" si="1308">$BJ80*AX80</f>
        <v>0</v>
      </c>
      <c r="BT80" s="370">
        <f t="shared" ref="BT80" si="1309">$BJ80*AY80</f>
        <v>0</v>
      </c>
      <c r="BU80" s="372">
        <f t="shared" ref="BU80" si="1310">$BJ80*AZ80</f>
        <v>0</v>
      </c>
      <c r="BV80" s="369">
        <f t="shared" ref="BV80" si="1311">$BJ80*BA80</f>
        <v>0</v>
      </c>
      <c r="BW80" s="369">
        <f t="shared" ref="BW80" si="1312">$BJ80*BB80</f>
        <v>0</v>
      </c>
      <c r="BX80" s="369">
        <f t="shared" ref="BX80" si="1313">$BJ80*BC80</f>
        <v>0</v>
      </c>
      <c r="BY80" s="369">
        <f t="shared" ref="BY80" si="1314">$BJ80*BD80</f>
        <v>0</v>
      </c>
      <c r="BZ80" s="369">
        <f t="shared" ref="BZ80" si="1315">$BJ80*BE80</f>
        <v>0</v>
      </c>
      <c r="CA80" s="369">
        <f t="shared" ref="CA80" si="1316">$BJ80*BF80</f>
        <v>0</v>
      </c>
      <c r="CB80" s="369">
        <f t="shared" ref="CB80" si="1317">$BJ80*BG80</f>
        <v>0</v>
      </c>
      <c r="CC80" s="369">
        <f t="shared" ref="CC80" si="1318">$BJ80*BH80</f>
        <v>0</v>
      </c>
      <c r="CD80" s="370">
        <f t="shared" ref="CD80" si="1319">$BJ80*BI80</f>
        <v>0</v>
      </c>
      <c r="CE80" s="395">
        <f>IF(N80="Nemení sa",1,0)</f>
        <v>0</v>
      </c>
      <c r="CF80" s="372">
        <f>AG80*$CE80</f>
        <v>0</v>
      </c>
      <c r="CG80" s="369">
        <f>AI80*$CE80</f>
        <v>0</v>
      </c>
      <c r="CH80" s="369">
        <f>AK80*$CE80</f>
        <v>0</v>
      </c>
      <c r="CI80" s="369">
        <f>AM80*$CE80</f>
        <v>0</v>
      </c>
      <c r="CJ80" s="370">
        <f>AO80*$CE80</f>
        <v>0</v>
      </c>
      <c r="CK80" s="373">
        <f t="shared" ref="CK80" si="1320">SUM(CF80:CJ82)</f>
        <v>0</v>
      </c>
      <c r="CL80" s="374">
        <f>IF(F80=vstupy!B$42,"1",0)</f>
        <v>0</v>
      </c>
      <c r="CM80" s="372">
        <f t="shared" ref="CM80:CV80" si="1321">IF($CL80="1",AP80,0)</f>
        <v>0</v>
      </c>
      <c r="CN80" s="369">
        <f t="shared" si="1321"/>
        <v>0</v>
      </c>
      <c r="CO80" s="369">
        <f t="shared" si="1321"/>
        <v>0</v>
      </c>
      <c r="CP80" s="369">
        <f t="shared" si="1321"/>
        <v>0</v>
      </c>
      <c r="CQ80" s="369">
        <f t="shared" si="1321"/>
        <v>0</v>
      </c>
      <c r="CR80" s="369">
        <f t="shared" si="1321"/>
        <v>0</v>
      </c>
      <c r="CS80" s="369">
        <f t="shared" si="1321"/>
        <v>0</v>
      </c>
      <c r="CT80" s="369">
        <f t="shared" si="1321"/>
        <v>0</v>
      </c>
      <c r="CU80" s="369">
        <f t="shared" si="1321"/>
        <v>0</v>
      </c>
      <c r="CV80" s="370">
        <f t="shared" si="1321"/>
        <v>0</v>
      </c>
      <c r="CW80" s="371">
        <f>CP80+CT80+CV80</f>
        <v>0</v>
      </c>
      <c r="CX80" s="371">
        <f t="shared" ref="CX80" si="1322">CN80+CR80</f>
        <v>0</v>
      </c>
      <c r="CY80" s="372">
        <f t="shared" ref="CY80:DH80" si="1323">IF($CL80="1",AZ80,0)</f>
        <v>0</v>
      </c>
      <c r="CZ80" s="369">
        <f t="shared" si="1323"/>
        <v>0</v>
      </c>
      <c r="DA80" s="369">
        <f t="shared" si="1323"/>
        <v>0</v>
      </c>
      <c r="DB80" s="369">
        <f t="shared" si="1323"/>
        <v>0</v>
      </c>
      <c r="DC80" s="369">
        <f t="shared" si="1323"/>
        <v>0</v>
      </c>
      <c r="DD80" s="369">
        <f t="shared" si="1323"/>
        <v>0</v>
      </c>
      <c r="DE80" s="369">
        <f t="shared" si="1323"/>
        <v>0</v>
      </c>
      <c r="DF80" s="369">
        <f t="shared" si="1323"/>
        <v>0</v>
      </c>
      <c r="DG80" s="369">
        <f t="shared" si="1323"/>
        <v>0</v>
      </c>
      <c r="DH80" s="370">
        <f t="shared" si="1323"/>
        <v>0</v>
      </c>
      <c r="DI80" s="382">
        <f>DB80+DF80+DH80</f>
        <v>0</v>
      </c>
      <c r="DJ80" s="382">
        <f t="shared" ref="DJ80" si="1324">CZ80+DD80</f>
        <v>0</v>
      </c>
      <c r="DK80" s="381">
        <f>IF(CE80=0,1,0)</f>
        <v>1</v>
      </c>
      <c r="DL80" s="381">
        <f>IFERROR(IF($AF80="N",AH80+AJ80+AL80+AN80,AF80+AH80+AJ80+AL80+AN80),0)*$DK80</f>
        <v>0</v>
      </c>
      <c r="DM80" s="381">
        <f>(AG80+AI80+AK80+AM80+AO80)*$DK80</f>
        <v>0</v>
      </c>
      <c r="DN80" s="381">
        <f>AS80+AW80+AY80-CW80</f>
        <v>0</v>
      </c>
      <c r="DO80" s="381">
        <f>BC80+BG80+BI80-DI80</f>
        <v>0</v>
      </c>
      <c r="DP80" s="381">
        <f>DN80+DO80</f>
        <v>0</v>
      </c>
      <c r="DQ80" s="380" t="str">
        <f>IF(OR(F80=vstupy!B$40,F80=vstupy!B$41,F80=vstupy!B$42,),"0","1")</f>
        <v>0</v>
      </c>
      <c r="DR80" s="372">
        <f>IF($DQ80="1",AQ80,"0")+CF80</f>
        <v>0</v>
      </c>
      <c r="DS80" s="369">
        <f>IF($DQ80="1",AS80,"0")+CG80</f>
        <v>0</v>
      </c>
      <c r="DT80" s="369">
        <f>IF($DQ80="1",AU80,"0")+CH80</f>
        <v>0</v>
      </c>
      <c r="DU80" s="369">
        <f>IF($DQ80="1",AW80,"0")+CI80</f>
        <v>0</v>
      </c>
      <c r="DV80" s="370">
        <f>IF($DQ80="1",AY80,"0")+CJ80</f>
        <v>0</v>
      </c>
      <c r="DW80" s="378">
        <f t="shared" ref="DW80" si="1325">SUM(DR80:DV82)</f>
        <v>0</v>
      </c>
      <c r="DX80" s="372" t="str">
        <f t="shared" ref="DX80" si="1326">IF($DQ80="1",BA80,"0")</f>
        <v>0</v>
      </c>
      <c r="DY80" s="369" t="str">
        <f t="shared" ref="DY80" si="1327">IF($DQ80="1",BC80,"0")</f>
        <v>0</v>
      </c>
      <c r="DZ80" s="369" t="str">
        <f t="shared" ref="DZ80" si="1328">IF($DQ80="1",BE80,"0")</f>
        <v>0</v>
      </c>
      <c r="EA80" s="369" t="str">
        <f>IF($DQ80="1",BG80,"0")</f>
        <v>0</v>
      </c>
      <c r="EB80" s="370" t="str">
        <f>IF($DQ80="1",BI80,"0")</f>
        <v>0</v>
      </c>
      <c r="EC80" s="378">
        <f t="shared" ref="EC80" si="1329">SUM(DX80:EB82)</f>
        <v>0</v>
      </c>
      <c r="ED80" s="379">
        <f>EC80+DW80</f>
        <v>0</v>
      </c>
    </row>
    <row r="81" spans="2:134" ht="12.6" customHeight="1" x14ac:dyDescent="0.2">
      <c r="B81" s="414"/>
      <c r="C81" s="437"/>
      <c r="D81" s="437"/>
      <c r="E81" s="437"/>
      <c r="F81" s="393"/>
      <c r="G81" s="586"/>
      <c r="H81" s="387"/>
      <c r="I81" s="387"/>
      <c r="J81" s="390"/>
      <c r="K81" s="393"/>
      <c r="L81" s="384"/>
      <c r="M81" s="383"/>
      <c r="N81" s="384"/>
      <c r="O81" s="384"/>
      <c r="P81" s="384"/>
      <c r="Q81" s="384"/>
      <c r="R81" s="385"/>
      <c r="S81" s="384"/>
      <c r="T81" s="409"/>
      <c r="U81" s="410"/>
      <c r="V81" s="385"/>
      <c r="W81" s="384"/>
      <c r="X81" s="261" t="s">
        <v>142</v>
      </c>
      <c r="Y81" s="262" t="s">
        <v>137</v>
      </c>
      <c r="Z81" s="263">
        <f>VLOOKUP($X81,vstupy!$B$18:$F$31,MATCH($Y81,vstupy!$B$17:$F$17,0),0)</f>
        <v>0</v>
      </c>
      <c r="AA81" s="264" t="s">
        <v>143</v>
      </c>
      <c r="AB81" s="263">
        <f>VLOOKUP($AA81,vstupy!$B$34:$C$36,2,FALSE)</f>
        <v>0</v>
      </c>
      <c r="AC81" s="263">
        <f t="shared" si="1271"/>
        <v>0</v>
      </c>
      <c r="AD81" s="412"/>
      <c r="AE81" s="404"/>
      <c r="AF81" s="372"/>
      <c r="AG81" s="396"/>
      <c r="AH81" s="396"/>
      <c r="AI81" s="396"/>
      <c r="AJ81" s="396"/>
      <c r="AK81" s="396"/>
      <c r="AL81" s="396"/>
      <c r="AM81" s="399"/>
      <c r="AN81" s="396"/>
      <c r="AO81" s="401"/>
      <c r="AP81" s="372"/>
      <c r="AQ81" s="369"/>
      <c r="AR81" s="369"/>
      <c r="AS81" s="369"/>
      <c r="AT81" s="369"/>
      <c r="AU81" s="369"/>
      <c r="AV81" s="369"/>
      <c r="AW81" s="369"/>
      <c r="AX81" s="369"/>
      <c r="AY81" s="369"/>
      <c r="AZ81" s="369"/>
      <c r="BA81" s="369"/>
      <c r="BB81" s="369"/>
      <c r="BC81" s="369"/>
      <c r="BD81" s="369"/>
      <c r="BE81" s="369"/>
      <c r="BF81" s="369"/>
      <c r="BG81" s="369"/>
      <c r="BH81" s="369"/>
      <c r="BI81" s="377"/>
      <c r="BJ81" s="371"/>
      <c r="BK81" s="372"/>
      <c r="BL81" s="369"/>
      <c r="BM81" s="369"/>
      <c r="BN81" s="369"/>
      <c r="BO81" s="369"/>
      <c r="BP81" s="369"/>
      <c r="BQ81" s="369"/>
      <c r="BR81" s="369"/>
      <c r="BS81" s="369"/>
      <c r="BT81" s="370"/>
      <c r="BU81" s="372"/>
      <c r="BV81" s="369"/>
      <c r="BW81" s="369"/>
      <c r="BX81" s="369"/>
      <c r="BY81" s="369"/>
      <c r="BZ81" s="369"/>
      <c r="CA81" s="369"/>
      <c r="CB81" s="369"/>
      <c r="CC81" s="369"/>
      <c r="CD81" s="370"/>
      <c r="CE81" s="395"/>
      <c r="CF81" s="372"/>
      <c r="CG81" s="369"/>
      <c r="CH81" s="369"/>
      <c r="CI81" s="369"/>
      <c r="CJ81" s="370"/>
      <c r="CK81" s="373"/>
      <c r="CL81" s="375"/>
      <c r="CM81" s="372"/>
      <c r="CN81" s="369"/>
      <c r="CO81" s="369"/>
      <c r="CP81" s="369"/>
      <c r="CQ81" s="369"/>
      <c r="CR81" s="369"/>
      <c r="CS81" s="369"/>
      <c r="CT81" s="369"/>
      <c r="CU81" s="369"/>
      <c r="CV81" s="370"/>
      <c r="CW81" s="371"/>
      <c r="CX81" s="371"/>
      <c r="CY81" s="372"/>
      <c r="CZ81" s="369"/>
      <c r="DA81" s="369"/>
      <c r="DB81" s="369"/>
      <c r="DC81" s="369"/>
      <c r="DD81" s="369"/>
      <c r="DE81" s="369"/>
      <c r="DF81" s="369"/>
      <c r="DG81" s="369"/>
      <c r="DH81" s="370"/>
      <c r="DI81" s="382"/>
      <c r="DJ81" s="382"/>
      <c r="DK81" s="381"/>
      <c r="DL81" s="381"/>
      <c r="DM81" s="381"/>
      <c r="DN81" s="381"/>
      <c r="DO81" s="381"/>
      <c r="DP81" s="381"/>
      <c r="DQ81" s="380"/>
      <c r="DR81" s="372"/>
      <c r="DS81" s="369"/>
      <c r="DT81" s="369"/>
      <c r="DU81" s="369"/>
      <c r="DV81" s="370"/>
      <c r="DW81" s="378"/>
      <c r="DX81" s="372"/>
      <c r="DY81" s="369"/>
      <c r="DZ81" s="369"/>
      <c r="EA81" s="369"/>
      <c r="EB81" s="370"/>
      <c r="EC81" s="378"/>
      <c r="ED81" s="379"/>
    </row>
    <row r="82" spans="2:134" ht="12.6" customHeight="1" x14ac:dyDescent="0.2">
      <c r="B82" s="414"/>
      <c r="C82" s="437"/>
      <c r="D82" s="437"/>
      <c r="E82" s="437"/>
      <c r="F82" s="394"/>
      <c r="G82" s="586"/>
      <c r="H82" s="388"/>
      <c r="I82" s="388"/>
      <c r="J82" s="391"/>
      <c r="K82" s="394"/>
      <c r="L82" s="384"/>
      <c r="M82" s="383"/>
      <c r="N82" s="384"/>
      <c r="O82" s="384"/>
      <c r="P82" s="384"/>
      <c r="Q82" s="384"/>
      <c r="R82" s="385"/>
      <c r="S82" s="384"/>
      <c r="T82" s="409"/>
      <c r="U82" s="410"/>
      <c r="V82" s="385"/>
      <c r="W82" s="384"/>
      <c r="X82" s="261" t="s">
        <v>142</v>
      </c>
      <c r="Y82" s="262" t="s">
        <v>137</v>
      </c>
      <c r="Z82" s="263">
        <f>VLOOKUP($X82,vstupy!$B$18:$F$31,MATCH($Y82,vstupy!$B$17:$F$17,0),0)</f>
        <v>0</v>
      </c>
      <c r="AA82" s="264" t="s">
        <v>143</v>
      </c>
      <c r="AB82" s="263">
        <f>VLOOKUP($AA82,vstupy!$B$34:$C$36,2,FALSE)</f>
        <v>0</v>
      </c>
      <c r="AC82" s="263">
        <f t="shared" si="1271"/>
        <v>0</v>
      </c>
      <c r="AD82" s="413"/>
      <c r="AE82" s="405"/>
      <c r="AF82" s="372"/>
      <c r="AG82" s="396"/>
      <c r="AH82" s="396"/>
      <c r="AI82" s="396"/>
      <c r="AJ82" s="396"/>
      <c r="AK82" s="396"/>
      <c r="AL82" s="396"/>
      <c r="AM82" s="400"/>
      <c r="AN82" s="396"/>
      <c r="AO82" s="401"/>
      <c r="AP82" s="372"/>
      <c r="AQ82" s="369"/>
      <c r="AR82" s="369"/>
      <c r="AS82" s="369"/>
      <c r="AT82" s="369"/>
      <c r="AU82" s="369"/>
      <c r="AV82" s="369"/>
      <c r="AW82" s="369"/>
      <c r="AX82" s="369"/>
      <c r="AY82" s="369"/>
      <c r="AZ82" s="369"/>
      <c r="BA82" s="369"/>
      <c r="BB82" s="369"/>
      <c r="BC82" s="369"/>
      <c r="BD82" s="369"/>
      <c r="BE82" s="369"/>
      <c r="BF82" s="369"/>
      <c r="BG82" s="369"/>
      <c r="BH82" s="369"/>
      <c r="BI82" s="377"/>
      <c r="BJ82" s="371"/>
      <c r="BK82" s="372"/>
      <c r="BL82" s="369"/>
      <c r="BM82" s="369"/>
      <c r="BN82" s="369"/>
      <c r="BO82" s="369"/>
      <c r="BP82" s="369"/>
      <c r="BQ82" s="369"/>
      <c r="BR82" s="369"/>
      <c r="BS82" s="369"/>
      <c r="BT82" s="370"/>
      <c r="BU82" s="372"/>
      <c r="BV82" s="369"/>
      <c r="BW82" s="369"/>
      <c r="BX82" s="369"/>
      <c r="BY82" s="369"/>
      <c r="BZ82" s="369"/>
      <c r="CA82" s="369"/>
      <c r="CB82" s="369"/>
      <c r="CC82" s="369"/>
      <c r="CD82" s="370"/>
      <c r="CE82" s="395"/>
      <c r="CF82" s="372"/>
      <c r="CG82" s="369"/>
      <c r="CH82" s="369"/>
      <c r="CI82" s="369"/>
      <c r="CJ82" s="370"/>
      <c r="CK82" s="373"/>
      <c r="CL82" s="376"/>
      <c r="CM82" s="372"/>
      <c r="CN82" s="369"/>
      <c r="CO82" s="369"/>
      <c r="CP82" s="369"/>
      <c r="CQ82" s="369"/>
      <c r="CR82" s="369"/>
      <c r="CS82" s="369"/>
      <c r="CT82" s="369"/>
      <c r="CU82" s="369"/>
      <c r="CV82" s="370"/>
      <c r="CW82" s="371"/>
      <c r="CX82" s="371"/>
      <c r="CY82" s="372"/>
      <c r="CZ82" s="369"/>
      <c r="DA82" s="369"/>
      <c r="DB82" s="369"/>
      <c r="DC82" s="369"/>
      <c r="DD82" s="369"/>
      <c r="DE82" s="369"/>
      <c r="DF82" s="369"/>
      <c r="DG82" s="369"/>
      <c r="DH82" s="370"/>
      <c r="DI82" s="382"/>
      <c r="DJ82" s="382"/>
      <c r="DK82" s="381"/>
      <c r="DL82" s="381"/>
      <c r="DM82" s="381"/>
      <c r="DN82" s="381"/>
      <c r="DO82" s="381"/>
      <c r="DP82" s="381"/>
      <c r="DQ82" s="380"/>
      <c r="DR82" s="372"/>
      <c r="DS82" s="369"/>
      <c r="DT82" s="369"/>
      <c r="DU82" s="369"/>
      <c r="DV82" s="370"/>
      <c r="DW82" s="378"/>
      <c r="DX82" s="372"/>
      <c r="DY82" s="369"/>
      <c r="DZ82" s="369"/>
      <c r="EA82" s="369"/>
      <c r="EB82" s="370"/>
      <c r="EC82" s="378"/>
      <c r="ED82" s="379"/>
    </row>
    <row r="83" spans="2:134" ht="12.6" customHeight="1" x14ac:dyDescent="0.2">
      <c r="B83" s="427">
        <f t="shared" ref="B83" si="1330">B80+1</f>
        <v>25</v>
      </c>
      <c r="C83" s="425"/>
      <c r="D83" s="425"/>
      <c r="E83" s="425"/>
      <c r="F83" s="428" t="s">
        <v>196</v>
      </c>
      <c r="G83" s="585"/>
      <c r="H83" s="431" t="str">
        <f t="shared" ref="H83" si="1331">IF($F83="3e)  Skoršia transpozícia  - zavedenie transpozície pred termínom ktorý určuje smernica EÚ. "," ","")</f>
        <v/>
      </c>
      <c r="I83" s="431" t="str">
        <f t="shared" ref="I83" si="1332">IF($F83="3e)  Skoršia transpozícia  - zavedenie transpozície pred termínom ktorý určuje smernica EÚ. ",$H83,"NA")</f>
        <v>NA</v>
      </c>
      <c r="J83" s="422">
        <f>IF(I83&gt;12,1,I83/12)</f>
        <v>1</v>
      </c>
      <c r="K83" s="428"/>
      <c r="L83" s="418"/>
      <c r="M83" s="426">
        <f>IF(L83="N",0,L83)</f>
        <v>0</v>
      </c>
      <c r="N83" s="418" t="s">
        <v>196</v>
      </c>
      <c r="O83" s="418"/>
      <c r="P83" s="418"/>
      <c r="Q83" s="418" t="s">
        <v>35</v>
      </c>
      <c r="R83" s="419">
        <f>VLOOKUP(Q83,vstupy!$B$3:$C$15,2,FALSE)</f>
        <v>0</v>
      </c>
      <c r="S83" s="418"/>
      <c r="T83" s="420"/>
      <c r="U83" s="421" t="s">
        <v>35</v>
      </c>
      <c r="V83" s="419">
        <f>VLOOKUP(U83,vstupy!$B$3:$C$15,2,FALSE)</f>
        <v>0</v>
      </c>
      <c r="W83" s="418"/>
      <c r="X83" s="160" t="s">
        <v>142</v>
      </c>
      <c r="Y83" s="174" t="s">
        <v>137</v>
      </c>
      <c r="Z83" s="171">
        <f>VLOOKUP($X83,vstupy!$B$18:$F$31,MATCH($Y83,vstupy!$B$17:$F$17,0),0)</f>
        <v>0</v>
      </c>
      <c r="AA83" s="108" t="s">
        <v>143</v>
      </c>
      <c r="AB83" s="171">
        <f>VLOOKUP($AA83,vstupy!$B$34:$C$36,2,FALSE)</f>
        <v>0</v>
      </c>
      <c r="AC83" s="171">
        <f t="shared" si="1271"/>
        <v>0</v>
      </c>
      <c r="AD83" s="434" t="s">
        <v>35</v>
      </c>
      <c r="AE83" s="403">
        <f>VLOOKUP(AD83,vstupy!$B$3:$C$15,2,FALSE)</f>
        <v>0</v>
      </c>
      <c r="AF83" s="406" t="str">
        <f>IFERROR(IF(M83=0,"N",O83/L83*J83),0)</f>
        <v>N</v>
      </c>
      <c r="AG83" s="400">
        <f>O83*J83</f>
        <v>0</v>
      </c>
      <c r="AH83" s="441">
        <f t="shared" ref="AH83" si="1333">P83*R83*J83</f>
        <v>0</v>
      </c>
      <c r="AI83" s="400">
        <f t="shared" ref="AI83" si="1334">IFERROR(AH83*M83,0)</f>
        <v>0</v>
      </c>
      <c r="AJ83" s="441" t="str">
        <f t="shared" si="177"/>
        <v>N</v>
      </c>
      <c r="AK83" s="400">
        <f t="shared" ref="AK83" si="1335">S83*J83</f>
        <v>0</v>
      </c>
      <c r="AL83" s="400">
        <f>T83*V83*J83</f>
        <v>0</v>
      </c>
      <c r="AM83" s="398">
        <f t="shared" ref="AM83" si="1336">IFERROR(AL83*M83,0)</f>
        <v>0</v>
      </c>
      <c r="AN83" s="400">
        <f t="shared" ref="AN83" si="1337">IF(W83&gt;0,IF(AE83&gt;0,($G$7/160)*(W83/60)*AE83*J83,0),IF(AE83&gt;0,($G$7/160)*((AC83+AC84+AC85)/60)*AE83*J83,0))</f>
        <v>0</v>
      </c>
      <c r="AO83" s="439">
        <f>IFERROR(AN83*M83,0)</f>
        <v>0</v>
      </c>
      <c r="AP83" s="372">
        <f t="shared" ref="AP83" si="1338">IF($N83="In (zvyšuje náklady)",AF83,0)</f>
        <v>0</v>
      </c>
      <c r="AQ83" s="369">
        <f t="shared" ref="AQ83" si="1339">IF($N83="In (zvyšuje náklady)",AG83,0)</f>
        <v>0</v>
      </c>
      <c r="AR83" s="369">
        <f t="shared" ref="AR83" si="1340">IF($N83="In (zvyšuje náklady)",AH83,0)</f>
        <v>0</v>
      </c>
      <c r="AS83" s="369">
        <f t="shared" ref="AS83" si="1341">IF($N83="In (zvyšuje náklady)",AI83,0)</f>
        <v>0</v>
      </c>
      <c r="AT83" s="369">
        <f t="shared" ref="AT83" si="1342">IF($N83="In (zvyšuje náklady)",AJ83,0)</f>
        <v>0</v>
      </c>
      <c r="AU83" s="369">
        <f t="shared" ref="AU83" si="1343">IF($N83="In (zvyšuje náklady)",AK83,0)</f>
        <v>0</v>
      </c>
      <c r="AV83" s="369">
        <f t="shared" ref="AV83" si="1344">IF($N83="In (zvyšuje náklady)",AL83,0)</f>
        <v>0</v>
      </c>
      <c r="AW83" s="369">
        <f t="shared" ref="AW83" si="1345">IF($N83="In (zvyšuje náklady)",AM83,0)</f>
        <v>0</v>
      </c>
      <c r="AX83" s="369">
        <f t="shared" ref="AX83" si="1346">IF($N83="In (zvyšuje náklady)",AN83,0)</f>
        <v>0</v>
      </c>
      <c r="AY83" s="369">
        <f t="shared" ref="AY83" si="1347">IF($N83="In (zvyšuje náklady)",AO83,0)</f>
        <v>0</v>
      </c>
      <c r="AZ83" s="369" t="str">
        <f t="shared" ref="AZ83" si="1348">IF($N83="Out (znižuje náklady)",AF83,"0")</f>
        <v>0</v>
      </c>
      <c r="BA83" s="369" t="str">
        <f t="shared" ref="BA83" si="1349">IF($N83="Out (znižuje náklady)",AG83,"0")</f>
        <v>0</v>
      </c>
      <c r="BB83" s="369" t="str">
        <f t="shared" ref="BB83" si="1350">IF($N83="Out (znižuje náklady)",AH83,"0")</f>
        <v>0</v>
      </c>
      <c r="BC83" s="369" t="str">
        <f t="shared" ref="BC83" si="1351">IF($N83="Out (znižuje náklady)",AI83,"0")</f>
        <v>0</v>
      </c>
      <c r="BD83" s="369" t="str">
        <f t="shared" ref="BD83" si="1352">IF($N83="Out (znižuje náklady)",AJ83,"0")</f>
        <v>0</v>
      </c>
      <c r="BE83" s="369" t="str">
        <f t="shared" ref="BE83" si="1353">IF($N83="Out (znižuje náklady)",AK83,"0")</f>
        <v>0</v>
      </c>
      <c r="BF83" s="369" t="str">
        <f t="shared" ref="BF83" si="1354">IF($N83="Out (znižuje náklady)",AL83,"0")</f>
        <v>0</v>
      </c>
      <c r="BG83" s="369" t="str">
        <f t="shared" ref="BG83" si="1355">IF($N83="Out (znižuje náklady)",AM83,"0")</f>
        <v>0</v>
      </c>
      <c r="BH83" s="369" t="str">
        <f t="shared" ref="BH83" si="1356">IF($N83="Out (znižuje náklady)",AN83,"0")</f>
        <v>0</v>
      </c>
      <c r="BI83" s="377" t="str">
        <f t="shared" ref="BI83" si="1357">IF($N83="Out (znižuje náklady)",AO83,"0")</f>
        <v>0</v>
      </c>
      <c r="BJ83" s="371">
        <f>IF(F83=vstupy!$B$47,0,1)</f>
        <v>1</v>
      </c>
      <c r="BK83" s="372">
        <f t="shared" ref="BK83" si="1358">$BJ83*AP83</f>
        <v>0</v>
      </c>
      <c r="BL83" s="369">
        <f t="shared" ref="BL83" si="1359">$BJ83*AQ83</f>
        <v>0</v>
      </c>
      <c r="BM83" s="369">
        <f t="shared" ref="BM83" si="1360">$BJ83*AR83</f>
        <v>0</v>
      </c>
      <c r="BN83" s="369">
        <f t="shared" ref="BN83" si="1361">$BJ83*AS83</f>
        <v>0</v>
      </c>
      <c r="BO83" s="369">
        <f t="shared" ref="BO83" si="1362">$BJ83*AT83</f>
        <v>0</v>
      </c>
      <c r="BP83" s="369">
        <f t="shared" ref="BP83" si="1363">$BJ83*AU83</f>
        <v>0</v>
      </c>
      <c r="BQ83" s="369">
        <f t="shared" ref="BQ83" si="1364">$BJ83*AV83</f>
        <v>0</v>
      </c>
      <c r="BR83" s="369">
        <f t="shared" ref="BR83" si="1365">$BJ83*AW83</f>
        <v>0</v>
      </c>
      <c r="BS83" s="369">
        <f t="shared" ref="BS83" si="1366">$BJ83*AX83</f>
        <v>0</v>
      </c>
      <c r="BT83" s="370">
        <f t="shared" ref="BT83" si="1367">$BJ83*AY83</f>
        <v>0</v>
      </c>
      <c r="BU83" s="372">
        <f t="shared" ref="BU83" si="1368">$BJ83*AZ83</f>
        <v>0</v>
      </c>
      <c r="BV83" s="369">
        <f t="shared" ref="BV83" si="1369">$BJ83*BA83</f>
        <v>0</v>
      </c>
      <c r="BW83" s="369">
        <f t="shared" ref="BW83" si="1370">$BJ83*BB83</f>
        <v>0</v>
      </c>
      <c r="BX83" s="369">
        <f t="shared" ref="BX83" si="1371">$BJ83*BC83</f>
        <v>0</v>
      </c>
      <c r="BY83" s="369">
        <f t="shared" ref="BY83" si="1372">$BJ83*BD83</f>
        <v>0</v>
      </c>
      <c r="BZ83" s="369">
        <f t="shared" ref="BZ83" si="1373">$BJ83*BE83</f>
        <v>0</v>
      </c>
      <c r="CA83" s="369">
        <f t="shared" ref="CA83" si="1374">$BJ83*BF83</f>
        <v>0</v>
      </c>
      <c r="CB83" s="369">
        <f t="shared" ref="CB83" si="1375">$BJ83*BG83</f>
        <v>0</v>
      </c>
      <c r="CC83" s="369">
        <f t="shared" ref="CC83" si="1376">$BJ83*BH83</f>
        <v>0</v>
      </c>
      <c r="CD83" s="370">
        <f t="shared" ref="CD83" si="1377">$BJ83*BI83</f>
        <v>0</v>
      </c>
      <c r="CE83" s="395">
        <f>IF(N83="Nemení sa",1,0)</f>
        <v>0</v>
      </c>
      <c r="CF83" s="372">
        <f>AG83*$CE83</f>
        <v>0</v>
      </c>
      <c r="CG83" s="369">
        <f>AI83*$CE83</f>
        <v>0</v>
      </c>
      <c r="CH83" s="369">
        <f>AK83*$CE83</f>
        <v>0</v>
      </c>
      <c r="CI83" s="369">
        <f>AM83*$CE83</f>
        <v>0</v>
      </c>
      <c r="CJ83" s="370">
        <f>AO83*$CE83</f>
        <v>0</v>
      </c>
      <c r="CK83" s="373">
        <f t="shared" ref="CK83" si="1378">SUM(CF83:CJ85)</f>
        <v>0</v>
      </c>
      <c r="CL83" s="374">
        <f>IF(F83=vstupy!B$42,"1",0)</f>
        <v>0</v>
      </c>
      <c r="CM83" s="372">
        <f t="shared" ref="CM83:CV83" si="1379">IF($CL83="1",AP83,0)</f>
        <v>0</v>
      </c>
      <c r="CN83" s="369">
        <f t="shared" si="1379"/>
        <v>0</v>
      </c>
      <c r="CO83" s="369">
        <f t="shared" si="1379"/>
        <v>0</v>
      </c>
      <c r="CP83" s="369">
        <f t="shared" si="1379"/>
        <v>0</v>
      </c>
      <c r="CQ83" s="369">
        <f t="shared" si="1379"/>
        <v>0</v>
      </c>
      <c r="CR83" s="369">
        <f t="shared" si="1379"/>
        <v>0</v>
      </c>
      <c r="CS83" s="369">
        <f t="shared" si="1379"/>
        <v>0</v>
      </c>
      <c r="CT83" s="369">
        <f t="shared" si="1379"/>
        <v>0</v>
      </c>
      <c r="CU83" s="369">
        <f t="shared" si="1379"/>
        <v>0</v>
      </c>
      <c r="CV83" s="370">
        <f t="shared" si="1379"/>
        <v>0</v>
      </c>
      <c r="CW83" s="371">
        <f>CP83+CT83+CV83</f>
        <v>0</v>
      </c>
      <c r="CX83" s="371">
        <f t="shared" ref="CX83" si="1380">CN83+CR83</f>
        <v>0</v>
      </c>
      <c r="CY83" s="372">
        <f t="shared" ref="CY83:DH83" si="1381">IF($CL83="1",AZ83,0)</f>
        <v>0</v>
      </c>
      <c r="CZ83" s="369">
        <f t="shared" si="1381"/>
        <v>0</v>
      </c>
      <c r="DA83" s="369">
        <f t="shared" si="1381"/>
        <v>0</v>
      </c>
      <c r="DB83" s="369">
        <f t="shared" si="1381"/>
        <v>0</v>
      </c>
      <c r="DC83" s="369">
        <f t="shared" si="1381"/>
        <v>0</v>
      </c>
      <c r="DD83" s="369">
        <f t="shared" si="1381"/>
        <v>0</v>
      </c>
      <c r="DE83" s="369">
        <f t="shared" si="1381"/>
        <v>0</v>
      </c>
      <c r="DF83" s="369">
        <f t="shared" si="1381"/>
        <v>0</v>
      </c>
      <c r="DG83" s="369">
        <f t="shared" si="1381"/>
        <v>0</v>
      </c>
      <c r="DH83" s="370">
        <f t="shared" si="1381"/>
        <v>0</v>
      </c>
      <c r="DI83" s="382">
        <f>DB83+DF83+DH83</f>
        <v>0</v>
      </c>
      <c r="DJ83" s="382">
        <f t="shared" ref="DJ83" si="1382">CZ83+DD83</f>
        <v>0</v>
      </c>
      <c r="DK83" s="381">
        <f>IF(CE83=0,1,0)</f>
        <v>1</v>
      </c>
      <c r="DL83" s="381">
        <f>IFERROR(IF($AF83="N",AH83+AJ83+AL83+AN83,AF83+AH83+AJ83+AL83+AN83),0)*$DK83</f>
        <v>0</v>
      </c>
      <c r="DM83" s="381">
        <f>(AG83+AI83+AK83+AM83+AO83)*$DK83</f>
        <v>0</v>
      </c>
      <c r="DN83" s="381">
        <f>AS83+AW83+AY83-CW83</f>
        <v>0</v>
      </c>
      <c r="DO83" s="381">
        <f>BC83+BG83+BI83-DI83</f>
        <v>0</v>
      </c>
      <c r="DP83" s="381">
        <f>DN83+DO83</f>
        <v>0</v>
      </c>
      <c r="DQ83" s="380" t="str">
        <f>IF(OR(F83=vstupy!B$40,F83=vstupy!B$41,F83=vstupy!B$42,),"0","1")</f>
        <v>0</v>
      </c>
      <c r="DR83" s="372">
        <f>IF($DQ83="1",AQ83,"0")+CF83</f>
        <v>0</v>
      </c>
      <c r="DS83" s="369">
        <f>IF($DQ83="1",AS83,"0")+CG83</f>
        <v>0</v>
      </c>
      <c r="DT83" s="369">
        <f>IF($DQ83="1",AU83,"0")+CH83</f>
        <v>0</v>
      </c>
      <c r="DU83" s="369">
        <f>IF($DQ83="1",AW83,"0")+CI83</f>
        <v>0</v>
      </c>
      <c r="DV83" s="370">
        <f>IF($DQ83="1",AY83,"0")+CJ83</f>
        <v>0</v>
      </c>
      <c r="DW83" s="378">
        <f t="shared" ref="DW83" si="1383">SUM(DR83:DV85)</f>
        <v>0</v>
      </c>
      <c r="DX83" s="372" t="str">
        <f t="shared" ref="DX83" si="1384">IF($DQ83="1",BA83,"0")</f>
        <v>0</v>
      </c>
      <c r="DY83" s="369" t="str">
        <f t="shared" ref="DY83" si="1385">IF($DQ83="1",BC83,"0")</f>
        <v>0</v>
      </c>
      <c r="DZ83" s="369" t="str">
        <f t="shared" ref="DZ83" si="1386">IF($DQ83="1",BE83,"0")</f>
        <v>0</v>
      </c>
      <c r="EA83" s="369" t="str">
        <f>IF($DQ83="1",BG83,"0")</f>
        <v>0</v>
      </c>
      <c r="EB83" s="370" t="str">
        <f>IF($DQ83="1",BI83,"0")</f>
        <v>0</v>
      </c>
      <c r="EC83" s="378">
        <f t="shared" ref="EC83" si="1387">SUM(DX83:EB85)</f>
        <v>0</v>
      </c>
      <c r="ED83" s="379">
        <f>EC83+DW83</f>
        <v>0</v>
      </c>
    </row>
    <row r="84" spans="2:134" ht="12.6" customHeight="1" x14ac:dyDescent="0.2">
      <c r="B84" s="427"/>
      <c r="C84" s="425"/>
      <c r="D84" s="425"/>
      <c r="E84" s="425"/>
      <c r="F84" s="429"/>
      <c r="G84" s="585"/>
      <c r="H84" s="432"/>
      <c r="I84" s="432"/>
      <c r="J84" s="423"/>
      <c r="K84" s="429"/>
      <c r="L84" s="418"/>
      <c r="M84" s="426"/>
      <c r="N84" s="418"/>
      <c r="O84" s="418"/>
      <c r="P84" s="418"/>
      <c r="Q84" s="418"/>
      <c r="R84" s="419"/>
      <c r="S84" s="418"/>
      <c r="T84" s="420"/>
      <c r="U84" s="421"/>
      <c r="V84" s="419"/>
      <c r="W84" s="418"/>
      <c r="X84" s="160" t="s">
        <v>142</v>
      </c>
      <c r="Y84" s="174" t="s">
        <v>137</v>
      </c>
      <c r="Z84" s="171">
        <f>VLOOKUP($X84,vstupy!$B$18:$F$31,MATCH($Y84,vstupy!$B$17:$F$17,0),0)</f>
        <v>0</v>
      </c>
      <c r="AA84" s="108" t="s">
        <v>143</v>
      </c>
      <c r="AB84" s="171">
        <f>VLOOKUP($AA84,vstupy!$B$34:$C$36,2,FALSE)</f>
        <v>0</v>
      </c>
      <c r="AC84" s="171">
        <f t="shared" si="1271"/>
        <v>0</v>
      </c>
      <c r="AD84" s="435"/>
      <c r="AE84" s="404"/>
      <c r="AF84" s="372"/>
      <c r="AG84" s="396"/>
      <c r="AH84" s="396"/>
      <c r="AI84" s="396"/>
      <c r="AJ84" s="396"/>
      <c r="AK84" s="396"/>
      <c r="AL84" s="396"/>
      <c r="AM84" s="399"/>
      <c r="AN84" s="396"/>
      <c r="AO84" s="401"/>
      <c r="AP84" s="372"/>
      <c r="AQ84" s="369"/>
      <c r="AR84" s="369"/>
      <c r="AS84" s="369"/>
      <c r="AT84" s="369"/>
      <c r="AU84" s="369"/>
      <c r="AV84" s="369"/>
      <c r="AW84" s="369"/>
      <c r="AX84" s="369"/>
      <c r="AY84" s="369"/>
      <c r="AZ84" s="369"/>
      <c r="BA84" s="369"/>
      <c r="BB84" s="369"/>
      <c r="BC84" s="369"/>
      <c r="BD84" s="369"/>
      <c r="BE84" s="369"/>
      <c r="BF84" s="369"/>
      <c r="BG84" s="369"/>
      <c r="BH84" s="369"/>
      <c r="BI84" s="377"/>
      <c r="BJ84" s="371"/>
      <c r="BK84" s="372"/>
      <c r="BL84" s="369"/>
      <c r="BM84" s="369"/>
      <c r="BN84" s="369"/>
      <c r="BO84" s="369"/>
      <c r="BP84" s="369"/>
      <c r="BQ84" s="369"/>
      <c r="BR84" s="369"/>
      <c r="BS84" s="369"/>
      <c r="BT84" s="370"/>
      <c r="BU84" s="372"/>
      <c r="BV84" s="369"/>
      <c r="BW84" s="369"/>
      <c r="BX84" s="369"/>
      <c r="BY84" s="369"/>
      <c r="BZ84" s="369"/>
      <c r="CA84" s="369"/>
      <c r="CB84" s="369"/>
      <c r="CC84" s="369"/>
      <c r="CD84" s="370"/>
      <c r="CE84" s="395"/>
      <c r="CF84" s="372"/>
      <c r="CG84" s="369"/>
      <c r="CH84" s="369"/>
      <c r="CI84" s="369"/>
      <c r="CJ84" s="370"/>
      <c r="CK84" s="373"/>
      <c r="CL84" s="375"/>
      <c r="CM84" s="372"/>
      <c r="CN84" s="369"/>
      <c r="CO84" s="369"/>
      <c r="CP84" s="369"/>
      <c r="CQ84" s="369"/>
      <c r="CR84" s="369"/>
      <c r="CS84" s="369"/>
      <c r="CT84" s="369"/>
      <c r="CU84" s="369"/>
      <c r="CV84" s="370"/>
      <c r="CW84" s="371"/>
      <c r="CX84" s="371"/>
      <c r="CY84" s="372"/>
      <c r="CZ84" s="369"/>
      <c r="DA84" s="369"/>
      <c r="DB84" s="369"/>
      <c r="DC84" s="369"/>
      <c r="DD84" s="369"/>
      <c r="DE84" s="369"/>
      <c r="DF84" s="369"/>
      <c r="DG84" s="369"/>
      <c r="DH84" s="370"/>
      <c r="DI84" s="382"/>
      <c r="DJ84" s="382"/>
      <c r="DK84" s="381"/>
      <c r="DL84" s="381"/>
      <c r="DM84" s="381"/>
      <c r="DN84" s="381"/>
      <c r="DO84" s="381"/>
      <c r="DP84" s="381"/>
      <c r="DQ84" s="380"/>
      <c r="DR84" s="372"/>
      <c r="DS84" s="369"/>
      <c r="DT84" s="369"/>
      <c r="DU84" s="369"/>
      <c r="DV84" s="370"/>
      <c r="DW84" s="378"/>
      <c r="DX84" s="372"/>
      <c r="DY84" s="369"/>
      <c r="DZ84" s="369"/>
      <c r="EA84" s="369"/>
      <c r="EB84" s="370"/>
      <c r="EC84" s="378"/>
      <c r="ED84" s="379"/>
    </row>
    <row r="85" spans="2:134" ht="12.6" customHeight="1" x14ac:dyDescent="0.2">
      <c r="B85" s="427"/>
      <c r="C85" s="425"/>
      <c r="D85" s="425"/>
      <c r="E85" s="425"/>
      <c r="F85" s="430"/>
      <c r="G85" s="585"/>
      <c r="H85" s="433"/>
      <c r="I85" s="433"/>
      <c r="J85" s="424"/>
      <c r="K85" s="430"/>
      <c r="L85" s="418"/>
      <c r="M85" s="426"/>
      <c r="N85" s="418"/>
      <c r="O85" s="418"/>
      <c r="P85" s="418"/>
      <c r="Q85" s="418"/>
      <c r="R85" s="419"/>
      <c r="S85" s="418"/>
      <c r="T85" s="420"/>
      <c r="U85" s="421"/>
      <c r="V85" s="419"/>
      <c r="W85" s="418"/>
      <c r="X85" s="160" t="s">
        <v>142</v>
      </c>
      <c r="Y85" s="174" t="s">
        <v>137</v>
      </c>
      <c r="Z85" s="171">
        <f>VLOOKUP($X85,vstupy!$B$18:$F$31,MATCH($Y85,vstupy!$B$17:$F$17,0),0)</f>
        <v>0</v>
      </c>
      <c r="AA85" s="108" t="s">
        <v>143</v>
      </c>
      <c r="AB85" s="171">
        <f>VLOOKUP($AA85,vstupy!$B$34:$C$36,2,FALSE)</f>
        <v>0</v>
      </c>
      <c r="AC85" s="171">
        <f t="shared" si="1271"/>
        <v>0</v>
      </c>
      <c r="AD85" s="436"/>
      <c r="AE85" s="405"/>
      <c r="AF85" s="372"/>
      <c r="AG85" s="396"/>
      <c r="AH85" s="396"/>
      <c r="AI85" s="396"/>
      <c r="AJ85" s="396"/>
      <c r="AK85" s="396"/>
      <c r="AL85" s="396"/>
      <c r="AM85" s="400"/>
      <c r="AN85" s="396"/>
      <c r="AO85" s="401"/>
      <c r="AP85" s="372"/>
      <c r="AQ85" s="369"/>
      <c r="AR85" s="369"/>
      <c r="AS85" s="369"/>
      <c r="AT85" s="369"/>
      <c r="AU85" s="369"/>
      <c r="AV85" s="369"/>
      <c r="AW85" s="369"/>
      <c r="AX85" s="369"/>
      <c r="AY85" s="369"/>
      <c r="AZ85" s="369"/>
      <c r="BA85" s="369"/>
      <c r="BB85" s="369"/>
      <c r="BC85" s="369"/>
      <c r="BD85" s="369"/>
      <c r="BE85" s="369"/>
      <c r="BF85" s="369"/>
      <c r="BG85" s="369"/>
      <c r="BH85" s="369"/>
      <c r="BI85" s="377"/>
      <c r="BJ85" s="371"/>
      <c r="BK85" s="372"/>
      <c r="BL85" s="369"/>
      <c r="BM85" s="369"/>
      <c r="BN85" s="369"/>
      <c r="BO85" s="369"/>
      <c r="BP85" s="369"/>
      <c r="BQ85" s="369"/>
      <c r="BR85" s="369"/>
      <c r="BS85" s="369"/>
      <c r="BT85" s="370"/>
      <c r="BU85" s="372"/>
      <c r="BV85" s="369"/>
      <c r="BW85" s="369"/>
      <c r="BX85" s="369"/>
      <c r="BY85" s="369"/>
      <c r="BZ85" s="369"/>
      <c r="CA85" s="369"/>
      <c r="CB85" s="369"/>
      <c r="CC85" s="369"/>
      <c r="CD85" s="370"/>
      <c r="CE85" s="395"/>
      <c r="CF85" s="372"/>
      <c r="CG85" s="369"/>
      <c r="CH85" s="369"/>
      <c r="CI85" s="369"/>
      <c r="CJ85" s="370"/>
      <c r="CK85" s="373"/>
      <c r="CL85" s="376"/>
      <c r="CM85" s="372"/>
      <c r="CN85" s="369"/>
      <c r="CO85" s="369"/>
      <c r="CP85" s="369"/>
      <c r="CQ85" s="369"/>
      <c r="CR85" s="369"/>
      <c r="CS85" s="369"/>
      <c r="CT85" s="369"/>
      <c r="CU85" s="369"/>
      <c r="CV85" s="370"/>
      <c r="CW85" s="371"/>
      <c r="CX85" s="371"/>
      <c r="CY85" s="372"/>
      <c r="CZ85" s="369"/>
      <c r="DA85" s="369"/>
      <c r="DB85" s="369"/>
      <c r="DC85" s="369"/>
      <c r="DD85" s="369"/>
      <c r="DE85" s="369"/>
      <c r="DF85" s="369"/>
      <c r="DG85" s="369"/>
      <c r="DH85" s="370"/>
      <c r="DI85" s="382"/>
      <c r="DJ85" s="382"/>
      <c r="DK85" s="381"/>
      <c r="DL85" s="381"/>
      <c r="DM85" s="381"/>
      <c r="DN85" s="381"/>
      <c r="DO85" s="381"/>
      <c r="DP85" s="381"/>
      <c r="DQ85" s="380"/>
      <c r="DR85" s="372"/>
      <c r="DS85" s="369"/>
      <c r="DT85" s="369"/>
      <c r="DU85" s="369"/>
      <c r="DV85" s="370"/>
      <c r="DW85" s="378"/>
      <c r="DX85" s="372"/>
      <c r="DY85" s="369"/>
      <c r="DZ85" s="369"/>
      <c r="EA85" s="369"/>
      <c r="EB85" s="370"/>
      <c r="EC85" s="378"/>
      <c r="ED85" s="379"/>
    </row>
    <row r="86" spans="2:134" ht="12.6" customHeight="1" x14ac:dyDescent="0.2">
      <c r="B86" s="414">
        <f t="shared" ref="B86" si="1388">B83+1</f>
        <v>26</v>
      </c>
      <c r="C86" s="437"/>
      <c r="D86" s="437"/>
      <c r="E86" s="437"/>
      <c r="F86" s="392" t="s">
        <v>196</v>
      </c>
      <c r="G86" s="586"/>
      <c r="H86" s="386" t="str">
        <f t="shared" ref="H86" si="1389">IF($F86="3e)  Skoršia transpozícia  - zavedenie transpozície pred termínom ktorý určuje smernica EÚ. "," ","")</f>
        <v/>
      </c>
      <c r="I86" s="386" t="str">
        <f t="shared" ref="I86" si="1390">IF($F86="3e)  Skoršia transpozícia  - zavedenie transpozície pred termínom ktorý určuje smernica EÚ. ",$H86,"NA")</f>
        <v>NA</v>
      </c>
      <c r="J86" s="389">
        <f>IF(I86&gt;12,1,I86/12)</f>
        <v>1</v>
      </c>
      <c r="K86" s="392"/>
      <c r="L86" s="384"/>
      <c r="M86" s="383">
        <f>IF(L86="N",0,L86)</f>
        <v>0</v>
      </c>
      <c r="N86" s="384" t="s">
        <v>196</v>
      </c>
      <c r="O86" s="384"/>
      <c r="P86" s="384"/>
      <c r="Q86" s="384" t="s">
        <v>35</v>
      </c>
      <c r="R86" s="385">
        <f>VLOOKUP(Q86,vstupy!$B$3:$C$15,2,FALSE)</f>
        <v>0</v>
      </c>
      <c r="S86" s="384"/>
      <c r="T86" s="409"/>
      <c r="U86" s="410" t="s">
        <v>35</v>
      </c>
      <c r="V86" s="385">
        <f>VLOOKUP(U86,vstupy!$B$3:$C$15,2,FALSE)</f>
        <v>0</v>
      </c>
      <c r="W86" s="384"/>
      <c r="X86" s="261" t="s">
        <v>142</v>
      </c>
      <c r="Y86" s="262" t="s">
        <v>137</v>
      </c>
      <c r="Z86" s="263">
        <f>VLOOKUP($X86,vstupy!$B$18:$F$31,MATCH($Y86,vstupy!$B$17:$F$17,0),0)</f>
        <v>0</v>
      </c>
      <c r="AA86" s="264" t="s">
        <v>143</v>
      </c>
      <c r="AB86" s="263">
        <f>VLOOKUP($AA86,vstupy!$B$34:$C$36,2,FALSE)</f>
        <v>0</v>
      </c>
      <c r="AC86" s="263">
        <f t="shared" si="1271"/>
        <v>0</v>
      </c>
      <c r="AD86" s="411" t="s">
        <v>35</v>
      </c>
      <c r="AE86" s="403">
        <f>VLOOKUP(AD86,vstupy!$B$3:$C$15,2,FALSE)</f>
        <v>0</v>
      </c>
      <c r="AF86" s="406" t="str">
        <f>IFERROR(IF(M86=0,"N",O86/L86*J86),0)</f>
        <v>N</v>
      </c>
      <c r="AG86" s="400">
        <f>O86*J86</f>
        <v>0</v>
      </c>
      <c r="AH86" s="441">
        <f t="shared" ref="AH86" si="1391">P86*R86*J86</f>
        <v>0</v>
      </c>
      <c r="AI86" s="400">
        <f t="shared" ref="AI86" si="1392">IFERROR(AH86*M86,0)</f>
        <v>0</v>
      </c>
      <c r="AJ86" s="441" t="str">
        <f t="shared" ref="AJ86:AJ149" si="1393">IFERROR(IF(M86=0,"N",S86/L86*J86),0)</f>
        <v>N</v>
      </c>
      <c r="AK86" s="400">
        <f t="shared" ref="AK86" si="1394">S86*J86</f>
        <v>0</v>
      </c>
      <c r="AL86" s="400">
        <f>T86*V86*J86</f>
        <v>0</v>
      </c>
      <c r="AM86" s="398">
        <f t="shared" ref="AM86" si="1395">IFERROR(AL86*M86,0)</f>
        <v>0</v>
      </c>
      <c r="AN86" s="400">
        <f t="shared" ref="AN86" si="1396">IF(W86&gt;0,IF(AE86&gt;0,($G$7/160)*(W86/60)*AE86*J86,0),IF(AE86&gt;0,($G$7/160)*((AC86+AC87+AC88)/60)*AE86*J86,0))</f>
        <v>0</v>
      </c>
      <c r="AO86" s="439">
        <f>IFERROR(AN86*M86,0)</f>
        <v>0</v>
      </c>
      <c r="AP86" s="372">
        <f t="shared" ref="AP86" si="1397">IF($N86="In (zvyšuje náklady)",AF86,0)</f>
        <v>0</v>
      </c>
      <c r="AQ86" s="369">
        <f t="shared" ref="AQ86" si="1398">IF($N86="In (zvyšuje náklady)",AG86,0)</f>
        <v>0</v>
      </c>
      <c r="AR86" s="369">
        <f t="shared" ref="AR86" si="1399">IF($N86="In (zvyšuje náklady)",AH86,0)</f>
        <v>0</v>
      </c>
      <c r="AS86" s="369">
        <f t="shared" ref="AS86" si="1400">IF($N86="In (zvyšuje náklady)",AI86,0)</f>
        <v>0</v>
      </c>
      <c r="AT86" s="369">
        <f t="shared" ref="AT86" si="1401">IF($N86="In (zvyšuje náklady)",AJ86,0)</f>
        <v>0</v>
      </c>
      <c r="AU86" s="369">
        <f t="shared" ref="AU86" si="1402">IF($N86="In (zvyšuje náklady)",AK86,0)</f>
        <v>0</v>
      </c>
      <c r="AV86" s="369">
        <f t="shared" ref="AV86" si="1403">IF($N86="In (zvyšuje náklady)",AL86,0)</f>
        <v>0</v>
      </c>
      <c r="AW86" s="369">
        <f t="shared" ref="AW86" si="1404">IF($N86="In (zvyšuje náklady)",AM86,0)</f>
        <v>0</v>
      </c>
      <c r="AX86" s="369">
        <f t="shared" ref="AX86" si="1405">IF($N86="In (zvyšuje náklady)",AN86,0)</f>
        <v>0</v>
      </c>
      <c r="AY86" s="369">
        <f t="shared" ref="AY86" si="1406">IF($N86="In (zvyšuje náklady)",AO86,0)</f>
        <v>0</v>
      </c>
      <c r="AZ86" s="369" t="str">
        <f t="shared" ref="AZ86" si="1407">IF($N86="Out (znižuje náklady)",AF86,"0")</f>
        <v>0</v>
      </c>
      <c r="BA86" s="369" t="str">
        <f t="shared" ref="BA86" si="1408">IF($N86="Out (znižuje náklady)",AG86,"0")</f>
        <v>0</v>
      </c>
      <c r="BB86" s="369" t="str">
        <f t="shared" ref="BB86" si="1409">IF($N86="Out (znižuje náklady)",AH86,"0")</f>
        <v>0</v>
      </c>
      <c r="BC86" s="369" t="str">
        <f t="shared" ref="BC86" si="1410">IF($N86="Out (znižuje náklady)",AI86,"0")</f>
        <v>0</v>
      </c>
      <c r="BD86" s="369" t="str">
        <f t="shared" ref="BD86" si="1411">IF($N86="Out (znižuje náklady)",AJ86,"0")</f>
        <v>0</v>
      </c>
      <c r="BE86" s="369" t="str">
        <f t="shared" ref="BE86" si="1412">IF($N86="Out (znižuje náklady)",AK86,"0")</f>
        <v>0</v>
      </c>
      <c r="BF86" s="369" t="str">
        <f t="shared" ref="BF86" si="1413">IF($N86="Out (znižuje náklady)",AL86,"0")</f>
        <v>0</v>
      </c>
      <c r="BG86" s="369" t="str">
        <f t="shared" ref="BG86" si="1414">IF($N86="Out (znižuje náklady)",AM86,"0")</f>
        <v>0</v>
      </c>
      <c r="BH86" s="369" t="str">
        <f t="shared" ref="BH86" si="1415">IF($N86="Out (znižuje náklady)",AN86,"0")</f>
        <v>0</v>
      </c>
      <c r="BI86" s="377" t="str">
        <f t="shared" ref="BI86" si="1416">IF($N86="Out (znižuje náklady)",AO86,"0")</f>
        <v>0</v>
      </c>
      <c r="BJ86" s="371">
        <f>IF(F86=vstupy!$B$47,0,1)</f>
        <v>1</v>
      </c>
      <c r="BK86" s="372">
        <f t="shared" ref="BK86" si="1417">$BJ86*AP86</f>
        <v>0</v>
      </c>
      <c r="BL86" s="369">
        <f t="shared" ref="BL86" si="1418">$BJ86*AQ86</f>
        <v>0</v>
      </c>
      <c r="BM86" s="369">
        <f t="shared" ref="BM86" si="1419">$BJ86*AR86</f>
        <v>0</v>
      </c>
      <c r="BN86" s="369">
        <f t="shared" ref="BN86" si="1420">$BJ86*AS86</f>
        <v>0</v>
      </c>
      <c r="BO86" s="369">
        <f t="shared" ref="BO86" si="1421">$BJ86*AT86</f>
        <v>0</v>
      </c>
      <c r="BP86" s="369">
        <f t="shared" ref="BP86" si="1422">$BJ86*AU86</f>
        <v>0</v>
      </c>
      <c r="BQ86" s="369">
        <f t="shared" ref="BQ86" si="1423">$BJ86*AV86</f>
        <v>0</v>
      </c>
      <c r="BR86" s="369">
        <f t="shared" ref="BR86" si="1424">$BJ86*AW86</f>
        <v>0</v>
      </c>
      <c r="BS86" s="369">
        <f t="shared" ref="BS86" si="1425">$BJ86*AX86</f>
        <v>0</v>
      </c>
      <c r="BT86" s="370">
        <f t="shared" ref="BT86" si="1426">$BJ86*AY86</f>
        <v>0</v>
      </c>
      <c r="BU86" s="372">
        <f t="shared" ref="BU86" si="1427">$BJ86*AZ86</f>
        <v>0</v>
      </c>
      <c r="BV86" s="369">
        <f t="shared" ref="BV86" si="1428">$BJ86*BA86</f>
        <v>0</v>
      </c>
      <c r="BW86" s="369">
        <f t="shared" ref="BW86" si="1429">$BJ86*BB86</f>
        <v>0</v>
      </c>
      <c r="BX86" s="369">
        <f t="shared" ref="BX86" si="1430">$BJ86*BC86</f>
        <v>0</v>
      </c>
      <c r="BY86" s="369">
        <f t="shared" ref="BY86" si="1431">$BJ86*BD86</f>
        <v>0</v>
      </c>
      <c r="BZ86" s="369">
        <f t="shared" ref="BZ86" si="1432">$BJ86*BE86</f>
        <v>0</v>
      </c>
      <c r="CA86" s="369">
        <f t="shared" ref="CA86" si="1433">$BJ86*BF86</f>
        <v>0</v>
      </c>
      <c r="CB86" s="369">
        <f t="shared" ref="CB86" si="1434">$BJ86*BG86</f>
        <v>0</v>
      </c>
      <c r="CC86" s="369">
        <f t="shared" ref="CC86" si="1435">$BJ86*BH86</f>
        <v>0</v>
      </c>
      <c r="CD86" s="370">
        <f t="shared" ref="CD86" si="1436">$BJ86*BI86</f>
        <v>0</v>
      </c>
      <c r="CE86" s="395">
        <f>IF(N86="Nemení sa",1,0)</f>
        <v>0</v>
      </c>
      <c r="CF86" s="372">
        <f>AG86*$CE86</f>
        <v>0</v>
      </c>
      <c r="CG86" s="369">
        <f>AI86*$CE86</f>
        <v>0</v>
      </c>
      <c r="CH86" s="369">
        <f>AK86*$CE86</f>
        <v>0</v>
      </c>
      <c r="CI86" s="369">
        <f>AM86*$CE86</f>
        <v>0</v>
      </c>
      <c r="CJ86" s="370">
        <f>AO86*$CE86</f>
        <v>0</v>
      </c>
      <c r="CK86" s="373">
        <f t="shared" ref="CK86" si="1437">SUM(CF86:CJ88)</f>
        <v>0</v>
      </c>
      <c r="CL86" s="374">
        <f>IF(F86=vstupy!B$42,"1",0)</f>
        <v>0</v>
      </c>
      <c r="CM86" s="372">
        <f t="shared" ref="CM86:CV86" si="1438">IF($CL86="1",AP86,0)</f>
        <v>0</v>
      </c>
      <c r="CN86" s="369">
        <f t="shared" si="1438"/>
        <v>0</v>
      </c>
      <c r="CO86" s="369">
        <f t="shared" si="1438"/>
        <v>0</v>
      </c>
      <c r="CP86" s="369">
        <f t="shared" si="1438"/>
        <v>0</v>
      </c>
      <c r="CQ86" s="369">
        <f t="shared" si="1438"/>
        <v>0</v>
      </c>
      <c r="CR86" s="369">
        <f t="shared" si="1438"/>
        <v>0</v>
      </c>
      <c r="CS86" s="369">
        <f t="shared" si="1438"/>
        <v>0</v>
      </c>
      <c r="CT86" s="369">
        <f t="shared" si="1438"/>
        <v>0</v>
      </c>
      <c r="CU86" s="369">
        <f t="shared" si="1438"/>
        <v>0</v>
      </c>
      <c r="CV86" s="370">
        <f t="shared" si="1438"/>
        <v>0</v>
      </c>
      <c r="CW86" s="371">
        <f>CP86+CT86+CV86</f>
        <v>0</v>
      </c>
      <c r="CX86" s="371">
        <f t="shared" ref="CX86" si="1439">CN86+CR86</f>
        <v>0</v>
      </c>
      <c r="CY86" s="372">
        <f t="shared" ref="CY86:DH86" si="1440">IF($CL86="1",AZ86,0)</f>
        <v>0</v>
      </c>
      <c r="CZ86" s="369">
        <f t="shared" si="1440"/>
        <v>0</v>
      </c>
      <c r="DA86" s="369">
        <f t="shared" si="1440"/>
        <v>0</v>
      </c>
      <c r="DB86" s="369">
        <f t="shared" si="1440"/>
        <v>0</v>
      </c>
      <c r="DC86" s="369">
        <f t="shared" si="1440"/>
        <v>0</v>
      </c>
      <c r="DD86" s="369">
        <f t="shared" si="1440"/>
        <v>0</v>
      </c>
      <c r="DE86" s="369">
        <f t="shared" si="1440"/>
        <v>0</v>
      </c>
      <c r="DF86" s="369">
        <f t="shared" si="1440"/>
        <v>0</v>
      </c>
      <c r="DG86" s="369">
        <f t="shared" si="1440"/>
        <v>0</v>
      </c>
      <c r="DH86" s="370">
        <f t="shared" si="1440"/>
        <v>0</v>
      </c>
      <c r="DI86" s="382">
        <f>DB86+DF86+DH86</f>
        <v>0</v>
      </c>
      <c r="DJ86" s="382">
        <f t="shared" ref="DJ86" si="1441">CZ86+DD86</f>
        <v>0</v>
      </c>
      <c r="DK86" s="381">
        <f>IF(CE86=0,1,0)</f>
        <v>1</v>
      </c>
      <c r="DL86" s="381">
        <f>IFERROR(IF($AF86="N",AH86+AJ86+AL86+AN86,AF86+AH86+AJ86+AL86+AN86),0)*$DK86</f>
        <v>0</v>
      </c>
      <c r="DM86" s="381">
        <f>(AG86+AI86+AK86+AM86+AO86)*$DK86</f>
        <v>0</v>
      </c>
      <c r="DN86" s="381">
        <f>AS86+AW86+AY86-CW86</f>
        <v>0</v>
      </c>
      <c r="DO86" s="381">
        <f>BC86+BG86+BI86-DI86</f>
        <v>0</v>
      </c>
      <c r="DP86" s="381">
        <f>DN86+DO86</f>
        <v>0</v>
      </c>
      <c r="DQ86" s="380" t="str">
        <f>IF(OR(F86=vstupy!B$40,F86=vstupy!B$41,F86=vstupy!B$42,),"0","1")</f>
        <v>0</v>
      </c>
      <c r="DR86" s="372">
        <f>IF($DQ86="1",AQ86,"0")+CF86</f>
        <v>0</v>
      </c>
      <c r="DS86" s="369">
        <f>IF($DQ86="1",AS86,"0")+CG86</f>
        <v>0</v>
      </c>
      <c r="DT86" s="369">
        <f>IF($DQ86="1",AU86,"0")+CH86</f>
        <v>0</v>
      </c>
      <c r="DU86" s="369">
        <f>IF($DQ86="1",AW86,"0")+CI86</f>
        <v>0</v>
      </c>
      <c r="DV86" s="370">
        <f>IF($DQ86="1",AY86,"0")+CJ86</f>
        <v>0</v>
      </c>
      <c r="DW86" s="378">
        <f t="shared" ref="DW86" si="1442">SUM(DR86:DV88)</f>
        <v>0</v>
      </c>
      <c r="DX86" s="372" t="str">
        <f t="shared" ref="DX86" si="1443">IF($DQ86="1",BA86,"0")</f>
        <v>0</v>
      </c>
      <c r="DY86" s="369" t="str">
        <f t="shared" ref="DY86" si="1444">IF($DQ86="1",BC86,"0")</f>
        <v>0</v>
      </c>
      <c r="DZ86" s="369" t="str">
        <f t="shared" ref="DZ86" si="1445">IF($DQ86="1",BE86,"0")</f>
        <v>0</v>
      </c>
      <c r="EA86" s="369" t="str">
        <f>IF($DQ86="1",BG86,"0")</f>
        <v>0</v>
      </c>
      <c r="EB86" s="370" t="str">
        <f>IF($DQ86="1",BI86,"0")</f>
        <v>0</v>
      </c>
      <c r="EC86" s="378">
        <f t="shared" ref="EC86" si="1446">SUM(DX86:EB88)</f>
        <v>0</v>
      </c>
      <c r="ED86" s="379">
        <f>EC86+DW86</f>
        <v>0</v>
      </c>
    </row>
    <row r="87" spans="2:134" ht="12.6" customHeight="1" x14ac:dyDescent="0.2">
      <c r="B87" s="414"/>
      <c r="C87" s="437"/>
      <c r="D87" s="437"/>
      <c r="E87" s="437"/>
      <c r="F87" s="393"/>
      <c r="G87" s="586"/>
      <c r="H87" s="387"/>
      <c r="I87" s="387"/>
      <c r="J87" s="390"/>
      <c r="K87" s="393"/>
      <c r="L87" s="384"/>
      <c r="M87" s="383"/>
      <c r="N87" s="384"/>
      <c r="O87" s="384"/>
      <c r="P87" s="384"/>
      <c r="Q87" s="384"/>
      <c r="R87" s="385"/>
      <c r="S87" s="384"/>
      <c r="T87" s="409"/>
      <c r="U87" s="410"/>
      <c r="V87" s="385"/>
      <c r="W87" s="384"/>
      <c r="X87" s="261" t="s">
        <v>142</v>
      </c>
      <c r="Y87" s="262" t="s">
        <v>137</v>
      </c>
      <c r="Z87" s="263">
        <f>VLOOKUP($X87,vstupy!$B$18:$F$31,MATCH($Y87,vstupy!$B$17:$F$17,0),0)</f>
        <v>0</v>
      </c>
      <c r="AA87" s="264" t="s">
        <v>143</v>
      </c>
      <c r="AB87" s="263">
        <f>VLOOKUP($AA87,vstupy!$B$34:$C$36,2,FALSE)</f>
        <v>0</v>
      </c>
      <c r="AC87" s="263">
        <f t="shared" si="1271"/>
        <v>0</v>
      </c>
      <c r="AD87" s="412"/>
      <c r="AE87" s="404"/>
      <c r="AF87" s="372"/>
      <c r="AG87" s="396"/>
      <c r="AH87" s="396"/>
      <c r="AI87" s="396"/>
      <c r="AJ87" s="396"/>
      <c r="AK87" s="396"/>
      <c r="AL87" s="396"/>
      <c r="AM87" s="399"/>
      <c r="AN87" s="396"/>
      <c r="AO87" s="401"/>
      <c r="AP87" s="372"/>
      <c r="AQ87" s="369"/>
      <c r="AR87" s="369"/>
      <c r="AS87" s="369"/>
      <c r="AT87" s="369"/>
      <c r="AU87" s="369"/>
      <c r="AV87" s="369"/>
      <c r="AW87" s="369"/>
      <c r="AX87" s="369"/>
      <c r="AY87" s="369"/>
      <c r="AZ87" s="369"/>
      <c r="BA87" s="369"/>
      <c r="BB87" s="369"/>
      <c r="BC87" s="369"/>
      <c r="BD87" s="369"/>
      <c r="BE87" s="369"/>
      <c r="BF87" s="369"/>
      <c r="BG87" s="369"/>
      <c r="BH87" s="369"/>
      <c r="BI87" s="377"/>
      <c r="BJ87" s="371"/>
      <c r="BK87" s="372"/>
      <c r="BL87" s="369"/>
      <c r="BM87" s="369"/>
      <c r="BN87" s="369"/>
      <c r="BO87" s="369"/>
      <c r="BP87" s="369"/>
      <c r="BQ87" s="369"/>
      <c r="BR87" s="369"/>
      <c r="BS87" s="369"/>
      <c r="BT87" s="370"/>
      <c r="BU87" s="372"/>
      <c r="BV87" s="369"/>
      <c r="BW87" s="369"/>
      <c r="BX87" s="369"/>
      <c r="BY87" s="369"/>
      <c r="BZ87" s="369"/>
      <c r="CA87" s="369"/>
      <c r="CB87" s="369"/>
      <c r="CC87" s="369"/>
      <c r="CD87" s="370"/>
      <c r="CE87" s="395"/>
      <c r="CF87" s="372"/>
      <c r="CG87" s="369"/>
      <c r="CH87" s="369"/>
      <c r="CI87" s="369"/>
      <c r="CJ87" s="370"/>
      <c r="CK87" s="373"/>
      <c r="CL87" s="375"/>
      <c r="CM87" s="372"/>
      <c r="CN87" s="369"/>
      <c r="CO87" s="369"/>
      <c r="CP87" s="369"/>
      <c r="CQ87" s="369"/>
      <c r="CR87" s="369"/>
      <c r="CS87" s="369"/>
      <c r="CT87" s="369"/>
      <c r="CU87" s="369"/>
      <c r="CV87" s="370"/>
      <c r="CW87" s="371"/>
      <c r="CX87" s="371"/>
      <c r="CY87" s="372"/>
      <c r="CZ87" s="369"/>
      <c r="DA87" s="369"/>
      <c r="DB87" s="369"/>
      <c r="DC87" s="369"/>
      <c r="DD87" s="369"/>
      <c r="DE87" s="369"/>
      <c r="DF87" s="369"/>
      <c r="DG87" s="369"/>
      <c r="DH87" s="370"/>
      <c r="DI87" s="382"/>
      <c r="DJ87" s="382"/>
      <c r="DK87" s="381"/>
      <c r="DL87" s="381"/>
      <c r="DM87" s="381"/>
      <c r="DN87" s="381"/>
      <c r="DO87" s="381"/>
      <c r="DP87" s="381"/>
      <c r="DQ87" s="380"/>
      <c r="DR87" s="372"/>
      <c r="DS87" s="369"/>
      <c r="DT87" s="369"/>
      <c r="DU87" s="369"/>
      <c r="DV87" s="370"/>
      <c r="DW87" s="378"/>
      <c r="DX87" s="372"/>
      <c r="DY87" s="369"/>
      <c r="DZ87" s="369"/>
      <c r="EA87" s="369"/>
      <c r="EB87" s="370"/>
      <c r="EC87" s="378"/>
      <c r="ED87" s="379"/>
    </row>
    <row r="88" spans="2:134" ht="12.6" customHeight="1" x14ac:dyDescent="0.2">
      <c r="B88" s="414"/>
      <c r="C88" s="437"/>
      <c r="D88" s="437"/>
      <c r="E88" s="437"/>
      <c r="F88" s="394"/>
      <c r="G88" s="586"/>
      <c r="H88" s="388"/>
      <c r="I88" s="388"/>
      <c r="J88" s="391"/>
      <c r="K88" s="394"/>
      <c r="L88" s="384"/>
      <c r="M88" s="383"/>
      <c r="N88" s="384"/>
      <c r="O88" s="384"/>
      <c r="P88" s="384"/>
      <c r="Q88" s="384"/>
      <c r="R88" s="385"/>
      <c r="S88" s="384"/>
      <c r="T88" s="409"/>
      <c r="U88" s="410"/>
      <c r="V88" s="385"/>
      <c r="W88" s="384"/>
      <c r="X88" s="261" t="s">
        <v>142</v>
      </c>
      <c r="Y88" s="262" t="s">
        <v>137</v>
      </c>
      <c r="Z88" s="263">
        <f>VLOOKUP($X88,vstupy!$B$18:$F$31,MATCH($Y88,vstupy!$B$17:$F$17,0),0)</f>
        <v>0</v>
      </c>
      <c r="AA88" s="264" t="s">
        <v>143</v>
      </c>
      <c r="AB88" s="263">
        <f>VLOOKUP($AA88,vstupy!$B$34:$C$36,2,FALSE)</f>
        <v>0</v>
      </c>
      <c r="AC88" s="263">
        <f t="shared" si="1271"/>
        <v>0</v>
      </c>
      <c r="AD88" s="413"/>
      <c r="AE88" s="405"/>
      <c r="AF88" s="372"/>
      <c r="AG88" s="396"/>
      <c r="AH88" s="396"/>
      <c r="AI88" s="396"/>
      <c r="AJ88" s="396"/>
      <c r="AK88" s="396"/>
      <c r="AL88" s="396"/>
      <c r="AM88" s="400"/>
      <c r="AN88" s="396"/>
      <c r="AO88" s="401"/>
      <c r="AP88" s="372"/>
      <c r="AQ88" s="369"/>
      <c r="AR88" s="369"/>
      <c r="AS88" s="369"/>
      <c r="AT88" s="369"/>
      <c r="AU88" s="369"/>
      <c r="AV88" s="369"/>
      <c r="AW88" s="369"/>
      <c r="AX88" s="369"/>
      <c r="AY88" s="369"/>
      <c r="AZ88" s="369"/>
      <c r="BA88" s="369"/>
      <c r="BB88" s="369"/>
      <c r="BC88" s="369"/>
      <c r="BD88" s="369"/>
      <c r="BE88" s="369"/>
      <c r="BF88" s="369"/>
      <c r="BG88" s="369"/>
      <c r="BH88" s="369"/>
      <c r="BI88" s="377"/>
      <c r="BJ88" s="371"/>
      <c r="BK88" s="372"/>
      <c r="BL88" s="369"/>
      <c r="BM88" s="369"/>
      <c r="BN88" s="369"/>
      <c r="BO88" s="369"/>
      <c r="BP88" s="369"/>
      <c r="BQ88" s="369"/>
      <c r="BR88" s="369"/>
      <c r="BS88" s="369"/>
      <c r="BT88" s="370"/>
      <c r="BU88" s="372"/>
      <c r="BV88" s="369"/>
      <c r="BW88" s="369"/>
      <c r="BX88" s="369"/>
      <c r="BY88" s="369"/>
      <c r="BZ88" s="369"/>
      <c r="CA88" s="369"/>
      <c r="CB88" s="369"/>
      <c r="CC88" s="369"/>
      <c r="CD88" s="370"/>
      <c r="CE88" s="395"/>
      <c r="CF88" s="372"/>
      <c r="CG88" s="369"/>
      <c r="CH88" s="369"/>
      <c r="CI88" s="369"/>
      <c r="CJ88" s="370"/>
      <c r="CK88" s="373"/>
      <c r="CL88" s="376"/>
      <c r="CM88" s="372"/>
      <c r="CN88" s="369"/>
      <c r="CO88" s="369"/>
      <c r="CP88" s="369"/>
      <c r="CQ88" s="369"/>
      <c r="CR88" s="369"/>
      <c r="CS88" s="369"/>
      <c r="CT88" s="369"/>
      <c r="CU88" s="369"/>
      <c r="CV88" s="370"/>
      <c r="CW88" s="371"/>
      <c r="CX88" s="371"/>
      <c r="CY88" s="372"/>
      <c r="CZ88" s="369"/>
      <c r="DA88" s="369"/>
      <c r="DB88" s="369"/>
      <c r="DC88" s="369"/>
      <c r="DD88" s="369"/>
      <c r="DE88" s="369"/>
      <c r="DF88" s="369"/>
      <c r="DG88" s="369"/>
      <c r="DH88" s="370"/>
      <c r="DI88" s="382"/>
      <c r="DJ88" s="382"/>
      <c r="DK88" s="381"/>
      <c r="DL88" s="381"/>
      <c r="DM88" s="381"/>
      <c r="DN88" s="381"/>
      <c r="DO88" s="381"/>
      <c r="DP88" s="381"/>
      <c r="DQ88" s="380"/>
      <c r="DR88" s="372"/>
      <c r="DS88" s="369"/>
      <c r="DT88" s="369"/>
      <c r="DU88" s="369"/>
      <c r="DV88" s="370"/>
      <c r="DW88" s="378"/>
      <c r="DX88" s="372"/>
      <c r="DY88" s="369"/>
      <c r="DZ88" s="369"/>
      <c r="EA88" s="369"/>
      <c r="EB88" s="370"/>
      <c r="EC88" s="378"/>
      <c r="ED88" s="379"/>
    </row>
    <row r="89" spans="2:134" ht="12.6" customHeight="1" x14ac:dyDescent="0.2">
      <c r="B89" s="427">
        <f t="shared" ref="B89" si="1447">B86+1</f>
        <v>27</v>
      </c>
      <c r="C89" s="425"/>
      <c r="D89" s="425"/>
      <c r="E89" s="425"/>
      <c r="F89" s="428" t="s">
        <v>196</v>
      </c>
      <c r="G89" s="585"/>
      <c r="H89" s="431" t="str">
        <f t="shared" ref="H89" si="1448">IF($F89="3e)  Skoršia transpozícia  - zavedenie transpozície pred termínom ktorý určuje smernica EÚ. "," ","")</f>
        <v/>
      </c>
      <c r="I89" s="431" t="str">
        <f t="shared" ref="I89" si="1449">IF($F89="3e)  Skoršia transpozícia  - zavedenie transpozície pred termínom ktorý určuje smernica EÚ. ",$H89,"NA")</f>
        <v>NA</v>
      </c>
      <c r="J89" s="422">
        <f>IF(I89&gt;12,1,I89/12)</f>
        <v>1</v>
      </c>
      <c r="K89" s="428"/>
      <c r="L89" s="418"/>
      <c r="M89" s="426">
        <f>IF(L89="N",0,L89)</f>
        <v>0</v>
      </c>
      <c r="N89" s="418" t="s">
        <v>196</v>
      </c>
      <c r="O89" s="418"/>
      <c r="P89" s="418"/>
      <c r="Q89" s="418" t="s">
        <v>35</v>
      </c>
      <c r="R89" s="419">
        <f>VLOOKUP(Q89,vstupy!$B$3:$C$15,2,FALSE)</f>
        <v>0</v>
      </c>
      <c r="S89" s="418"/>
      <c r="T89" s="420"/>
      <c r="U89" s="421" t="s">
        <v>35</v>
      </c>
      <c r="V89" s="419">
        <f>VLOOKUP(U89,vstupy!$B$3:$C$15,2,FALSE)</f>
        <v>0</v>
      </c>
      <c r="W89" s="418"/>
      <c r="X89" s="160" t="s">
        <v>142</v>
      </c>
      <c r="Y89" s="174" t="s">
        <v>137</v>
      </c>
      <c r="Z89" s="171">
        <f>VLOOKUP($X89,vstupy!$B$18:$F$31,MATCH($Y89,vstupy!$B$17:$F$17,0),0)</f>
        <v>0</v>
      </c>
      <c r="AA89" s="108" t="s">
        <v>143</v>
      </c>
      <c r="AB89" s="171">
        <f>VLOOKUP($AA89,vstupy!$B$34:$C$36,2,FALSE)</f>
        <v>0</v>
      </c>
      <c r="AC89" s="171">
        <f t="shared" si="1271"/>
        <v>0</v>
      </c>
      <c r="AD89" s="434" t="s">
        <v>35</v>
      </c>
      <c r="AE89" s="403">
        <f>VLOOKUP(AD89,vstupy!$B$3:$C$15,2,FALSE)</f>
        <v>0</v>
      </c>
      <c r="AF89" s="406" t="str">
        <f>IFERROR(IF(M89=0,"N",O89/L89*J89),0)</f>
        <v>N</v>
      </c>
      <c r="AG89" s="400">
        <f>O89*J89</f>
        <v>0</v>
      </c>
      <c r="AH89" s="441">
        <f t="shared" ref="AH89" si="1450">P89*R89*J89</f>
        <v>0</v>
      </c>
      <c r="AI89" s="400">
        <f t="shared" ref="AI89" si="1451">IFERROR(AH89*M89,0)</f>
        <v>0</v>
      </c>
      <c r="AJ89" s="441" t="str">
        <f t="shared" si="1393"/>
        <v>N</v>
      </c>
      <c r="AK89" s="400">
        <f t="shared" ref="AK89" si="1452">S89*J89</f>
        <v>0</v>
      </c>
      <c r="AL89" s="400">
        <f>T89*V89*J89</f>
        <v>0</v>
      </c>
      <c r="AM89" s="398">
        <f t="shared" ref="AM89" si="1453">IFERROR(AL89*M89,0)</f>
        <v>0</v>
      </c>
      <c r="AN89" s="400">
        <f t="shared" ref="AN89" si="1454">IF(W89&gt;0,IF(AE89&gt;0,($G$7/160)*(W89/60)*AE89*J89,0),IF(AE89&gt;0,($G$7/160)*((AC89+AC90+AC91)/60)*AE89*J89,0))</f>
        <v>0</v>
      </c>
      <c r="AO89" s="439">
        <f>IFERROR(AN89*M89,0)</f>
        <v>0</v>
      </c>
      <c r="AP89" s="372">
        <f t="shared" ref="AP89" si="1455">IF($N89="In (zvyšuje náklady)",AF89,0)</f>
        <v>0</v>
      </c>
      <c r="AQ89" s="369">
        <f t="shared" ref="AQ89" si="1456">IF($N89="In (zvyšuje náklady)",AG89,0)</f>
        <v>0</v>
      </c>
      <c r="AR89" s="369">
        <f t="shared" ref="AR89" si="1457">IF($N89="In (zvyšuje náklady)",AH89,0)</f>
        <v>0</v>
      </c>
      <c r="AS89" s="369">
        <f t="shared" ref="AS89" si="1458">IF($N89="In (zvyšuje náklady)",AI89,0)</f>
        <v>0</v>
      </c>
      <c r="AT89" s="369">
        <f t="shared" ref="AT89" si="1459">IF($N89="In (zvyšuje náklady)",AJ89,0)</f>
        <v>0</v>
      </c>
      <c r="AU89" s="369">
        <f t="shared" ref="AU89" si="1460">IF($N89="In (zvyšuje náklady)",AK89,0)</f>
        <v>0</v>
      </c>
      <c r="AV89" s="369">
        <f t="shared" ref="AV89" si="1461">IF($N89="In (zvyšuje náklady)",AL89,0)</f>
        <v>0</v>
      </c>
      <c r="AW89" s="369">
        <f t="shared" ref="AW89" si="1462">IF($N89="In (zvyšuje náklady)",AM89,0)</f>
        <v>0</v>
      </c>
      <c r="AX89" s="369">
        <f t="shared" ref="AX89" si="1463">IF($N89="In (zvyšuje náklady)",AN89,0)</f>
        <v>0</v>
      </c>
      <c r="AY89" s="369">
        <f t="shared" ref="AY89" si="1464">IF($N89="In (zvyšuje náklady)",AO89,0)</f>
        <v>0</v>
      </c>
      <c r="AZ89" s="369" t="str">
        <f t="shared" ref="AZ89" si="1465">IF($N89="Out (znižuje náklady)",AF89,"0")</f>
        <v>0</v>
      </c>
      <c r="BA89" s="369" t="str">
        <f t="shared" ref="BA89" si="1466">IF($N89="Out (znižuje náklady)",AG89,"0")</f>
        <v>0</v>
      </c>
      <c r="BB89" s="369" t="str">
        <f t="shared" ref="BB89" si="1467">IF($N89="Out (znižuje náklady)",AH89,"0")</f>
        <v>0</v>
      </c>
      <c r="BC89" s="369" t="str">
        <f t="shared" ref="BC89" si="1468">IF($N89="Out (znižuje náklady)",AI89,"0")</f>
        <v>0</v>
      </c>
      <c r="BD89" s="369" t="str">
        <f t="shared" ref="BD89" si="1469">IF($N89="Out (znižuje náklady)",AJ89,"0")</f>
        <v>0</v>
      </c>
      <c r="BE89" s="369" t="str">
        <f t="shared" ref="BE89" si="1470">IF($N89="Out (znižuje náklady)",AK89,"0")</f>
        <v>0</v>
      </c>
      <c r="BF89" s="369" t="str">
        <f t="shared" ref="BF89" si="1471">IF($N89="Out (znižuje náklady)",AL89,"0")</f>
        <v>0</v>
      </c>
      <c r="BG89" s="369" t="str">
        <f t="shared" ref="BG89" si="1472">IF($N89="Out (znižuje náklady)",AM89,"0")</f>
        <v>0</v>
      </c>
      <c r="BH89" s="369" t="str">
        <f t="shared" ref="BH89" si="1473">IF($N89="Out (znižuje náklady)",AN89,"0")</f>
        <v>0</v>
      </c>
      <c r="BI89" s="377" t="str">
        <f t="shared" ref="BI89" si="1474">IF($N89="Out (znižuje náklady)",AO89,"0")</f>
        <v>0</v>
      </c>
      <c r="BJ89" s="371">
        <f>IF(F89=vstupy!$B$47,0,1)</f>
        <v>1</v>
      </c>
      <c r="BK89" s="372">
        <f t="shared" ref="BK89" si="1475">$BJ89*AP89</f>
        <v>0</v>
      </c>
      <c r="BL89" s="369">
        <f t="shared" ref="BL89" si="1476">$BJ89*AQ89</f>
        <v>0</v>
      </c>
      <c r="BM89" s="369">
        <f t="shared" ref="BM89" si="1477">$BJ89*AR89</f>
        <v>0</v>
      </c>
      <c r="BN89" s="369">
        <f t="shared" ref="BN89" si="1478">$BJ89*AS89</f>
        <v>0</v>
      </c>
      <c r="BO89" s="369">
        <f t="shared" ref="BO89" si="1479">$BJ89*AT89</f>
        <v>0</v>
      </c>
      <c r="BP89" s="369">
        <f t="shared" ref="BP89" si="1480">$BJ89*AU89</f>
        <v>0</v>
      </c>
      <c r="BQ89" s="369">
        <f t="shared" ref="BQ89" si="1481">$BJ89*AV89</f>
        <v>0</v>
      </c>
      <c r="BR89" s="369">
        <f t="shared" ref="BR89" si="1482">$BJ89*AW89</f>
        <v>0</v>
      </c>
      <c r="BS89" s="369">
        <f t="shared" ref="BS89" si="1483">$BJ89*AX89</f>
        <v>0</v>
      </c>
      <c r="BT89" s="370">
        <f t="shared" ref="BT89" si="1484">$BJ89*AY89</f>
        <v>0</v>
      </c>
      <c r="BU89" s="372">
        <f t="shared" ref="BU89" si="1485">$BJ89*AZ89</f>
        <v>0</v>
      </c>
      <c r="BV89" s="369">
        <f t="shared" ref="BV89" si="1486">$BJ89*BA89</f>
        <v>0</v>
      </c>
      <c r="BW89" s="369">
        <f t="shared" ref="BW89" si="1487">$BJ89*BB89</f>
        <v>0</v>
      </c>
      <c r="BX89" s="369">
        <f t="shared" ref="BX89" si="1488">$BJ89*BC89</f>
        <v>0</v>
      </c>
      <c r="BY89" s="369">
        <f t="shared" ref="BY89" si="1489">$BJ89*BD89</f>
        <v>0</v>
      </c>
      <c r="BZ89" s="369">
        <f t="shared" ref="BZ89" si="1490">$BJ89*BE89</f>
        <v>0</v>
      </c>
      <c r="CA89" s="369">
        <f t="shared" ref="CA89" si="1491">$BJ89*BF89</f>
        <v>0</v>
      </c>
      <c r="CB89" s="369">
        <f t="shared" ref="CB89" si="1492">$BJ89*BG89</f>
        <v>0</v>
      </c>
      <c r="CC89" s="369">
        <f t="shared" ref="CC89" si="1493">$BJ89*BH89</f>
        <v>0</v>
      </c>
      <c r="CD89" s="370">
        <f t="shared" ref="CD89" si="1494">$BJ89*BI89</f>
        <v>0</v>
      </c>
      <c r="CE89" s="395">
        <f>IF(N89="Nemení sa",1,0)</f>
        <v>0</v>
      </c>
      <c r="CF89" s="372">
        <f>AG89*$CE89</f>
        <v>0</v>
      </c>
      <c r="CG89" s="369">
        <f>AI89*$CE89</f>
        <v>0</v>
      </c>
      <c r="CH89" s="369">
        <f>AK89*$CE89</f>
        <v>0</v>
      </c>
      <c r="CI89" s="369">
        <f>AM89*$CE89</f>
        <v>0</v>
      </c>
      <c r="CJ89" s="370">
        <f>AO89*$CE89</f>
        <v>0</v>
      </c>
      <c r="CK89" s="373">
        <f t="shared" ref="CK89" si="1495">SUM(CF89:CJ91)</f>
        <v>0</v>
      </c>
      <c r="CL89" s="374">
        <f>IF(F89=vstupy!B$42,"1",0)</f>
        <v>0</v>
      </c>
      <c r="CM89" s="372">
        <f t="shared" ref="CM89:CV89" si="1496">IF($CL89="1",AP89,0)</f>
        <v>0</v>
      </c>
      <c r="CN89" s="369">
        <f t="shared" si="1496"/>
        <v>0</v>
      </c>
      <c r="CO89" s="369">
        <f t="shared" si="1496"/>
        <v>0</v>
      </c>
      <c r="CP89" s="369">
        <f t="shared" si="1496"/>
        <v>0</v>
      </c>
      <c r="CQ89" s="369">
        <f t="shared" si="1496"/>
        <v>0</v>
      </c>
      <c r="CR89" s="369">
        <f t="shared" si="1496"/>
        <v>0</v>
      </c>
      <c r="CS89" s="369">
        <f t="shared" si="1496"/>
        <v>0</v>
      </c>
      <c r="CT89" s="369">
        <f t="shared" si="1496"/>
        <v>0</v>
      </c>
      <c r="CU89" s="369">
        <f t="shared" si="1496"/>
        <v>0</v>
      </c>
      <c r="CV89" s="370">
        <f t="shared" si="1496"/>
        <v>0</v>
      </c>
      <c r="CW89" s="371">
        <f>CP89+CT89+CV89</f>
        <v>0</v>
      </c>
      <c r="CX89" s="371">
        <f t="shared" ref="CX89" si="1497">CN89+CR89</f>
        <v>0</v>
      </c>
      <c r="CY89" s="372">
        <f t="shared" ref="CY89:DH89" si="1498">IF($CL89="1",AZ89,0)</f>
        <v>0</v>
      </c>
      <c r="CZ89" s="369">
        <f t="shared" si="1498"/>
        <v>0</v>
      </c>
      <c r="DA89" s="369">
        <f t="shared" si="1498"/>
        <v>0</v>
      </c>
      <c r="DB89" s="369">
        <f t="shared" si="1498"/>
        <v>0</v>
      </c>
      <c r="DC89" s="369">
        <f t="shared" si="1498"/>
        <v>0</v>
      </c>
      <c r="DD89" s="369">
        <f t="shared" si="1498"/>
        <v>0</v>
      </c>
      <c r="DE89" s="369">
        <f t="shared" si="1498"/>
        <v>0</v>
      </c>
      <c r="DF89" s="369">
        <f t="shared" si="1498"/>
        <v>0</v>
      </c>
      <c r="DG89" s="369">
        <f t="shared" si="1498"/>
        <v>0</v>
      </c>
      <c r="DH89" s="370">
        <f t="shared" si="1498"/>
        <v>0</v>
      </c>
      <c r="DI89" s="382">
        <f>DB89+DF89+DH89</f>
        <v>0</v>
      </c>
      <c r="DJ89" s="382">
        <f t="shared" ref="DJ89" si="1499">CZ89+DD89</f>
        <v>0</v>
      </c>
      <c r="DK89" s="381">
        <f>IF(CE89=0,1,0)</f>
        <v>1</v>
      </c>
      <c r="DL89" s="381">
        <f>IFERROR(IF($AF89="N",AH89+AJ89+AL89+AN89,AF89+AH89+AJ89+AL89+AN89),0)*$DK89</f>
        <v>0</v>
      </c>
      <c r="DM89" s="381">
        <f>(AG89+AI89+AK89+AM89+AO89)*$DK89</f>
        <v>0</v>
      </c>
      <c r="DN89" s="381">
        <f>AS89+AW89+AY89-CW89</f>
        <v>0</v>
      </c>
      <c r="DO89" s="381">
        <f>BC89+BG89+BI89-DI89</f>
        <v>0</v>
      </c>
      <c r="DP89" s="381">
        <f>DN89+DO89</f>
        <v>0</v>
      </c>
      <c r="DQ89" s="380" t="str">
        <f>IF(OR(F89=vstupy!B$40,F89=vstupy!B$41,F89=vstupy!B$42,),"0","1")</f>
        <v>0</v>
      </c>
      <c r="DR89" s="372">
        <f>IF($DQ89="1",AQ89,"0")+CF89</f>
        <v>0</v>
      </c>
      <c r="DS89" s="369">
        <f>IF($DQ89="1",AS89,"0")+CG89</f>
        <v>0</v>
      </c>
      <c r="DT89" s="369">
        <f>IF($DQ89="1",AU89,"0")+CH89</f>
        <v>0</v>
      </c>
      <c r="DU89" s="369">
        <f>IF($DQ89="1",AW89,"0")+CI89</f>
        <v>0</v>
      </c>
      <c r="DV89" s="370">
        <f>IF($DQ89="1",AY89,"0")+CJ89</f>
        <v>0</v>
      </c>
      <c r="DW89" s="378">
        <f t="shared" ref="DW89" si="1500">SUM(DR89:DV91)</f>
        <v>0</v>
      </c>
      <c r="DX89" s="372" t="str">
        <f t="shared" ref="DX89" si="1501">IF($DQ89="1",BA89,"0")</f>
        <v>0</v>
      </c>
      <c r="DY89" s="369" t="str">
        <f t="shared" ref="DY89" si="1502">IF($DQ89="1",BC89,"0")</f>
        <v>0</v>
      </c>
      <c r="DZ89" s="369" t="str">
        <f t="shared" ref="DZ89" si="1503">IF($DQ89="1",BE89,"0")</f>
        <v>0</v>
      </c>
      <c r="EA89" s="369" t="str">
        <f>IF($DQ89="1",BG89,"0")</f>
        <v>0</v>
      </c>
      <c r="EB89" s="370" t="str">
        <f>IF($DQ89="1",BI89,"0")</f>
        <v>0</v>
      </c>
      <c r="EC89" s="378">
        <f t="shared" ref="EC89" si="1504">SUM(DX89:EB91)</f>
        <v>0</v>
      </c>
      <c r="ED89" s="379">
        <f>EC89+DW89</f>
        <v>0</v>
      </c>
    </row>
    <row r="90" spans="2:134" ht="12.6" customHeight="1" x14ac:dyDescent="0.2">
      <c r="B90" s="427"/>
      <c r="C90" s="425"/>
      <c r="D90" s="425"/>
      <c r="E90" s="425"/>
      <c r="F90" s="429"/>
      <c r="G90" s="585"/>
      <c r="H90" s="432"/>
      <c r="I90" s="432"/>
      <c r="J90" s="423"/>
      <c r="K90" s="429"/>
      <c r="L90" s="418"/>
      <c r="M90" s="426"/>
      <c r="N90" s="418"/>
      <c r="O90" s="418"/>
      <c r="P90" s="418"/>
      <c r="Q90" s="418"/>
      <c r="R90" s="419"/>
      <c r="S90" s="418"/>
      <c r="T90" s="420"/>
      <c r="U90" s="421"/>
      <c r="V90" s="419"/>
      <c r="W90" s="418"/>
      <c r="X90" s="160" t="s">
        <v>142</v>
      </c>
      <c r="Y90" s="174" t="s">
        <v>137</v>
      </c>
      <c r="Z90" s="171">
        <f>VLOOKUP($X90,vstupy!$B$18:$F$31,MATCH($Y90,vstupy!$B$17:$F$17,0),0)</f>
        <v>0</v>
      </c>
      <c r="AA90" s="108" t="s">
        <v>143</v>
      </c>
      <c r="AB90" s="171">
        <f>VLOOKUP($AA90,vstupy!$B$34:$C$36,2,FALSE)</f>
        <v>0</v>
      </c>
      <c r="AC90" s="171">
        <f t="shared" si="1271"/>
        <v>0</v>
      </c>
      <c r="AD90" s="435"/>
      <c r="AE90" s="404"/>
      <c r="AF90" s="372"/>
      <c r="AG90" s="396"/>
      <c r="AH90" s="396"/>
      <c r="AI90" s="396"/>
      <c r="AJ90" s="396"/>
      <c r="AK90" s="396"/>
      <c r="AL90" s="396"/>
      <c r="AM90" s="399"/>
      <c r="AN90" s="396"/>
      <c r="AO90" s="401"/>
      <c r="AP90" s="372"/>
      <c r="AQ90" s="369"/>
      <c r="AR90" s="369"/>
      <c r="AS90" s="369"/>
      <c r="AT90" s="369"/>
      <c r="AU90" s="369"/>
      <c r="AV90" s="369"/>
      <c r="AW90" s="369"/>
      <c r="AX90" s="369"/>
      <c r="AY90" s="369"/>
      <c r="AZ90" s="369"/>
      <c r="BA90" s="369"/>
      <c r="BB90" s="369"/>
      <c r="BC90" s="369"/>
      <c r="BD90" s="369"/>
      <c r="BE90" s="369"/>
      <c r="BF90" s="369"/>
      <c r="BG90" s="369"/>
      <c r="BH90" s="369"/>
      <c r="BI90" s="377"/>
      <c r="BJ90" s="371"/>
      <c r="BK90" s="372"/>
      <c r="BL90" s="369"/>
      <c r="BM90" s="369"/>
      <c r="BN90" s="369"/>
      <c r="BO90" s="369"/>
      <c r="BP90" s="369"/>
      <c r="BQ90" s="369"/>
      <c r="BR90" s="369"/>
      <c r="BS90" s="369"/>
      <c r="BT90" s="370"/>
      <c r="BU90" s="372"/>
      <c r="BV90" s="369"/>
      <c r="BW90" s="369"/>
      <c r="BX90" s="369"/>
      <c r="BY90" s="369"/>
      <c r="BZ90" s="369"/>
      <c r="CA90" s="369"/>
      <c r="CB90" s="369"/>
      <c r="CC90" s="369"/>
      <c r="CD90" s="370"/>
      <c r="CE90" s="395"/>
      <c r="CF90" s="372"/>
      <c r="CG90" s="369"/>
      <c r="CH90" s="369"/>
      <c r="CI90" s="369"/>
      <c r="CJ90" s="370"/>
      <c r="CK90" s="373"/>
      <c r="CL90" s="375"/>
      <c r="CM90" s="372"/>
      <c r="CN90" s="369"/>
      <c r="CO90" s="369"/>
      <c r="CP90" s="369"/>
      <c r="CQ90" s="369"/>
      <c r="CR90" s="369"/>
      <c r="CS90" s="369"/>
      <c r="CT90" s="369"/>
      <c r="CU90" s="369"/>
      <c r="CV90" s="370"/>
      <c r="CW90" s="371"/>
      <c r="CX90" s="371"/>
      <c r="CY90" s="372"/>
      <c r="CZ90" s="369"/>
      <c r="DA90" s="369"/>
      <c r="DB90" s="369"/>
      <c r="DC90" s="369"/>
      <c r="DD90" s="369"/>
      <c r="DE90" s="369"/>
      <c r="DF90" s="369"/>
      <c r="DG90" s="369"/>
      <c r="DH90" s="370"/>
      <c r="DI90" s="382"/>
      <c r="DJ90" s="382"/>
      <c r="DK90" s="381"/>
      <c r="DL90" s="381"/>
      <c r="DM90" s="381"/>
      <c r="DN90" s="381"/>
      <c r="DO90" s="381"/>
      <c r="DP90" s="381"/>
      <c r="DQ90" s="380"/>
      <c r="DR90" s="372"/>
      <c r="DS90" s="369"/>
      <c r="DT90" s="369"/>
      <c r="DU90" s="369"/>
      <c r="DV90" s="370"/>
      <c r="DW90" s="378"/>
      <c r="DX90" s="372"/>
      <c r="DY90" s="369"/>
      <c r="DZ90" s="369"/>
      <c r="EA90" s="369"/>
      <c r="EB90" s="370"/>
      <c r="EC90" s="378"/>
      <c r="ED90" s="379"/>
    </row>
    <row r="91" spans="2:134" ht="12.6" customHeight="1" x14ac:dyDescent="0.2">
      <c r="B91" s="427"/>
      <c r="C91" s="425"/>
      <c r="D91" s="425"/>
      <c r="E91" s="425"/>
      <c r="F91" s="430"/>
      <c r="G91" s="585"/>
      <c r="H91" s="433"/>
      <c r="I91" s="433"/>
      <c r="J91" s="424"/>
      <c r="K91" s="430"/>
      <c r="L91" s="418"/>
      <c r="M91" s="426"/>
      <c r="N91" s="418"/>
      <c r="O91" s="418"/>
      <c r="P91" s="418"/>
      <c r="Q91" s="418"/>
      <c r="R91" s="419"/>
      <c r="S91" s="418"/>
      <c r="T91" s="420"/>
      <c r="U91" s="421"/>
      <c r="V91" s="419"/>
      <c r="W91" s="418"/>
      <c r="X91" s="160" t="s">
        <v>142</v>
      </c>
      <c r="Y91" s="174" t="s">
        <v>137</v>
      </c>
      <c r="Z91" s="171">
        <f>VLOOKUP($X91,vstupy!$B$18:$F$31,MATCH($Y91,vstupy!$B$17:$F$17,0),0)</f>
        <v>0</v>
      </c>
      <c r="AA91" s="108" t="s">
        <v>143</v>
      </c>
      <c r="AB91" s="171">
        <f>VLOOKUP($AA91,vstupy!$B$34:$C$36,2,FALSE)</f>
        <v>0</v>
      </c>
      <c r="AC91" s="171">
        <f t="shared" si="1271"/>
        <v>0</v>
      </c>
      <c r="AD91" s="436"/>
      <c r="AE91" s="405"/>
      <c r="AF91" s="372"/>
      <c r="AG91" s="396"/>
      <c r="AH91" s="396"/>
      <c r="AI91" s="396"/>
      <c r="AJ91" s="396"/>
      <c r="AK91" s="396"/>
      <c r="AL91" s="396"/>
      <c r="AM91" s="400"/>
      <c r="AN91" s="396"/>
      <c r="AO91" s="401"/>
      <c r="AP91" s="372"/>
      <c r="AQ91" s="369"/>
      <c r="AR91" s="369"/>
      <c r="AS91" s="369"/>
      <c r="AT91" s="369"/>
      <c r="AU91" s="369"/>
      <c r="AV91" s="369"/>
      <c r="AW91" s="369"/>
      <c r="AX91" s="369"/>
      <c r="AY91" s="369"/>
      <c r="AZ91" s="369"/>
      <c r="BA91" s="369"/>
      <c r="BB91" s="369"/>
      <c r="BC91" s="369"/>
      <c r="BD91" s="369"/>
      <c r="BE91" s="369"/>
      <c r="BF91" s="369"/>
      <c r="BG91" s="369"/>
      <c r="BH91" s="369"/>
      <c r="BI91" s="377"/>
      <c r="BJ91" s="371"/>
      <c r="BK91" s="372"/>
      <c r="BL91" s="369"/>
      <c r="BM91" s="369"/>
      <c r="BN91" s="369"/>
      <c r="BO91" s="369"/>
      <c r="BP91" s="369"/>
      <c r="BQ91" s="369"/>
      <c r="BR91" s="369"/>
      <c r="BS91" s="369"/>
      <c r="BT91" s="370"/>
      <c r="BU91" s="372"/>
      <c r="BV91" s="369"/>
      <c r="BW91" s="369"/>
      <c r="BX91" s="369"/>
      <c r="BY91" s="369"/>
      <c r="BZ91" s="369"/>
      <c r="CA91" s="369"/>
      <c r="CB91" s="369"/>
      <c r="CC91" s="369"/>
      <c r="CD91" s="370"/>
      <c r="CE91" s="395"/>
      <c r="CF91" s="372"/>
      <c r="CG91" s="369"/>
      <c r="CH91" s="369"/>
      <c r="CI91" s="369"/>
      <c r="CJ91" s="370"/>
      <c r="CK91" s="373"/>
      <c r="CL91" s="376"/>
      <c r="CM91" s="372"/>
      <c r="CN91" s="369"/>
      <c r="CO91" s="369"/>
      <c r="CP91" s="369"/>
      <c r="CQ91" s="369"/>
      <c r="CR91" s="369"/>
      <c r="CS91" s="369"/>
      <c r="CT91" s="369"/>
      <c r="CU91" s="369"/>
      <c r="CV91" s="370"/>
      <c r="CW91" s="371"/>
      <c r="CX91" s="371"/>
      <c r="CY91" s="372"/>
      <c r="CZ91" s="369"/>
      <c r="DA91" s="369"/>
      <c r="DB91" s="369"/>
      <c r="DC91" s="369"/>
      <c r="DD91" s="369"/>
      <c r="DE91" s="369"/>
      <c r="DF91" s="369"/>
      <c r="DG91" s="369"/>
      <c r="DH91" s="370"/>
      <c r="DI91" s="382"/>
      <c r="DJ91" s="382"/>
      <c r="DK91" s="381"/>
      <c r="DL91" s="381"/>
      <c r="DM91" s="381"/>
      <c r="DN91" s="381"/>
      <c r="DO91" s="381"/>
      <c r="DP91" s="381"/>
      <c r="DQ91" s="380"/>
      <c r="DR91" s="372"/>
      <c r="DS91" s="369"/>
      <c r="DT91" s="369"/>
      <c r="DU91" s="369"/>
      <c r="DV91" s="370"/>
      <c r="DW91" s="378"/>
      <c r="DX91" s="372"/>
      <c r="DY91" s="369"/>
      <c r="DZ91" s="369"/>
      <c r="EA91" s="369"/>
      <c r="EB91" s="370"/>
      <c r="EC91" s="378"/>
      <c r="ED91" s="379"/>
    </row>
    <row r="92" spans="2:134" ht="12.6" customHeight="1" x14ac:dyDescent="0.2">
      <c r="B92" s="414">
        <f t="shared" ref="B92" si="1505">B89+1</f>
        <v>28</v>
      </c>
      <c r="C92" s="437"/>
      <c r="D92" s="437"/>
      <c r="E92" s="437"/>
      <c r="F92" s="392" t="s">
        <v>196</v>
      </c>
      <c r="G92" s="586"/>
      <c r="H92" s="386" t="str">
        <f t="shared" ref="H92" si="1506">IF($F92="3e)  Skoršia transpozícia  - zavedenie transpozície pred termínom ktorý určuje smernica EÚ. "," ","")</f>
        <v/>
      </c>
      <c r="I92" s="386" t="str">
        <f t="shared" ref="I92" si="1507">IF($F92="3e)  Skoršia transpozícia  - zavedenie transpozície pred termínom ktorý určuje smernica EÚ. ",$H92,"NA")</f>
        <v>NA</v>
      </c>
      <c r="J92" s="389">
        <f>IF(I92&gt;12,1,I92/12)</f>
        <v>1</v>
      </c>
      <c r="K92" s="392"/>
      <c r="L92" s="384"/>
      <c r="M92" s="383">
        <f>IF(L92="N",0,L92)</f>
        <v>0</v>
      </c>
      <c r="N92" s="384" t="s">
        <v>196</v>
      </c>
      <c r="O92" s="384"/>
      <c r="P92" s="384"/>
      <c r="Q92" s="384" t="s">
        <v>35</v>
      </c>
      <c r="R92" s="385">
        <f>VLOOKUP(Q92,vstupy!$B$3:$C$15,2,FALSE)</f>
        <v>0</v>
      </c>
      <c r="S92" s="384"/>
      <c r="T92" s="409"/>
      <c r="U92" s="410" t="s">
        <v>35</v>
      </c>
      <c r="V92" s="385">
        <f>VLOOKUP(U92,vstupy!$B$3:$C$15,2,FALSE)</f>
        <v>0</v>
      </c>
      <c r="W92" s="384"/>
      <c r="X92" s="261" t="s">
        <v>142</v>
      </c>
      <c r="Y92" s="262" t="s">
        <v>137</v>
      </c>
      <c r="Z92" s="263">
        <f>VLOOKUP($X92,vstupy!$B$18:$F$31,MATCH($Y92,vstupy!$B$17:$F$17,0),0)</f>
        <v>0</v>
      </c>
      <c r="AA92" s="264" t="s">
        <v>143</v>
      </c>
      <c r="AB92" s="263">
        <f>VLOOKUP($AA92,vstupy!$B$34:$C$36,2,FALSE)</f>
        <v>0</v>
      </c>
      <c r="AC92" s="263">
        <f t="shared" si="1271"/>
        <v>0</v>
      </c>
      <c r="AD92" s="411" t="s">
        <v>35</v>
      </c>
      <c r="AE92" s="403">
        <f>VLOOKUP(AD92,vstupy!$B$3:$C$15,2,FALSE)</f>
        <v>0</v>
      </c>
      <c r="AF92" s="406" t="str">
        <f>IFERROR(IF(M92=0,"N",O92/L92*J92),0)</f>
        <v>N</v>
      </c>
      <c r="AG92" s="400">
        <f>O92*J92</f>
        <v>0</v>
      </c>
      <c r="AH92" s="441">
        <f t="shared" ref="AH92" si="1508">P92*R92*J92</f>
        <v>0</v>
      </c>
      <c r="AI92" s="400">
        <f t="shared" ref="AI92" si="1509">IFERROR(AH92*M92,0)</f>
        <v>0</v>
      </c>
      <c r="AJ92" s="441" t="str">
        <f t="shared" si="1393"/>
        <v>N</v>
      </c>
      <c r="AK92" s="400">
        <f t="shared" ref="AK92" si="1510">S92*J92</f>
        <v>0</v>
      </c>
      <c r="AL92" s="400">
        <f>T92*V92*J92</f>
        <v>0</v>
      </c>
      <c r="AM92" s="398">
        <f t="shared" ref="AM92" si="1511">IFERROR(AL92*M92,0)</f>
        <v>0</v>
      </c>
      <c r="AN92" s="400">
        <f t="shared" ref="AN92" si="1512">IF(W92&gt;0,IF(AE92&gt;0,($G$7/160)*(W92/60)*AE92*J92,0),IF(AE92&gt;0,($G$7/160)*((AC92+AC93+AC94)/60)*AE92*J92,0))</f>
        <v>0</v>
      </c>
      <c r="AO92" s="439">
        <f>IFERROR(AN92*M92,0)</f>
        <v>0</v>
      </c>
      <c r="AP92" s="372">
        <f t="shared" ref="AP92" si="1513">IF($N92="In (zvyšuje náklady)",AF92,0)</f>
        <v>0</v>
      </c>
      <c r="AQ92" s="369">
        <f t="shared" ref="AQ92" si="1514">IF($N92="In (zvyšuje náklady)",AG92,0)</f>
        <v>0</v>
      </c>
      <c r="AR92" s="369">
        <f t="shared" ref="AR92" si="1515">IF($N92="In (zvyšuje náklady)",AH92,0)</f>
        <v>0</v>
      </c>
      <c r="AS92" s="369">
        <f t="shared" ref="AS92" si="1516">IF($N92="In (zvyšuje náklady)",AI92,0)</f>
        <v>0</v>
      </c>
      <c r="AT92" s="369">
        <f t="shared" ref="AT92" si="1517">IF($N92="In (zvyšuje náklady)",AJ92,0)</f>
        <v>0</v>
      </c>
      <c r="AU92" s="369">
        <f t="shared" ref="AU92" si="1518">IF($N92="In (zvyšuje náklady)",AK92,0)</f>
        <v>0</v>
      </c>
      <c r="AV92" s="369">
        <f t="shared" ref="AV92" si="1519">IF($N92="In (zvyšuje náklady)",AL92,0)</f>
        <v>0</v>
      </c>
      <c r="AW92" s="369">
        <f t="shared" ref="AW92" si="1520">IF($N92="In (zvyšuje náklady)",AM92,0)</f>
        <v>0</v>
      </c>
      <c r="AX92" s="369">
        <f t="shared" ref="AX92" si="1521">IF($N92="In (zvyšuje náklady)",AN92,0)</f>
        <v>0</v>
      </c>
      <c r="AY92" s="369">
        <f t="shared" ref="AY92" si="1522">IF($N92="In (zvyšuje náklady)",AO92,0)</f>
        <v>0</v>
      </c>
      <c r="AZ92" s="369" t="str">
        <f t="shared" ref="AZ92" si="1523">IF($N92="Out (znižuje náklady)",AF92,"0")</f>
        <v>0</v>
      </c>
      <c r="BA92" s="369" t="str">
        <f t="shared" ref="BA92" si="1524">IF($N92="Out (znižuje náklady)",AG92,"0")</f>
        <v>0</v>
      </c>
      <c r="BB92" s="369" t="str">
        <f t="shared" ref="BB92" si="1525">IF($N92="Out (znižuje náklady)",AH92,"0")</f>
        <v>0</v>
      </c>
      <c r="BC92" s="369" t="str">
        <f t="shared" ref="BC92" si="1526">IF($N92="Out (znižuje náklady)",AI92,"0")</f>
        <v>0</v>
      </c>
      <c r="BD92" s="369" t="str">
        <f t="shared" ref="BD92" si="1527">IF($N92="Out (znižuje náklady)",AJ92,"0")</f>
        <v>0</v>
      </c>
      <c r="BE92" s="369" t="str">
        <f t="shared" ref="BE92" si="1528">IF($N92="Out (znižuje náklady)",AK92,"0")</f>
        <v>0</v>
      </c>
      <c r="BF92" s="369" t="str">
        <f t="shared" ref="BF92" si="1529">IF($N92="Out (znižuje náklady)",AL92,"0")</f>
        <v>0</v>
      </c>
      <c r="BG92" s="369" t="str">
        <f t="shared" ref="BG92" si="1530">IF($N92="Out (znižuje náklady)",AM92,"0")</f>
        <v>0</v>
      </c>
      <c r="BH92" s="369" t="str">
        <f t="shared" ref="BH92" si="1531">IF($N92="Out (znižuje náklady)",AN92,"0")</f>
        <v>0</v>
      </c>
      <c r="BI92" s="377" t="str">
        <f t="shared" ref="BI92" si="1532">IF($N92="Out (znižuje náklady)",AO92,"0")</f>
        <v>0</v>
      </c>
      <c r="BJ92" s="371">
        <f>IF(F92=vstupy!$B$47,0,1)</f>
        <v>1</v>
      </c>
      <c r="BK92" s="372">
        <f t="shared" ref="BK92" si="1533">$BJ92*AP92</f>
        <v>0</v>
      </c>
      <c r="BL92" s="369">
        <f t="shared" ref="BL92" si="1534">$BJ92*AQ92</f>
        <v>0</v>
      </c>
      <c r="BM92" s="369">
        <f t="shared" ref="BM92" si="1535">$BJ92*AR92</f>
        <v>0</v>
      </c>
      <c r="BN92" s="369">
        <f t="shared" ref="BN92" si="1536">$BJ92*AS92</f>
        <v>0</v>
      </c>
      <c r="BO92" s="369">
        <f t="shared" ref="BO92" si="1537">$BJ92*AT92</f>
        <v>0</v>
      </c>
      <c r="BP92" s="369">
        <f t="shared" ref="BP92" si="1538">$BJ92*AU92</f>
        <v>0</v>
      </c>
      <c r="BQ92" s="369">
        <f t="shared" ref="BQ92" si="1539">$BJ92*AV92</f>
        <v>0</v>
      </c>
      <c r="BR92" s="369">
        <f t="shared" ref="BR92" si="1540">$BJ92*AW92</f>
        <v>0</v>
      </c>
      <c r="BS92" s="369">
        <f t="shared" ref="BS92" si="1541">$BJ92*AX92</f>
        <v>0</v>
      </c>
      <c r="BT92" s="370">
        <f t="shared" ref="BT92" si="1542">$BJ92*AY92</f>
        <v>0</v>
      </c>
      <c r="BU92" s="372">
        <f t="shared" ref="BU92" si="1543">$BJ92*AZ92</f>
        <v>0</v>
      </c>
      <c r="BV92" s="369">
        <f t="shared" ref="BV92" si="1544">$BJ92*BA92</f>
        <v>0</v>
      </c>
      <c r="BW92" s="369">
        <f t="shared" ref="BW92" si="1545">$BJ92*BB92</f>
        <v>0</v>
      </c>
      <c r="BX92" s="369">
        <f t="shared" ref="BX92" si="1546">$BJ92*BC92</f>
        <v>0</v>
      </c>
      <c r="BY92" s="369">
        <f t="shared" ref="BY92" si="1547">$BJ92*BD92</f>
        <v>0</v>
      </c>
      <c r="BZ92" s="369">
        <f t="shared" ref="BZ92" si="1548">$BJ92*BE92</f>
        <v>0</v>
      </c>
      <c r="CA92" s="369">
        <f t="shared" ref="CA92" si="1549">$BJ92*BF92</f>
        <v>0</v>
      </c>
      <c r="CB92" s="369">
        <f t="shared" ref="CB92" si="1550">$BJ92*BG92</f>
        <v>0</v>
      </c>
      <c r="CC92" s="369">
        <f t="shared" ref="CC92" si="1551">$BJ92*BH92</f>
        <v>0</v>
      </c>
      <c r="CD92" s="370">
        <f t="shared" ref="CD92" si="1552">$BJ92*BI92</f>
        <v>0</v>
      </c>
      <c r="CE92" s="395">
        <f>IF(N92="Nemení sa",1,0)</f>
        <v>0</v>
      </c>
      <c r="CF92" s="372">
        <f>AG92*$CE92</f>
        <v>0</v>
      </c>
      <c r="CG92" s="369">
        <f>AI92*$CE92</f>
        <v>0</v>
      </c>
      <c r="CH92" s="369">
        <f>AK92*$CE92</f>
        <v>0</v>
      </c>
      <c r="CI92" s="369">
        <f>AM92*$CE92</f>
        <v>0</v>
      </c>
      <c r="CJ92" s="370">
        <f>AO92*$CE92</f>
        <v>0</v>
      </c>
      <c r="CK92" s="373">
        <f t="shared" ref="CK92" si="1553">SUM(CF92:CJ94)</f>
        <v>0</v>
      </c>
      <c r="CL92" s="374">
        <f>IF(F92=vstupy!B$42,"1",0)</f>
        <v>0</v>
      </c>
      <c r="CM92" s="372">
        <f t="shared" ref="CM92:CV92" si="1554">IF($CL92="1",AP92,0)</f>
        <v>0</v>
      </c>
      <c r="CN92" s="369">
        <f t="shared" si="1554"/>
        <v>0</v>
      </c>
      <c r="CO92" s="369">
        <f t="shared" si="1554"/>
        <v>0</v>
      </c>
      <c r="CP92" s="369">
        <f t="shared" si="1554"/>
        <v>0</v>
      </c>
      <c r="CQ92" s="369">
        <f t="shared" si="1554"/>
        <v>0</v>
      </c>
      <c r="CR92" s="369">
        <f t="shared" si="1554"/>
        <v>0</v>
      </c>
      <c r="CS92" s="369">
        <f t="shared" si="1554"/>
        <v>0</v>
      </c>
      <c r="CT92" s="369">
        <f t="shared" si="1554"/>
        <v>0</v>
      </c>
      <c r="CU92" s="369">
        <f t="shared" si="1554"/>
        <v>0</v>
      </c>
      <c r="CV92" s="370">
        <f t="shared" si="1554"/>
        <v>0</v>
      </c>
      <c r="CW92" s="371">
        <f>CP92+CT92+CV92</f>
        <v>0</v>
      </c>
      <c r="CX92" s="371">
        <f t="shared" ref="CX92" si="1555">CN92+CR92</f>
        <v>0</v>
      </c>
      <c r="CY92" s="372">
        <f t="shared" ref="CY92:DH92" si="1556">IF($CL92="1",AZ92,0)</f>
        <v>0</v>
      </c>
      <c r="CZ92" s="369">
        <f t="shared" si="1556"/>
        <v>0</v>
      </c>
      <c r="DA92" s="369">
        <f t="shared" si="1556"/>
        <v>0</v>
      </c>
      <c r="DB92" s="369">
        <f t="shared" si="1556"/>
        <v>0</v>
      </c>
      <c r="DC92" s="369">
        <f t="shared" si="1556"/>
        <v>0</v>
      </c>
      <c r="DD92" s="369">
        <f t="shared" si="1556"/>
        <v>0</v>
      </c>
      <c r="DE92" s="369">
        <f t="shared" si="1556"/>
        <v>0</v>
      </c>
      <c r="DF92" s="369">
        <f t="shared" si="1556"/>
        <v>0</v>
      </c>
      <c r="DG92" s="369">
        <f t="shared" si="1556"/>
        <v>0</v>
      </c>
      <c r="DH92" s="370">
        <f t="shared" si="1556"/>
        <v>0</v>
      </c>
      <c r="DI92" s="382">
        <f>DB92+DF92+DH92</f>
        <v>0</v>
      </c>
      <c r="DJ92" s="382">
        <f t="shared" ref="DJ92" si="1557">CZ92+DD92</f>
        <v>0</v>
      </c>
      <c r="DK92" s="381">
        <f>IF(CE92=0,1,0)</f>
        <v>1</v>
      </c>
      <c r="DL92" s="381">
        <f>IFERROR(IF($AF92="N",AH92+AJ92+AL92+AN92,AF92+AH92+AJ92+AL92+AN92),0)*$DK92</f>
        <v>0</v>
      </c>
      <c r="DM92" s="381">
        <f>(AG92+AI92+AK92+AM92+AO92)*$DK92</f>
        <v>0</v>
      </c>
      <c r="DN92" s="381">
        <f>AS92+AW92+AY92-CW92</f>
        <v>0</v>
      </c>
      <c r="DO92" s="381">
        <f>BC92+BG92+BI92-DI92</f>
        <v>0</v>
      </c>
      <c r="DP92" s="381">
        <f>DN92+DO92</f>
        <v>0</v>
      </c>
      <c r="DQ92" s="380" t="str">
        <f>IF(OR(F92=vstupy!B$40,F92=vstupy!B$41,F92=vstupy!B$42,),"0","1")</f>
        <v>0</v>
      </c>
      <c r="DR92" s="372">
        <f>IF($DQ92="1",AQ92,"0")+CF92</f>
        <v>0</v>
      </c>
      <c r="DS92" s="369">
        <f>IF($DQ92="1",AS92,"0")+CG92</f>
        <v>0</v>
      </c>
      <c r="DT92" s="369">
        <f>IF($DQ92="1",AU92,"0")+CH92</f>
        <v>0</v>
      </c>
      <c r="DU92" s="369">
        <f>IF($DQ92="1",AW92,"0")+CI92</f>
        <v>0</v>
      </c>
      <c r="DV92" s="370">
        <f>IF($DQ92="1",AY92,"0")+CJ92</f>
        <v>0</v>
      </c>
      <c r="DW92" s="378">
        <f t="shared" ref="DW92" si="1558">SUM(DR92:DV94)</f>
        <v>0</v>
      </c>
      <c r="DX92" s="372" t="str">
        <f t="shared" ref="DX92" si="1559">IF($DQ92="1",BA92,"0")</f>
        <v>0</v>
      </c>
      <c r="DY92" s="369" t="str">
        <f t="shared" ref="DY92" si="1560">IF($DQ92="1",BC92,"0")</f>
        <v>0</v>
      </c>
      <c r="DZ92" s="369" t="str">
        <f t="shared" ref="DZ92" si="1561">IF($DQ92="1",BE92,"0")</f>
        <v>0</v>
      </c>
      <c r="EA92" s="369" t="str">
        <f>IF($DQ92="1",BG92,"0")</f>
        <v>0</v>
      </c>
      <c r="EB92" s="370" t="str">
        <f>IF($DQ92="1",BI92,"0")</f>
        <v>0</v>
      </c>
      <c r="EC92" s="378">
        <f t="shared" ref="EC92" si="1562">SUM(DX92:EB94)</f>
        <v>0</v>
      </c>
      <c r="ED92" s="379">
        <f>EC92+DW92</f>
        <v>0</v>
      </c>
    </row>
    <row r="93" spans="2:134" ht="12.6" customHeight="1" x14ac:dyDescent="0.2">
      <c r="B93" s="414"/>
      <c r="C93" s="437"/>
      <c r="D93" s="437"/>
      <c r="E93" s="437"/>
      <c r="F93" s="393"/>
      <c r="G93" s="586"/>
      <c r="H93" s="387"/>
      <c r="I93" s="387"/>
      <c r="J93" s="390"/>
      <c r="K93" s="393"/>
      <c r="L93" s="384"/>
      <c r="M93" s="383"/>
      <c r="N93" s="384"/>
      <c r="O93" s="384"/>
      <c r="P93" s="384"/>
      <c r="Q93" s="384"/>
      <c r="R93" s="385"/>
      <c r="S93" s="384"/>
      <c r="T93" s="409"/>
      <c r="U93" s="410"/>
      <c r="V93" s="385"/>
      <c r="W93" s="384"/>
      <c r="X93" s="261" t="s">
        <v>142</v>
      </c>
      <c r="Y93" s="262" t="s">
        <v>137</v>
      </c>
      <c r="Z93" s="263">
        <f>VLOOKUP($X93,vstupy!$B$18:$F$31,MATCH($Y93,vstupy!$B$17:$F$17,0),0)</f>
        <v>0</v>
      </c>
      <c r="AA93" s="264" t="s">
        <v>143</v>
      </c>
      <c r="AB93" s="263">
        <f>VLOOKUP($AA93,vstupy!$B$34:$C$36,2,FALSE)</f>
        <v>0</v>
      </c>
      <c r="AC93" s="263">
        <f t="shared" si="1271"/>
        <v>0</v>
      </c>
      <c r="AD93" s="412"/>
      <c r="AE93" s="404"/>
      <c r="AF93" s="372"/>
      <c r="AG93" s="396"/>
      <c r="AH93" s="396"/>
      <c r="AI93" s="396"/>
      <c r="AJ93" s="396"/>
      <c r="AK93" s="396"/>
      <c r="AL93" s="396"/>
      <c r="AM93" s="399"/>
      <c r="AN93" s="396"/>
      <c r="AO93" s="401"/>
      <c r="AP93" s="372"/>
      <c r="AQ93" s="369"/>
      <c r="AR93" s="369"/>
      <c r="AS93" s="369"/>
      <c r="AT93" s="369"/>
      <c r="AU93" s="369"/>
      <c r="AV93" s="369"/>
      <c r="AW93" s="369"/>
      <c r="AX93" s="369"/>
      <c r="AY93" s="369"/>
      <c r="AZ93" s="369"/>
      <c r="BA93" s="369"/>
      <c r="BB93" s="369"/>
      <c r="BC93" s="369"/>
      <c r="BD93" s="369"/>
      <c r="BE93" s="369"/>
      <c r="BF93" s="369"/>
      <c r="BG93" s="369"/>
      <c r="BH93" s="369"/>
      <c r="BI93" s="377"/>
      <c r="BJ93" s="371"/>
      <c r="BK93" s="372"/>
      <c r="BL93" s="369"/>
      <c r="BM93" s="369"/>
      <c r="BN93" s="369"/>
      <c r="BO93" s="369"/>
      <c r="BP93" s="369"/>
      <c r="BQ93" s="369"/>
      <c r="BR93" s="369"/>
      <c r="BS93" s="369"/>
      <c r="BT93" s="370"/>
      <c r="BU93" s="372"/>
      <c r="BV93" s="369"/>
      <c r="BW93" s="369"/>
      <c r="BX93" s="369"/>
      <c r="BY93" s="369"/>
      <c r="BZ93" s="369"/>
      <c r="CA93" s="369"/>
      <c r="CB93" s="369"/>
      <c r="CC93" s="369"/>
      <c r="CD93" s="370"/>
      <c r="CE93" s="395"/>
      <c r="CF93" s="372"/>
      <c r="CG93" s="369"/>
      <c r="CH93" s="369"/>
      <c r="CI93" s="369"/>
      <c r="CJ93" s="370"/>
      <c r="CK93" s="373"/>
      <c r="CL93" s="375"/>
      <c r="CM93" s="372"/>
      <c r="CN93" s="369"/>
      <c r="CO93" s="369"/>
      <c r="CP93" s="369"/>
      <c r="CQ93" s="369"/>
      <c r="CR93" s="369"/>
      <c r="CS93" s="369"/>
      <c r="CT93" s="369"/>
      <c r="CU93" s="369"/>
      <c r="CV93" s="370"/>
      <c r="CW93" s="371"/>
      <c r="CX93" s="371"/>
      <c r="CY93" s="372"/>
      <c r="CZ93" s="369"/>
      <c r="DA93" s="369"/>
      <c r="DB93" s="369"/>
      <c r="DC93" s="369"/>
      <c r="DD93" s="369"/>
      <c r="DE93" s="369"/>
      <c r="DF93" s="369"/>
      <c r="DG93" s="369"/>
      <c r="DH93" s="370"/>
      <c r="DI93" s="382"/>
      <c r="DJ93" s="382"/>
      <c r="DK93" s="381"/>
      <c r="DL93" s="381"/>
      <c r="DM93" s="381"/>
      <c r="DN93" s="381"/>
      <c r="DO93" s="381"/>
      <c r="DP93" s="381"/>
      <c r="DQ93" s="380"/>
      <c r="DR93" s="372"/>
      <c r="DS93" s="369"/>
      <c r="DT93" s="369"/>
      <c r="DU93" s="369"/>
      <c r="DV93" s="370"/>
      <c r="DW93" s="378"/>
      <c r="DX93" s="372"/>
      <c r="DY93" s="369"/>
      <c r="DZ93" s="369"/>
      <c r="EA93" s="369"/>
      <c r="EB93" s="370"/>
      <c r="EC93" s="378"/>
      <c r="ED93" s="379"/>
    </row>
    <row r="94" spans="2:134" ht="12.6" customHeight="1" x14ac:dyDescent="0.2">
      <c r="B94" s="414"/>
      <c r="C94" s="437"/>
      <c r="D94" s="437"/>
      <c r="E94" s="437"/>
      <c r="F94" s="394"/>
      <c r="G94" s="586"/>
      <c r="H94" s="388"/>
      <c r="I94" s="388"/>
      <c r="J94" s="391"/>
      <c r="K94" s="394"/>
      <c r="L94" s="384"/>
      <c r="M94" s="383"/>
      <c r="N94" s="384"/>
      <c r="O94" s="384"/>
      <c r="P94" s="384"/>
      <c r="Q94" s="384"/>
      <c r="R94" s="385"/>
      <c r="S94" s="384"/>
      <c r="T94" s="409"/>
      <c r="U94" s="410"/>
      <c r="V94" s="385"/>
      <c r="W94" s="384"/>
      <c r="X94" s="261" t="s">
        <v>142</v>
      </c>
      <c r="Y94" s="262" t="s">
        <v>137</v>
      </c>
      <c r="Z94" s="263">
        <f>VLOOKUP($X94,vstupy!$B$18:$F$31,MATCH($Y94,vstupy!$B$17:$F$17,0),0)</f>
        <v>0</v>
      </c>
      <c r="AA94" s="264" t="s">
        <v>143</v>
      </c>
      <c r="AB94" s="263">
        <f>VLOOKUP($AA94,vstupy!$B$34:$C$36,2,FALSE)</f>
        <v>0</v>
      </c>
      <c r="AC94" s="263">
        <f t="shared" si="1271"/>
        <v>0</v>
      </c>
      <c r="AD94" s="413"/>
      <c r="AE94" s="405"/>
      <c r="AF94" s="372"/>
      <c r="AG94" s="396"/>
      <c r="AH94" s="396"/>
      <c r="AI94" s="396"/>
      <c r="AJ94" s="396"/>
      <c r="AK94" s="396"/>
      <c r="AL94" s="396"/>
      <c r="AM94" s="400"/>
      <c r="AN94" s="396"/>
      <c r="AO94" s="401"/>
      <c r="AP94" s="372"/>
      <c r="AQ94" s="369"/>
      <c r="AR94" s="369"/>
      <c r="AS94" s="369"/>
      <c r="AT94" s="369"/>
      <c r="AU94" s="369"/>
      <c r="AV94" s="369"/>
      <c r="AW94" s="369"/>
      <c r="AX94" s="369"/>
      <c r="AY94" s="369"/>
      <c r="AZ94" s="369"/>
      <c r="BA94" s="369"/>
      <c r="BB94" s="369"/>
      <c r="BC94" s="369"/>
      <c r="BD94" s="369"/>
      <c r="BE94" s="369"/>
      <c r="BF94" s="369"/>
      <c r="BG94" s="369"/>
      <c r="BH94" s="369"/>
      <c r="BI94" s="377"/>
      <c r="BJ94" s="371"/>
      <c r="BK94" s="372"/>
      <c r="BL94" s="369"/>
      <c r="BM94" s="369"/>
      <c r="BN94" s="369"/>
      <c r="BO94" s="369"/>
      <c r="BP94" s="369"/>
      <c r="BQ94" s="369"/>
      <c r="BR94" s="369"/>
      <c r="BS94" s="369"/>
      <c r="BT94" s="370"/>
      <c r="BU94" s="372"/>
      <c r="BV94" s="369"/>
      <c r="BW94" s="369"/>
      <c r="BX94" s="369"/>
      <c r="BY94" s="369"/>
      <c r="BZ94" s="369"/>
      <c r="CA94" s="369"/>
      <c r="CB94" s="369"/>
      <c r="CC94" s="369"/>
      <c r="CD94" s="370"/>
      <c r="CE94" s="395"/>
      <c r="CF94" s="372"/>
      <c r="CG94" s="369"/>
      <c r="CH94" s="369"/>
      <c r="CI94" s="369"/>
      <c r="CJ94" s="370"/>
      <c r="CK94" s="373"/>
      <c r="CL94" s="376"/>
      <c r="CM94" s="372"/>
      <c r="CN94" s="369"/>
      <c r="CO94" s="369"/>
      <c r="CP94" s="369"/>
      <c r="CQ94" s="369"/>
      <c r="CR94" s="369"/>
      <c r="CS94" s="369"/>
      <c r="CT94" s="369"/>
      <c r="CU94" s="369"/>
      <c r="CV94" s="370"/>
      <c r="CW94" s="371"/>
      <c r="CX94" s="371"/>
      <c r="CY94" s="372"/>
      <c r="CZ94" s="369"/>
      <c r="DA94" s="369"/>
      <c r="DB94" s="369"/>
      <c r="DC94" s="369"/>
      <c r="DD94" s="369"/>
      <c r="DE94" s="369"/>
      <c r="DF94" s="369"/>
      <c r="DG94" s="369"/>
      <c r="DH94" s="370"/>
      <c r="DI94" s="382"/>
      <c r="DJ94" s="382"/>
      <c r="DK94" s="381"/>
      <c r="DL94" s="381"/>
      <c r="DM94" s="381"/>
      <c r="DN94" s="381"/>
      <c r="DO94" s="381"/>
      <c r="DP94" s="381"/>
      <c r="DQ94" s="380"/>
      <c r="DR94" s="372"/>
      <c r="DS94" s="369"/>
      <c r="DT94" s="369"/>
      <c r="DU94" s="369"/>
      <c r="DV94" s="370"/>
      <c r="DW94" s="378"/>
      <c r="DX94" s="372"/>
      <c r="DY94" s="369"/>
      <c r="DZ94" s="369"/>
      <c r="EA94" s="369"/>
      <c r="EB94" s="370"/>
      <c r="EC94" s="378"/>
      <c r="ED94" s="379"/>
    </row>
    <row r="95" spans="2:134" ht="12.6" customHeight="1" x14ac:dyDescent="0.2">
      <c r="B95" s="427">
        <f t="shared" ref="B95" si="1563">B92+1</f>
        <v>29</v>
      </c>
      <c r="C95" s="425"/>
      <c r="D95" s="425"/>
      <c r="E95" s="425"/>
      <c r="F95" s="428" t="s">
        <v>196</v>
      </c>
      <c r="G95" s="585"/>
      <c r="H95" s="431" t="str">
        <f t="shared" ref="H95" si="1564">IF($F95="3e)  Skoršia transpozícia  - zavedenie transpozície pred termínom ktorý určuje smernica EÚ. "," ","")</f>
        <v/>
      </c>
      <c r="I95" s="431" t="str">
        <f t="shared" ref="I95" si="1565">IF($F95="3e)  Skoršia transpozícia  - zavedenie transpozície pred termínom ktorý určuje smernica EÚ. ",$H95,"NA")</f>
        <v>NA</v>
      </c>
      <c r="J95" s="422">
        <f>IF(I95&gt;12,1,I95/12)</f>
        <v>1</v>
      </c>
      <c r="K95" s="428"/>
      <c r="L95" s="418"/>
      <c r="M95" s="426">
        <f>IF(L95="N",0,L95)</f>
        <v>0</v>
      </c>
      <c r="N95" s="418" t="s">
        <v>196</v>
      </c>
      <c r="O95" s="418"/>
      <c r="P95" s="418"/>
      <c r="Q95" s="418" t="s">
        <v>35</v>
      </c>
      <c r="R95" s="419">
        <f>VLOOKUP(Q95,vstupy!$B$3:$C$15,2,FALSE)</f>
        <v>0</v>
      </c>
      <c r="S95" s="418"/>
      <c r="T95" s="420"/>
      <c r="U95" s="421" t="s">
        <v>35</v>
      </c>
      <c r="V95" s="419">
        <f>VLOOKUP(U95,vstupy!$B$3:$C$15,2,FALSE)</f>
        <v>0</v>
      </c>
      <c r="W95" s="418"/>
      <c r="X95" s="160" t="s">
        <v>142</v>
      </c>
      <c r="Y95" s="174" t="s">
        <v>137</v>
      </c>
      <c r="Z95" s="171">
        <f>VLOOKUP($X95,vstupy!$B$18:$F$31,MATCH($Y95,vstupy!$B$17:$F$17,0),0)</f>
        <v>0</v>
      </c>
      <c r="AA95" s="108" t="s">
        <v>143</v>
      </c>
      <c r="AB95" s="171">
        <f>VLOOKUP($AA95,vstupy!$B$34:$C$36,2,FALSE)</f>
        <v>0</v>
      </c>
      <c r="AC95" s="171">
        <f t="shared" si="1271"/>
        <v>0</v>
      </c>
      <c r="AD95" s="434" t="s">
        <v>35</v>
      </c>
      <c r="AE95" s="403">
        <f>VLOOKUP(AD95,vstupy!$B$3:$C$15,2,FALSE)</f>
        <v>0</v>
      </c>
      <c r="AF95" s="406" t="str">
        <f>IFERROR(IF(M95=0,"N",O95/L95*J95),0)</f>
        <v>N</v>
      </c>
      <c r="AG95" s="400">
        <f>O95*J95</f>
        <v>0</v>
      </c>
      <c r="AH95" s="441">
        <f t="shared" ref="AH95" si="1566">P95*R95*J95</f>
        <v>0</v>
      </c>
      <c r="AI95" s="400">
        <f t="shared" ref="AI95" si="1567">IFERROR(AH95*M95,0)</f>
        <v>0</v>
      </c>
      <c r="AJ95" s="441" t="str">
        <f t="shared" si="1393"/>
        <v>N</v>
      </c>
      <c r="AK95" s="400">
        <f t="shared" ref="AK95" si="1568">S95*J95</f>
        <v>0</v>
      </c>
      <c r="AL95" s="400">
        <f>T95*V95*J95</f>
        <v>0</v>
      </c>
      <c r="AM95" s="398">
        <f t="shared" ref="AM95" si="1569">IFERROR(AL95*M95,0)</f>
        <v>0</v>
      </c>
      <c r="AN95" s="400">
        <f t="shared" ref="AN95" si="1570">IF(W95&gt;0,IF(AE95&gt;0,($G$7/160)*(W95/60)*AE95*J95,0),IF(AE95&gt;0,($G$7/160)*((AC95+AC96+AC97)/60)*AE95*J95,0))</f>
        <v>0</v>
      </c>
      <c r="AO95" s="439">
        <f>IFERROR(AN95*M95,0)</f>
        <v>0</v>
      </c>
      <c r="AP95" s="372">
        <f t="shared" ref="AP95" si="1571">IF($N95="In (zvyšuje náklady)",AF95,0)</f>
        <v>0</v>
      </c>
      <c r="AQ95" s="369">
        <f t="shared" ref="AQ95" si="1572">IF($N95="In (zvyšuje náklady)",AG95,0)</f>
        <v>0</v>
      </c>
      <c r="AR95" s="369">
        <f t="shared" ref="AR95" si="1573">IF($N95="In (zvyšuje náklady)",AH95,0)</f>
        <v>0</v>
      </c>
      <c r="AS95" s="369">
        <f t="shared" ref="AS95" si="1574">IF($N95="In (zvyšuje náklady)",AI95,0)</f>
        <v>0</v>
      </c>
      <c r="AT95" s="369">
        <f t="shared" ref="AT95" si="1575">IF($N95="In (zvyšuje náklady)",AJ95,0)</f>
        <v>0</v>
      </c>
      <c r="AU95" s="369">
        <f t="shared" ref="AU95" si="1576">IF($N95="In (zvyšuje náklady)",AK95,0)</f>
        <v>0</v>
      </c>
      <c r="AV95" s="369">
        <f t="shared" ref="AV95" si="1577">IF($N95="In (zvyšuje náklady)",AL95,0)</f>
        <v>0</v>
      </c>
      <c r="AW95" s="369">
        <f t="shared" ref="AW95" si="1578">IF($N95="In (zvyšuje náklady)",AM95,0)</f>
        <v>0</v>
      </c>
      <c r="AX95" s="369">
        <f t="shared" ref="AX95" si="1579">IF($N95="In (zvyšuje náklady)",AN95,0)</f>
        <v>0</v>
      </c>
      <c r="AY95" s="369">
        <f t="shared" ref="AY95" si="1580">IF($N95="In (zvyšuje náklady)",AO95,0)</f>
        <v>0</v>
      </c>
      <c r="AZ95" s="369" t="str">
        <f t="shared" ref="AZ95" si="1581">IF($N95="Out (znižuje náklady)",AF95,"0")</f>
        <v>0</v>
      </c>
      <c r="BA95" s="369" t="str">
        <f t="shared" ref="BA95" si="1582">IF($N95="Out (znižuje náklady)",AG95,"0")</f>
        <v>0</v>
      </c>
      <c r="BB95" s="369" t="str">
        <f t="shared" ref="BB95" si="1583">IF($N95="Out (znižuje náklady)",AH95,"0")</f>
        <v>0</v>
      </c>
      <c r="BC95" s="369" t="str">
        <f t="shared" ref="BC95" si="1584">IF($N95="Out (znižuje náklady)",AI95,"0")</f>
        <v>0</v>
      </c>
      <c r="BD95" s="369" t="str">
        <f t="shared" ref="BD95" si="1585">IF($N95="Out (znižuje náklady)",AJ95,"0")</f>
        <v>0</v>
      </c>
      <c r="BE95" s="369" t="str">
        <f t="shared" ref="BE95" si="1586">IF($N95="Out (znižuje náklady)",AK95,"0")</f>
        <v>0</v>
      </c>
      <c r="BF95" s="369" t="str">
        <f t="shared" ref="BF95" si="1587">IF($N95="Out (znižuje náklady)",AL95,"0")</f>
        <v>0</v>
      </c>
      <c r="BG95" s="369" t="str">
        <f t="shared" ref="BG95" si="1588">IF($N95="Out (znižuje náklady)",AM95,"0")</f>
        <v>0</v>
      </c>
      <c r="BH95" s="369" t="str">
        <f t="shared" ref="BH95" si="1589">IF($N95="Out (znižuje náklady)",AN95,"0")</f>
        <v>0</v>
      </c>
      <c r="BI95" s="377" t="str">
        <f t="shared" ref="BI95" si="1590">IF($N95="Out (znižuje náklady)",AO95,"0")</f>
        <v>0</v>
      </c>
      <c r="BJ95" s="371">
        <f>IF(F95=vstupy!$B$47,0,1)</f>
        <v>1</v>
      </c>
      <c r="BK95" s="372">
        <f t="shared" ref="BK95" si="1591">$BJ95*AP95</f>
        <v>0</v>
      </c>
      <c r="BL95" s="369">
        <f t="shared" ref="BL95" si="1592">$BJ95*AQ95</f>
        <v>0</v>
      </c>
      <c r="BM95" s="369">
        <f t="shared" ref="BM95" si="1593">$BJ95*AR95</f>
        <v>0</v>
      </c>
      <c r="BN95" s="369">
        <f t="shared" ref="BN95" si="1594">$BJ95*AS95</f>
        <v>0</v>
      </c>
      <c r="BO95" s="369">
        <f t="shared" ref="BO95" si="1595">$BJ95*AT95</f>
        <v>0</v>
      </c>
      <c r="BP95" s="369">
        <f t="shared" ref="BP95" si="1596">$BJ95*AU95</f>
        <v>0</v>
      </c>
      <c r="BQ95" s="369">
        <f t="shared" ref="BQ95" si="1597">$BJ95*AV95</f>
        <v>0</v>
      </c>
      <c r="BR95" s="369">
        <f t="shared" ref="BR95" si="1598">$BJ95*AW95</f>
        <v>0</v>
      </c>
      <c r="BS95" s="369">
        <f t="shared" ref="BS95" si="1599">$BJ95*AX95</f>
        <v>0</v>
      </c>
      <c r="BT95" s="370">
        <f t="shared" ref="BT95" si="1600">$BJ95*AY95</f>
        <v>0</v>
      </c>
      <c r="BU95" s="372">
        <f t="shared" ref="BU95" si="1601">$BJ95*AZ95</f>
        <v>0</v>
      </c>
      <c r="BV95" s="369">
        <f t="shared" ref="BV95" si="1602">$BJ95*BA95</f>
        <v>0</v>
      </c>
      <c r="BW95" s="369">
        <f t="shared" ref="BW95" si="1603">$BJ95*BB95</f>
        <v>0</v>
      </c>
      <c r="BX95" s="369">
        <f t="shared" ref="BX95" si="1604">$BJ95*BC95</f>
        <v>0</v>
      </c>
      <c r="BY95" s="369">
        <f t="shared" ref="BY95" si="1605">$BJ95*BD95</f>
        <v>0</v>
      </c>
      <c r="BZ95" s="369">
        <f t="shared" ref="BZ95" si="1606">$BJ95*BE95</f>
        <v>0</v>
      </c>
      <c r="CA95" s="369">
        <f t="shared" ref="CA95" si="1607">$BJ95*BF95</f>
        <v>0</v>
      </c>
      <c r="CB95" s="369">
        <f t="shared" ref="CB95" si="1608">$BJ95*BG95</f>
        <v>0</v>
      </c>
      <c r="CC95" s="369">
        <f t="shared" ref="CC95" si="1609">$BJ95*BH95</f>
        <v>0</v>
      </c>
      <c r="CD95" s="370">
        <f t="shared" ref="CD95" si="1610">$BJ95*BI95</f>
        <v>0</v>
      </c>
      <c r="CE95" s="395">
        <f>IF(N95="Nemení sa",1,0)</f>
        <v>0</v>
      </c>
      <c r="CF95" s="372">
        <f>AG95*$CE95</f>
        <v>0</v>
      </c>
      <c r="CG95" s="369">
        <f>AI95*$CE95</f>
        <v>0</v>
      </c>
      <c r="CH95" s="369">
        <f>AK95*$CE95</f>
        <v>0</v>
      </c>
      <c r="CI95" s="369">
        <f>AM95*$CE95</f>
        <v>0</v>
      </c>
      <c r="CJ95" s="370">
        <f>AO95*$CE95</f>
        <v>0</v>
      </c>
      <c r="CK95" s="373">
        <f t="shared" ref="CK95" si="1611">SUM(CF95:CJ97)</f>
        <v>0</v>
      </c>
      <c r="CL95" s="374">
        <f>IF(F95=vstupy!B$42,"1",0)</f>
        <v>0</v>
      </c>
      <c r="CM95" s="372">
        <f t="shared" ref="CM95:CV95" si="1612">IF($CL95="1",AP95,0)</f>
        <v>0</v>
      </c>
      <c r="CN95" s="369">
        <f t="shared" si="1612"/>
        <v>0</v>
      </c>
      <c r="CO95" s="369">
        <f t="shared" si="1612"/>
        <v>0</v>
      </c>
      <c r="CP95" s="369">
        <f t="shared" si="1612"/>
        <v>0</v>
      </c>
      <c r="CQ95" s="369">
        <f t="shared" si="1612"/>
        <v>0</v>
      </c>
      <c r="CR95" s="369">
        <f t="shared" si="1612"/>
        <v>0</v>
      </c>
      <c r="CS95" s="369">
        <f t="shared" si="1612"/>
        <v>0</v>
      </c>
      <c r="CT95" s="369">
        <f t="shared" si="1612"/>
        <v>0</v>
      </c>
      <c r="CU95" s="369">
        <f t="shared" si="1612"/>
        <v>0</v>
      </c>
      <c r="CV95" s="370">
        <f t="shared" si="1612"/>
        <v>0</v>
      </c>
      <c r="CW95" s="371">
        <f>CP95+CT95+CV95</f>
        <v>0</v>
      </c>
      <c r="CX95" s="371">
        <f t="shared" ref="CX95" si="1613">CN95+CR95</f>
        <v>0</v>
      </c>
      <c r="CY95" s="372">
        <f t="shared" ref="CY95:DH95" si="1614">IF($CL95="1",AZ95,0)</f>
        <v>0</v>
      </c>
      <c r="CZ95" s="369">
        <f t="shared" si="1614"/>
        <v>0</v>
      </c>
      <c r="DA95" s="369">
        <f t="shared" si="1614"/>
        <v>0</v>
      </c>
      <c r="DB95" s="369">
        <f t="shared" si="1614"/>
        <v>0</v>
      </c>
      <c r="DC95" s="369">
        <f t="shared" si="1614"/>
        <v>0</v>
      </c>
      <c r="DD95" s="369">
        <f t="shared" si="1614"/>
        <v>0</v>
      </c>
      <c r="DE95" s="369">
        <f t="shared" si="1614"/>
        <v>0</v>
      </c>
      <c r="DF95" s="369">
        <f t="shared" si="1614"/>
        <v>0</v>
      </c>
      <c r="DG95" s="369">
        <f t="shared" si="1614"/>
        <v>0</v>
      </c>
      <c r="DH95" s="370">
        <f t="shared" si="1614"/>
        <v>0</v>
      </c>
      <c r="DI95" s="382">
        <f>DB95+DF95+DH95</f>
        <v>0</v>
      </c>
      <c r="DJ95" s="382">
        <f t="shared" ref="DJ95" si="1615">CZ95+DD95</f>
        <v>0</v>
      </c>
      <c r="DK95" s="381">
        <f>IF(CE95=0,1,0)</f>
        <v>1</v>
      </c>
      <c r="DL95" s="381">
        <f>IFERROR(IF($AF95="N",AH95+AJ95+AL95+AN95,AF95+AH95+AJ95+AL95+AN95),0)*$DK95</f>
        <v>0</v>
      </c>
      <c r="DM95" s="381">
        <f>(AG95+AI95+AK95+AM95+AO95)*$DK95</f>
        <v>0</v>
      </c>
      <c r="DN95" s="381">
        <f>AS95+AW95+AY95-CW95</f>
        <v>0</v>
      </c>
      <c r="DO95" s="381">
        <f>BC95+BG95+BI95-DI95</f>
        <v>0</v>
      </c>
      <c r="DP95" s="381">
        <f>DN95+DO95</f>
        <v>0</v>
      </c>
      <c r="DQ95" s="380" t="str">
        <f>IF(OR(F95=vstupy!B$40,F95=vstupy!B$41,F95=vstupy!B$42,),"0","1")</f>
        <v>0</v>
      </c>
      <c r="DR95" s="372">
        <f>IF($DQ95="1",AQ95,"0")+CF95</f>
        <v>0</v>
      </c>
      <c r="DS95" s="369">
        <f>IF($DQ95="1",AS95,"0")+CG95</f>
        <v>0</v>
      </c>
      <c r="DT95" s="369">
        <f>IF($DQ95="1",AU95,"0")+CH95</f>
        <v>0</v>
      </c>
      <c r="DU95" s="369">
        <f>IF($DQ95="1",AW95,"0")+CI95</f>
        <v>0</v>
      </c>
      <c r="DV95" s="370">
        <f>IF($DQ95="1",AY95,"0")+CJ95</f>
        <v>0</v>
      </c>
      <c r="DW95" s="378">
        <f t="shared" ref="DW95" si="1616">SUM(DR95:DV97)</f>
        <v>0</v>
      </c>
      <c r="DX95" s="372" t="str">
        <f t="shared" ref="DX95" si="1617">IF($DQ95="1",BA95,"0")</f>
        <v>0</v>
      </c>
      <c r="DY95" s="369" t="str">
        <f t="shared" ref="DY95" si="1618">IF($DQ95="1",BC95,"0")</f>
        <v>0</v>
      </c>
      <c r="DZ95" s="369" t="str">
        <f t="shared" ref="DZ95" si="1619">IF($DQ95="1",BE95,"0")</f>
        <v>0</v>
      </c>
      <c r="EA95" s="369" t="str">
        <f>IF($DQ95="1",BG95,"0")</f>
        <v>0</v>
      </c>
      <c r="EB95" s="370" t="str">
        <f>IF($DQ95="1",BI95,"0")</f>
        <v>0</v>
      </c>
      <c r="EC95" s="378">
        <f t="shared" ref="EC95" si="1620">SUM(DX95:EB97)</f>
        <v>0</v>
      </c>
      <c r="ED95" s="379">
        <f>EC95+DW95</f>
        <v>0</v>
      </c>
    </row>
    <row r="96" spans="2:134" ht="12.6" customHeight="1" x14ac:dyDescent="0.2">
      <c r="B96" s="427"/>
      <c r="C96" s="425"/>
      <c r="D96" s="425"/>
      <c r="E96" s="425"/>
      <c r="F96" s="429"/>
      <c r="G96" s="585"/>
      <c r="H96" s="432"/>
      <c r="I96" s="432"/>
      <c r="J96" s="423"/>
      <c r="K96" s="429"/>
      <c r="L96" s="418"/>
      <c r="M96" s="426"/>
      <c r="N96" s="418"/>
      <c r="O96" s="418"/>
      <c r="P96" s="418"/>
      <c r="Q96" s="418"/>
      <c r="R96" s="419"/>
      <c r="S96" s="418"/>
      <c r="T96" s="420"/>
      <c r="U96" s="421"/>
      <c r="V96" s="419"/>
      <c r="W96" s="418"/>
      <c r="X96" s="160" t="s">
        <v>142</v>
      </c>
      <c r="Y96" s="174" t="s">
        <v>137</v>
      </c>
      <c r="Z96" s="171">
        <f>VLOOKUP($X96,vstupy!$B$18:$F$31,MATCH($Y96,vstupy!$B$17:$F$17,0),0)</f>
        <v>0</v>
      </c>
      <c r="AA96" s="108" t="s">
        <v>143</v>
      </c>
      <c r="AB96" s="171">
        <f>VLOOKUP($AA96,vstupy!$B$34:$C$36,2,FALSE)</f>
        <v>0</v>
      </c>
      <c r="AC96" s="171">
        <f t="shared" si="1271"/>
        <v>0</v>
      </c>
      <c r="AD96" s="435"/>
      <c r="AE96" s="404"/>
      <c r="AF96" s="372"/>
      <c r="AG96" s="396"/>
      <c r="AH96" s="396"/>
      <c r="AI96" s="396"/>
      <c r="AJ96" s="396"/>
      <c r="AK96" s="396"/>
      <c r="AL96" s="396"/>
      <c r="AM96" s="399"/>
      <c r="AN96" s="396"/>
      <c r="AO96" s="401"/>
      <c r="AP96" s="372"/>
      <c r="AQ96" s="369"/>
      <c r="AR96" s="369"/>
      <c r="AS96" s="369"/>
      <c r="AT96" s="369"/>
      <c r="AU96" s="369"/>
      <c r="AV96" s="369"/>
      <c r="AW96" s="369"/>
      <c r="AX96" s="369"/>
      <c r="AY96" s="369"/>
      <c r="AZ96" s="369"/>
      <c r="BA96" s="369"/>
      <c r="BB96" s="369"/>
      <c r="BC96" s="369"/>
      <c r="BD96" s="369"/>
      <c r="BE96" s="369"/>
      <c r="BF96" s="369"/>
      <c r="BG96" s="369"/>
      <c r="BH96" s="369"/>
      <c r="BI96" s="377"/>
      <c r="BJ96" s="371"/>
      <c r="BK96" s="372"/>
      <c r="BL96" s="369"/>
      <c r="BM96" s="369"/>
      <c r="BN96" s="369"/>
      <c r="BO96" s="369"/>
      <c r="BP96" s="369"/>
      <c r="BQ96" s="369"/>
      <c r="BR96" s="369"/>
      <c r="BS96" s="369"/>
      <c r="BT96" s="370"/>
      <c r="BU96" s="372"/>
      <c r="BV96" s="369"/>
      <c r="BW96" s="369"/>
      <c r="BX96" s="369"/>
      <c r="BY96" s="369"/>
      <c r="BZ96" s="369"/>
      <c r="CA96" s="369"/>
      <c r="CB96" s="369"/>
      <c r="CC96" s="369"/>
      <c r="CD96" s="370"/>
      <c r="CE96" s="395"/>
      <c r="CF96" s="372"/>
      <c r="CG96" s="369"/>
      <c r="CH96" s="369"/>
      <c r="CI96" s="369"/>
      <c r="CJ96" s="370"/>
      <c r="CK96" s="373"/>
      <c r="CL96" s="375"/>
      <c r="CM96" s="372"/>
      <c r="CN96" s="369"/>
      <c r="CO96" s="369"/>
      <c r="CP96" s="369"/>
      <c r="CQ96" s="369"/>
      <c r="CR96" s="369"/>
      <c r="CS96" s="369"/>
      <c r="CT96" s="369"/>
      <c r="CU96" s="369"/>
      <c r="CV96" s="370"/>
      <c r="CW96" s="371"/>
      <c r="CX96" s="371"/>
      <c r="CY96" s="372"/>
      <c r="CZ96" s="369"/>
      <c r="DA96" s="369"/>
      <c r="DB96" s="369"/>
      <c r="DC96" s="369"/>
      <c r="DD96" s="369"/>
      <c r="DE96" s="369"/>
      <c r="DF96" s="369"/>
      <c r="DG96" s="369"/>
      <c r="DH96" s="370"/>
      <c r="DI96" s="382"/>
      <c r="DJ96" s="382"/>
      <c r="DK96" s="381"/>
      <c r="DL96" s="381"/>
      <c r="DM96" s="381"/>
      <c r="DN96" s="381"/>
      <c r="DO96" s="381"/>
      <c r="DP96" s="381"/>
      <c r="DQ96" s="380"/>
      <c r="DR96" s="372"/>
      <c r="DS96" s="369"/>
      <c r="DT96" s="369"/>
      <c r="DU96" s="369"/>
      <c r="DV96" s="370"/>
      <c r="DW96" s="378"/>
      <c r="DX96" s="372"/>
      <c r="DY96" s="369"/>
      <c r="DZ96" s="369"/>
      <c r="EA96" s="369"/>
      <c r="EB96" s="370"/>
      <c r="EC96" s="378"/>
      <c r="ED96" s="379"/>
    </row>
    <row r="97" spans="2:134" ht="12.6" customHeight="1" x14ac:dyDescent="0.2">
      <c r="B97" s="427"/>
      <c r="C97" s="425"/>
      <c r="D97" s="425"/>
      <c r="E97" s="425"/>
      <c r="F97" s="430"/>
      <c r="G97" s="585"/>
      <c r="H97" s="433"/>
      <c r="I97" s="433"/>
      <c r="J97" s="424"/>
      <c r="K97" s="430"/>
      <c r="L97" s="418"/>
      <c r="M97" s="426"/>
      <c r="N97" s="418"/>
      <c r="O97" s="418"/>
      <c r="P97" s="418"/>
      <c r="Q97" s="418"/>
      <c r="R97" s="419"/>
      <c r="S97" s="418"/>
      <c r="T97" s="420"/>
      <c r="U97" s="421"/>
      <c r="V97" s="419"/>
      <c r="W97" s="418"/>
      <c r="X97" s="160" t="s">
        <v>142</v>
      </c>
      <c r="Y97" s="174" t="s">
        <v>137</v>
      </c>
      <c r="Z97" s="171">
        <f>VLOOKUP($X97,vstupy!$B$18:$F$31,MATCH($Y97,vstupy!$B$17:$F$17,0),0)</f>
        <v>0</v>
      </c>
      <c r="AA97" s="108" t="s">
        <v>143</v>
      </c>
      <c r="AB97" s="171">
        <f>VLOOKUP($AA97,vstupy!$B$34:$C$36,2,FALSE)</f>
        <v>0</v>
      </c>
      <c r="AC97" s="171">
        <f t="shared" si="1271"/>
        <v>0</v>
      </c>
      <c r="AD97" s="436"/>
      <c r="AE97" s="405"/>
      <c r="AF97" s="372"/>
      <c r="AG97" s="396"/>
      <c r="AH97" s="396"/>
      <c r="AI97" s="396"/>
      <c r="AJ97" s="396"/>
      <c r="AK97" s="396"/>
      <c r="AL97" s="396"/>
      <c r="AM97" s="400"/>
      <c r="AN97" s="396"/>
      <c r="AO97" s="401"/>
      <c r="AP97" s="372"/>
      <c r="AQ97" s="369"/>
      <c r="AR97" s="369"/>
      <c r="AS97" s="369"/>
      <c r="AT97" s="369"/>
      <c r="AU97" s="369"/>
      <c r="AV97" s="369"/>
      <c r="AW97" s="369"/>
      <c r="AX97" s="369"/>
      <c r="AY97" s="369"/>
      <c r="AZ97" s="369"/>
      <c r="BA97" s="369"/>
      <c r="BB97" s="369"/>
      <c r="BC97" s="369"/>
      <c r="BD97" s="369"/>
      <c r="BE97" s="369"/>
      <c r="BF97" s="369"/>
      <c r="BG97" s="369"/>
      <c r="BH97" s="369"/>
      <c r="BI97" s="377"/>
      <c r="BJ97" s="371"/>
      <c r="BK97" s="372"/>
      <c r="BL97" s="369"/>
      <c r="BM97" s="369"/>
      <c r="BN97" s="369"/>
      <c r="BO97" s="369"/>
      <c r="BP97" s="369"/>
      <c r="BQ97" s="369"/>
      <c r="BR97" s="369"/>
      <c r="BS97" s="369"/>
      <c r="BT97" s="370"/>
      <c r="BU97" s="372"/>
      <c r="BV97" s="369"/>
      <c r="BW97" s="369"/>
      <c r="BX97" s="369"/>
      <c r="BY97" s="369"/>
      <c r="BZ97" s="369"/>
      <c r="CA97" s="369"/>
      <c r="CB97" s="369"/>
      <c r="CC97" s="369"/>
      <c r="CD97" s="370"/>
      <c r="CE97" s="395"/>
      <c r="CF97" s="372"/>
      <c r="CG97" s="369"/>
      <c r="CH97" s="369"/>
      <c r="CI97" s="369"/>
      <c r="CJ97" s="370"/>
      <c r="CK97" s="373"/>
      <c r="CL97" s="376"/>
      <c r="CM97" s="372"/>
      <c r="CN97" s="369"/>
      <c r="CO97" s="369"/>
      <c r="CP97" s="369"/>
      <c r="CQ97" s="369"/>
      <c r="CR97" s="369"/>
      <c r="CS97" s="369"/>
      <c r="CT97" s="369"/>
      <c r="CU97" s="369"/>
      <c r="CV97" s="370"/>
      <c r="CW97" s="371"/>
      <c r="CX97" s="371"/>
      <c r="CY97" s="372"/>
      <c r="CZ97" s="369"/>
      <c r="DA97" s="369"/>
      <c r="DB97" s="369"/>
      <c r="DC97" s="369"/>
      <c r="DD97" s="369"/>
      <c r="DE97" s="369"/>
      <c r="DF97" s="369"/>
      <c r="DG97" s="369"/>
      <c r="DH97" s="370"/>
      <c r="DI97" s="382"/>
      <c r="DJ97" s="382"/>
      <c r="DK97" s="381"/>
      <c r="DL97" s="381"/>
      <c r="DM97" s="381"/>
      <c r="DN97" s="381"/>
      <c r="DO97" s="381"/>
      <c r="DP97" s="381"/>
      <c r="DQ97" s="380"/>
      <c r="DR97" s="372"/>
      <c r="DS97" s="369"/>
      <c r="DT97" s="369"/>
      <c r="DU97" s="369"/>
      <c r="DV97" s="370"/>
      <c r="DW97" s="378"/>
      <c r="DX97" s="372"/>
      <c r="DY97" s="369"/>
      <c r="DZ97" s="369"/>
      <c r="EA97" s="369"/>
      <c r="EB97" s="370"/>
      <c r="EC97" s="378"/>
      <c r="ED97" s="379"/>
    </row>
    <row r="98" spans="2:134" ht="12.6" customHeight="1" x14ac:dyDescent="0.2">
      <c r="B98" s="414">
        <f t="shared" ref="B98" si="1621">B95+1</f>
        <v>30</v>
      </c>
      <c r="C98" s="437"/>
      <c r="D98" s="437"/>
      <c r="E98" s="437"/>
      <c r="F98" s="392" t="s">
        <v>196</v>
      </c>
      <c r="G98" s="586"/>
      <c r="H98" s="386" t="str">
        <f t="shared" ref="H98" si="1622">IF($F98="3e)  Skoršia transpozícia  - zavedenie transpozície pred termínom ktorý určuje smernica EÚ. "," ","")</f>
        <v/>
      </c>
      <c r="I98" s="386" t="str">
        <f t="shared" ref="I98" si="1623">IF($F98="3e)  Skoršia transpozícia  - zavedenie transpozície pred termínom ktorý určuje smernica EÚ. ",$H98,"NA")</f>
        <v>NA</v>
      </c>
      <c r="J98" s="389">
        <f>IF(I98&gt;12,1,I98/12)</f>
        <v>1</v>
      </c>
      <c r="K98" s="392"/>
      <c r="L98" s="384"/>
      <c r="M98" s="383">
        <f>IF(L98="N",0,L98)</f>
        <v>0</v>
      </c>
      <c r="N98" s="384" t="s">
        <v>196</v>
      </c>
      <c r="O98" s="384"/>
      <c r="P98" s="384"/>
      <c r="Q98" s="384" t="s">
        <v>35</v>
      </c>
      <c r="R98" s="385">
        <f>VLOOKUP(Q98,vstupy!$B$3:$C$15,2,FALSE)</f>
        <v>0</v>
      </c>
      <c r="S98" s="384"/>
      <c r="T98" s="409"/>
      <c r="U98" s="410" t="s">
        <v>35</v>
      </c>
      <c r="V98" s="385">
        <f>VLOOKUP(U98,vstupy!$B$3:$C$15,2,FALSE)</f>
        <v>0</v>
      </c>
      <c r="W98" s="384"/>
      <c r="X98" s="261" t="s">
        <v>142</v>
      </c>
      <c r="Y98" s="262" t="s">
        <v>137</v>
      </c>
      <c r="Z98" s="263">
        <f>VLOOKUP($X98,vstupy!$B$18:$F$31,MATCH($Y98,vstupy!$B$17:$F$17,0),0)</f>
        <v>0</v>
      </c>
      <c r="AA98" s="264" t="s">
        <v>143</v>
      </c>
      <c r="AB98" s="263">
        <f>VLOOKUP($AA98,vstupy!$B$34:$C$36,2,FALSE)</f>
        <v>0</v>
      </c>
      <c r="AC98" s="263">
        <f t="shared" si="1271"/>
        <v>0</v>
      </c>
      <c r="AD98" s="411" t="s">
        <v>35</v>
      </c>
      <c r="AE98" s="403">
        <f>VLOOKUP(AD98,vstupy!$B$3:$C$15,2,FALSE)</f>
        <v>0</v>
      </c>
      <c r="AF98" s="406" t="str">
        <f>IFERROR(IF(M98=0,"N",O98/L98*J98),0)</f>
        <v>N</v>
      </c>
      <c r="AG98" s="400">
        <f>O98*J98</f>
        <v>0</v>
      </c>
      <c r="AH98" s="441">
        <f t="shared" ref="AH98" si="1624">P98*R98*J98</f>
        <v>0</v>
      </c>
      <c r="AI98" s="400">
        <f t="shared" ref="AI98" si="1625">IFERROR(AH98*M98,0)</f>
        <v>0</v>
      </c>
      <c r="AJ98" s="441" t="str">
        <f t="shared" si="1393"/>
        <v>N</v>
      </c>
      <c r="AK98" s="400">
        <f t="shared" ref="AK98" si="1626">S98*J98</f>
        <v>0</v>
      </c>
      <c r="AL98" s="400">
        <f>T98*V98*J98</f>
        <v>0</v>
      </c>
      <c r="AM98" s="398">
        <f t="shared" ref="AM98" si="1627">IFERROR(AL98*M98,0)</f>
        <v>0</v>
      </c>
      <c r="AN98" s="400">
        <f t="shared" ref="AN98" si="1628">IF(W98&gt;0,IF(AE98&gt;0,($G$7/160)*(W98/60)*AE98*J98,0),IF(AE98&gt;0,($G$7/160)*((AC98+AC99+AC100)/60)*AE98*J98,0))</f>
        <v>0</v>
      </c>
      <c r="AO98" s="439">
        <f>IFERROR(AN98*M98,0)</f>
        <v>0</v>
      </c>
      <c r="AP98" s="372">
        <f t="shared" ref="AP98" si="1629">IF($N98="In (zvyšuje náklady)",AF98,0)</f>
        <v>0</v>
      </c>
      <c r="AQ98" s="369">
        <f t="shared" ref="AQ98" si="1630">IF($N98="In (zvyšuje náklady)",AG98,0)</f>
        <v>0</v>
      </c>
      <c r="AR98" s="369">
        <f t="shared" ref="AR98" si="1631">IF($N98="In (zvyšuje náklady)",AH98,0)</f>
        <v>0</v>
      </c>
      <c r="AS98" s="369">
        <f t="shared" ref="AS98" si="1632">IF($N98="In (zvyšuje náklady)",AI98,0)</f>
        <v>0</v>
      </c>
      <c r="AT98" s="369">
        <f t="shared" ref="AT98" si="1633">IF($N98="In (zvyšuje náklady)",AJ98,0)</f>
        <v>0</v>
      </c>
      <c r="AU98" s="369">
        <f t="shared" ref="AU98" si="1634">IF($N98="In (zvyšuje náklady)",AK98,0)</f>
        <v>0</v>
      </c>
      <c r="AV98" s="369">
        <f t="shared" ref="AV98" si="1635">IF($N98="In (zvyšuje náklady)",AL98,0)</f>
        <v>0</v>
      </c>
      <c r="AW98" s="369">
        <f t="shared" ref="AW98" si="1636">IF($N98="In (zvyšuje náklady)",AM98,0)</f>
        <v>0</v>
      </c>
      <c r="AX98" s="369">
        <f t="shared" ref="AX98" si="1637">IF($N98="In (zvyšuje náklady)",AN98,0)</f>
        <v>0</v>
      </c>
      <c r="AY98" s="369">
        <f t="shared" ref="AY98" si="1638">IF($N98="In (zvyšuje náklady)",AO98,0)</f>
        <v>0</v>
      </c>
      <c r="AZ98" s="369" t="str">
        <f t="shared" ref="AZ98" si="1639">IF($N98="Out (znižuje náklady)",AF98,"0")</f>
        <v>0</v>
      </c>
      <c r="BA98" s="369" t="str">
        <f t="shared" ref="BA98" si="1640">IF($N98="Out (znižuje náklady)",AG98,"0")</f>
        <v>0</v>
      </c>
      <c r="BB98" s="369" t="str">
        <f t="shared" ref="BB98" si="1641">IF($N98="Out (znižuje náklady)",AH98,"0")</f>
        <v>0</v>
      </c>
      <c r="BC98" s="369" t="str">
        <f t="shared" ref="BC98" si="1642">IF($N98="Out (znižuje náklady)",AI98,"0")</f>
        <v>0</v>
      </c>
      <c r="BD98" s="369" t="str">
        <f t="shared" ref="BD98" si="1643">IF($N98="Out (znižuje náklady)",AJ98,"0")</f>
        <v>0</v>
      </c>
      <c r="BE98" s="369" t="str">
        <f t="shared" ref="BE98" si="1644">IF($N98="Out (znižuje náklady)",AK98,"0")</f>
        <v>0</v>
      </c>
      <c r="BF98" s="369" t="str">
        <f t="shared" ref="BF98" si="1645">IF($N98="Out (znižuje náklady)",AL98,"0")</f>
        <v>0</v>
      </c>
      <c r="BG98" s="369" t="str">
        <f t="shared" ref="BG98" si="1646">IF($N98="Out (znižuje náklady)",AM98,"0")</f>
        <v>0</v>
      </c>
      <c r="BH98" s="369" t="str">
        <f t="shared" ref="BH98" si="1647">IF($N98="Out (znižuje náklady)",AN98,"0")</f>
        <v>0</v>
      </c>
      <c r="BI98" s="377" t="str">
        <f t="shared" ref="BI98" si="1648">IF($N98="Out (znižuje náklady)",AO98,"0")</f>
        <v>0</v>
      </c>
      <c r="BJ98" s="371">
        <f>IF(F98=vstupy!$B$47,0,1)</f>
        <v>1</v>
      </c>
      <c r="BK98" s="372">
        <f t="shared" ref="BK98" si="1649">$BJ98*AP98</f>
        <v>0</v>
      </c>
      <c r="BL98" s="369">
        <f t="shared" ref="BL98" si="1650">$BJ98*AQ98</f>
        <v>0</v>
      </c>
      <c r="BM98" s="369">
        <f t="shared" ref="BM98" si="1651">$BJ98*AR98</f>
        <v>0</v>
      </c>
      <c r="BN98" s="369">
        <f t="shared" ref="BN98" si="1652">$BJ98*AS98</f>
        <v>0</v>
      </c>
      <c r="BO98" s="369">
        <f t="shared" ref="BO98" si="1653">$BJ98*AT98</f>
        <v>0</v>
      </c>
      <c r="BP98" s="369">
        <f t="shared" ref="BP98" si="1654">$BJ98*AU98</f>
        <v>0</v>
      </c>
      <c r="BQ98" s="369">
        <f t="shared" ref="BQ98" si="1655">$BJ98*AV98</f>
        <v>0</v>
      </c>
      <c r="BR98" s="369">
        <f t="shared" ref="BR98" si="1656">$BJ98*AW98</f>
        <v>0</v>
      </c>
      <c r="BS98" s="369">
        <f t="shared" ref="BS98" si="1657">$BJ98*AX98</f>
        <v>0</v>
      </c>
      <c r="BT98" s="370">
        <f t="shared" ref="BT98" si="1658">$BJ98*AY98</f>
        <v>0</v>
      </c>
      <c r="BU98" s="372">
        <f t="shared" ref="BU98" si="1659">$BJ98*AZ98</f>
        <v>0</v>
      </c>
      <c r="BV98" s="369">
        <f t="shared" ref="BV98" si="1660">$BJ98*BA98</f>
        <v>0</v>
      </c>
      <c r="BW98" s="369">
        <f t="shared" ref="BW98" si="1661">$BJ98*BB98</f>
        <v>0</v>
      </c>
      <c r="BX98" s="369">
        <f t="shared" ref="BX98" si="1662">$BJ98*BC98</f>
        <v>0</v>
      </c>
      <c r="BY98" s="369">
        <f t="shared" ref="BY98" si="1663">$BJ98*BD98</f>
        <v>0</v>
      </c>
      <c r="BZ98" s="369">
        <f t="shared" ref="BZ98" si="1664">$BJ98*BE98</f>
        <v>0</v>
      </c>
      <c r="CA98" s="369">
        <f t="shared" ref="CA98" si="1665">$BJ98*BF98</f>
        <v>0</v>
      </c>
      <c r="CB98" s="369">
        <f t="shared" ref="CB98" si="1666">$BJ98*BG98</f>
        <v>0</v>
      </c>
      <c r="CC98" s="369">
        <f t="shared" ref="CC98" si="1667">$BJ98*BH98</f>
        <v>0</v>
      </c>
      <c r="CD98" s="370">
        <f t="shared" ref="CD98" si="1668">$BJ98*BI98</f>
        <v>0</v>
      </c>
      <c r="CE98" s="395">
        <f>IF(N98="Nemení sa",1,0)</f>
        <v>0</v>
      </c>
      <c r="CF98" s="372">
        <f>AG98*$CE98</f>
        <v>0</v>
      </c>
      <c r="CG98" s="369">
        <f>AI98*$CE98</f>
        <v>0</v>
      </c>
      <c r="CH98" s="369">
        <f>AK98*$CE98</f>
        <v>0</v>
      </c>
      <c r="CI98" s="369">
        <f>AM98*$CE98</f>
        <v>0</v>
      </c>
      <c r="CJ98" s="370">
        <f>AO98*$CE98</f>
        <v>0</v>
      </c>
      <c r="CK98" s="373">
        <f t="shared" ref="CK98" si="1669">SUM(CF98:CJ100)</f>
        <v>0</v>
      </c>
      <c r="CL98" s="374">
        <f>IF(F98=vstupy!B$42,"1",0)</f>
        <v>0</v>
      </c>
      <c r="CM98" s="372">
        <f t="shared" ref="CM98:CV98" si="1670">IF($CL98="1",AP98,0)</f>
        <v>0</v>
      </c>
      <c r="CN98" s="369">
        <f t="shared" si="1670"/>
        <v>0</v>
      </c>
      <c r="CO98" s="369">
        <f t="shared" si="1670"/>
        <v>0</v>
      </c>
      <c r="CP98" s="369">
        <f t="shared" si="1670"/>
        <v>0</v>
      </c>
      <c r="CQ98" s="369">
        <f t="shared" si="1670"/>
        <v>0</v>
      </c>
      <c r="CR98" s="369">
        <f t="shared" si="1670"/>
        <v>0</v>
      </c>
      <c r="CS98" s="369">
        <f t="shared" si="1670"/>
        <v>0</v>
      </c>
      <c r="CT98" s="369">
        <f t="shared" si="1670"/>
        <v>0</v>
      </c>
      <c r="CU98" s="369">
        <f t="shared" si="1670"/>
        <v>0</v>
      </c>
      <c r="CV98" s="370">
        <f t="shared" si="1670"/>
        <v>0</v>
      </c>
      <c r="CW98" s="371">
        <f>CP98+CT98+CV98</f>
        <v>0</v>
      </c>
      <c r="CX98" s="371">
        <f t="shared" ref="CX98" si="1671">CN98+CR98</f>
        <v>0</v>
      </c>
      <c r="CY98" s="372">
        <f t="shared" ref="CY98:DH98" si="1672">IF($CL98="1",AZ98,0)</f>
        <v>0</v>
      </c>
      <c r="CZ98" s="369">
        <f t="shared" si="1672"/>
        <v>0</v>
      </c>
      <c r="DA98" s="369">
        <f t="shared" si="1672"/>
        <v>0</v>
      </c>
      <c r="DB98" s="369">
        <f t="shared" si="1672"/>
        <v>0</v>
      </c>
      <c r="DC98" s="369">
        <f t="shared" si="1672"/>
        <v>0</v>
      </c>
      <c r="DD98" s="369">
        <f t="shared" si="1672"/>
        <v>0</v>
      </c>
      <c r="DE98" s="369">
        <f t="shared" si="1672"/>
        <v>0</v>
      </c>
      <c r="DF98" s="369">
        <f t="shared" si="1672"/>
        <v>0</v>
      </c>
      <c r="DG98" s="369">
        <f t="shared" si="1672"/>
        <v>0</v>
      </c>
      <c r="DH98" s="370">
        <f t="shared" si="1672"/>
        <v>0</v>
      </c>
      <c r="DI98" s="382">
        <f>DB98+DF98+DH98</f>
        <v>0</v>
      </c>
      <c r="DJ98" s="382">
        <f t="shared" ref="DJ98" si="1673">CZ98+DD98</f>
        <v>0</v>
      </c>
      <c r="DK98" s="381">
        <f>IF(CE98=0,1,0)</f>
        <v>1</v>
      </c>
      <c r="DL98" s="381">
        <f>IFERROR(IF($AF98="N",AH98+AJ98+AL98+AN98,AF98+AH98+AJ98+AL98+AN98),0)*$DK98</f>
        <v>0</v>
      </c>
      <c r="DM98" s="381">
        <f>(AG98+AI98+AK98+AM98+AO98)*$DK98</f>
        <v>0</v>
      </c>
      <c r="DN98" s="381">
        <f>AS98+AW98+AY98-CW98</f>
        <v>0</v>
      </c>
      <c r="DO98" s="381">
        <f>BC98+BG98+BI98-DI98</f>
        <v>0</v>
      </c>
      <c r="DP98" s="381">
        <f>DN98+DO98</f>
        <v>0</v>
      </c>
      <c r="DQ98" s="380" t="str">
        <f>IF(OR(F98=vstupy!B$40,F98=vstupy!B$41,F98=vstupy!B$42,),"0","1")</f>
        <v>0</v>
      </c>
      <c r="DR98" s="372">
        <f>IF($DQ98="1",AQ98,"0")+CF98</f>
        <v>0</v>
      </c>
      <c r="DS98" s="369">
        <f>IF($DQ98="1",AS98,"0")+CG98</f>
        <v>0</v>
      </c>
      <c r="DT98" s="369">
        <f>IF($DQ98="1",AU98,"0")+CH98</f>
        <v>0</v>
      </c>
      <c r="DU98" s="369">
        <f>IF($DQ98="1",AW98,"0")+CI98</f>
        <v>0</v>
      </c>
      <c r="DV98" s="370">
        <f>IF($DQ98="1",AY98,"0")+CJ98</f>
        <v>0</v>
      </c>
      <c r="DW98" s="378">
        <f t="shared" ref="DW98" si="1674">SUM(DR98:DV100)</f>
        <v>0</v>
      </c>
      <c r="DX98" s="372" t="str">
        <f t="shared" ref="DX98" si="1675">IF($DQ98="1",BA98,"0")</f>
        <v>0</v>
      </c>
      <c r="DY98" s="369" t="str">
        <f t="shared" ref="DY98" si="1676">IF($DQ98="1",BC98,"0")</f>
        <v>0</v>
      </c>
      <c r="DZ98" s="369" t="str">
        <f t="shared" ref="DZ98" si="1677">IF($DQ98="1",BE98,"0")</f>
        <v>0</v>
      </c>
      <c r="EA98" s="369" t="str">
        <f>IF($DQ98="1",BG98,"0")</f>
        <v>0</v>
      </c>
      <c r="EB98" s="370" t="str">
        <f>IF($DQ98="1",BI98,"0")</f>
        <v>0</v>
      </c>
      <c r="EC98" s="378">
        <f t="shared" ref="EC98" si="1678">SUM(DX98:EB100)</f>
        <v>0</v>
      </c>
      <c r="ED98" s="379">
        <f>EC98+DW98</f>
        <v>0</v>
      </c>
    </row>
    <row r="99" spans="2:134" ht="12.6" customHeight="1" x14ac:dyDescent="0.2">
      <c r="B99" s="414"/>
      <c r="C99" s="437"/>
      <c r="D99" s="437"/>
      <c r="E99" s="437"/>
      <c r="F99" s="393"/>
      <c r="G99" s="586"/>
      <c r="H99" s="387"/>
      <c r="I99" s="387"/>
      <c r="J99" s="390"/>
      <c r="K99" s="393"/>
      <c r="L99" s="384"/>
      <c r="M99" s="383"/>
      <c r="N99" s="384"/>
      <c r="O99" s="384"/>
      <c r="P99" s="384"/>
      <c r="Q99" s="384"/>
      <c r="R99" s="385"/>
      <c r="S99" s="384"/>
      <c r="T99" s="409"/>
      <c r="U99" s="410"/>
      <c r="V99" s="385"/>
      <c r="W99" s="384"/>
      <c r="X99" s="261" t="s">
        <v>142</v>
      </c>
      <c r="Y99" s="262" t="s">
        <v>137</v>
      </c>
      <c r="Z99" s="263">
        <f>VLOOKUP($X99,vstupy!$B$18:$F$31,MATCH($Y99,vstupy!$B$17:$F$17,0),0)</f>
        <v>0</v>
      </c>
      <c r="AA99" s="264" t="s">
        <v>143</v>
      </c>
      <c r="AB99" s="263">
        <f>VLOOKUP($AA99,vstupy!$B$34:$C$36,2,FALSE)</f>
        <v>0</v>
      </c>
      <c r="AC99" s="263">
        <f t="shared" si="1271"/>
        <v>0</v>
      </c>
      <c r="AD99" s="412"/>
      <c r="AE99" s="404"/>
      <c r="AF99" s="372"/>
      <c r="AG99" s="396"/>
      <c r="AH99" s="396"/>
      <c r="AI99" s="396"/>
      <c r="AJ99" s="396"/>
      <c r="AK99" s="396"/>
      <c r="AL99" s="396"/>
      <c r="AM99" s="399"/>
      <c r="AN99" s="396"/>
      <c r="AO99" s="401"/>
      <c r="AP99" s="372"/>
      <c r="AQ99" s="369"/>
      <c r="AR99" s="369"/>
      <c r="AS99" s="369"/>
      <c r="AT99" s="369"/>
      <c r="AU99" s="369"/>
      <c r="AV99" s="369"/>
      <c r="AW99" s="369"/>
      <c r="AX99" s="369"/>
      <c r="AY99" s="369"/>
      <c r="AZ99" s="369"/>
      <c r="BA99" s="369"/>
      <c r="BB99" s="369"/>
      <c r="BC99" s="369"/>
      <c r="BD99" s="369"/>
      <c r="BE99" s="369"/>
      <c r="BF99" s="369"/>
      <c r="BG99" s="369"/>
      <c r="BH99" s="369"/>
      <c r="BI99" s="377"/>
      <c r="BJ99" s="371"/>
      <c r="BK99" s="372"/>
      <c r="BL99" s="369"/>
      <c r="BM99" s="369"/>
      <c r="BN99" s="369"/>
      <c r="BO99" s="369"/>
      <c r="BP99" s="369"/>
      <c r="BQ99" s="369"/>
      <c r="BR99" s="369"/>
      <c r="BS99" s="369"/>
      <c r="BT99" s="370"/>
      <c r="BU99" s="372"/>
      <c r="BV99" s="369"/>
      <c r="BW99" s="369"/>
      <c r="BX99" s="369"/>
      <c r="BY99" s="369"/>
      <c r="BZ99" s="369"/>
      <c r="CA99" s="369"/>
      <c r="CB99" s="369"/>
      <c r="CC99" s="369"/>
      <c r="CD99" s="370"/>
      <c r="CE99" s="395"/>
      <c r="CF99" s="372"/>
      <c r="CG99" s="369"/>
      <c r="CH99" s="369"/>
      <c r="CI99" s="369"/>
      <c r="CJ99" s="370"/>
      <c r="CK99" s="373"/>
      <c r="CL99" s="375"/>
      <c r="CM99" s="372"/>
      <c r="CN99" s="369"/>
      <c r="CO99" s="369"/>
      <c r="CP99" s="369"/>
      <c r="CQ99" s="369"/>
      <c r="CR99" s="369"/>
      <c r="CS99" s="369"/>
      <c r="CT99" s="369"/>
      <c r="CU99" s="369"/>
      <c r="CV99" s="370"/>
      <c r="CW99" s="371"/>
      <c r="CX99" s="371"/>
      <c r="CY99" s="372"/>
      <c r="CZ99" s="369"/>
      <c r="DA99" s="369"/>
      <c r="DB99" s="369"/>
      <c r="DC99" s="369"/>
      <c r="DD99" s="369"/>
      <c r="DE99" s="369"/>
      <c r="DF99" s="369"/>
      <c r="DG99" s="369"/>
      <c r="DH99" s="370"/>
      <c r="DI99" s="382"/>
      <c r="DJ99" s="382"/>
      <c r="DK99" s="381"/>
      <c r="DL99" s="381"/>
      <c r="DM99" s="381"/>
      <c r="DN99" s="381"/>
      <c r="DO99" s="381"/>
      <c r="DP99" s="381"/>
      <c r="DQ99" s="380"/>
      <c r="DR99" s="372"/>
      <c r="DS99" s="369"/>
      <c r="DT99" s="369"/>
      <c r="DU99" s="369"/>
      <c r="DV99" s="370"/>
      <c r="DW99" s="378"/>
      <c r="DX99" s="372"/>
      <c r="DY99" s="369"/>
      <c r="DZ99" s="369"/>
      <c r="EA99" s="369"/>
      <c r="EB99" s="370"/>
      <c r="EC99" s="378"/>
      <c r="ED99" s="379"/>
    </row>
    <row r="100" spans="2:134" ht="12.6" customHeight="1" x14ac:dyDescent="0.2">
      <c r="B100" s="414"/>
      <c r="C100" s="437"/>
      <c r="D100" s="437"/>
      <c r="E100" s="437"/>
      <c r="F100" s="394"/>
      <c r="G100" s="586"/>
      <c r="H100" s="388"/>
      <c r="I100" s="388"/>
      <c r="J100" s="391"/>
      <c r="K100" s="394"/>
      <c r="L100" s="384"/>
      <c r="M100" s="383"/>
      <c r="N100" s="384"/>
      <c r="O100" s="384"/>
      <c r="P100" s="384"/>
      <c r="Q100" s="384"/>
      <c r="R100" s="385"/>
      <c r="S100" s="384"/>
      <c r="T100" s="409"/>
      <c r="U100" s="410"/>
      <c r="V100" s="385"/>
      <c r="W100" s="384"/>
      <c r="X100" s="261" t="s">
        <v>142</v>
      </c>
      <c r="Y100" s="262" t="s">
        <v>137</v>
      </c>
      <c r="Z100" s="263">
        <f>VLOOKUP($X100,vstupy!$B$18:$F$31,MATCH($Y100,vstupy!$B$17:$F$17,0),0)</f>
        <v>0</v>
      </c>
      <c r="AA100" s="264" t="s">
        <v>143</v>
      </c>
      <c r="AB100" s="263">
        <f>VLOOKUP($AA100,vstupy!$B$34:$C$36,2,FALSE)</f>
        <v>0</v>
      </c>
      <c r="AC100" s="263">
        <f t="shared" si="1271"/>
        <v>0</v>
      </c>
      <c r="AD100" s="413"/>
      <c r="AE100" s="405"/>
      <c r="AF100" s="372"/>
      <c r="AG100" s="396"/>
      <c r="AH100" s="396"/>
      <c r="AI100" s="396"/>
      <c r="AJ100" s="396"/>
      <c r="AK100" s="396"/>
      <c r="AL100" s="396"/>
      <c r="AM100" s="400"/>
      <c r="AN100" s="396"/>
      <c r="AO100" s="401"/>
      <c r="AP100" s="372"/>
      <c r="AQ100" s="369"/>
      <c r="AR100" s="369"/>
      <c r="AS100" s="369"/>
      <c r="AT100" s="369"/>
      <c r="AU100" s="369"/>
      <c r="AV100" s="369"/>
      <c r="AW100" s="369"/>
      <c r="AX100" s="369"/>
      <c r="AY100" s="369"/>
      <c r="AZ100" s="369"/>
      <c r="BA100" s="369"/>
      <c r="BB100" s="369"/>
      <c r="BC100" s="369"/>
      <c r="BD100" s="369"/>
      <c r="BE100" s="369"/>
      <c r="BF100" s="369"/>
      <c r="BG100" s="369"/>
      <c r="BH100" s="369"/>
      <c r="BI100" s="377"/>
      <c r="BJ100" s="371"/>
      <c r="BK100" s="372"/>
      <c r="BL100" s="369"/>
      <c r="BM100" s="369"/>
      <c r="BN100" s="369"/>
      <c r="BO100" s="369"/>
      <c r="BP100" s="369"/>
      <c r="BQ100" s="369"/>
      <c r="BR100" s="369"/>
      <c r="BS100" s="369"/>
      <c r="BT100" s="370"/>
      <c r="BU100" s="372"/>
      <c r="BV100" s="369"/>
      <c r="BW100" s="369"/>
      <c r="BX100" s="369"/>
      <c r="BY100" s="369"/>
      <c r="BZ100" s="369"/>
      <c r="CA100" s="369"/>
      <c r="CB100" s="369"/>
      <c r="CC100" s="369"/>
      <c r="CD100" s="370"/>
      <c r="CE100" s="395"/>
      <c r="CF100" s="372"/>
      <c r="CG100" s="369"/>
      <c r="CH100" s="369"/>
      <c r="CI100" s="369"/>
      <c r="CJ100" s="370"/>
      <c r="CK100" s="373"/>
      <c r="CL100" s="376"/>
      <c r="CM100" s="372"/>
      <c r="CN100" s="369"/>
      <c r="CO100" s="369"/>
      <c r="CP100" s="369"/>
      <c r="CQ100" s="369"/>
      <c r="CR100" s="369"/>
      <c r="CS100" s="369"/>
      <c r="CT100" s="369"/>
      <c r="CU100" s="369"/>
      <c r="CV100" s="370"/>
      <c r="CW100" s="371"/>
      <c r="CX100" s="371"/>
      <c r="CY100" s="372"/>
      <c r="CZ100" s="369"/>
      <c r="DA100" s="369"/>
      <c r="DB100" s="369"/>
      <c r="DC100" s="369"/>
      <c r="DD100" s="369"/>
      <c r="DE100" s="369"/>
      <c r="DF100" s="369"/>
      <c r="DG100" s="369"/>
      <c r="DH100" s="370"/>
      <c r="DI100" s="382"/>
      <c r="DJ100" s="382"/>
      <c r="DK100" s="381"/>
      <c r="DL100" s="381"/>
      <c r="DM100" s="381"/>
      <c r="DN100" s="381"/>
      <c r="DO100" s="381"/>
      <c r="DP100" s="381"/>
      <c r="DQ100" s="380"/>
      <c r="DR100" s="372"/>
      <c r="DS100" s="369"/>
      <c r="DT100" s="369"/>
      <c r="DU100" s="369"/>
      <c r="DV100" s="370"/>
      <c r="DW100" s="378"/>
      <c r="DX100" s="372"/>
      <c r="DY100" s="369"/>
      <c r="DZ100" s="369"/>
      <c r="EA100" s="369"/>
      <c r="EB100" s="370"/>
      <c r="EC100" s="378"/>
      <c r="ED100" s="379"/>
    </row>
    <row r="101" spans="2:134" ht="12.6" customHeight="1" x14ac:dyDescent="0.2">
      <c r="B101" s="427">
        <f t="shared" ref="B101" si="1679">B98+1</f>
        <v>31</v>
      </c>
      <c r="C101" s="425"/>
      <c r="D101" s="425"/>
      <c r="E101" s="425"/>
      <c r="F101" s="428" t="s">
        <v>196</v>
      </c>
      <c r="G101" s="585"/>
      <c r="H101" s="431" t="str">
        <f t="shared" ref="H101" si="1680">IF($F101="3e)  Skoršia transpozícia  - zavedenie transpozície pred termínom ktorý určuje smernica EÚ. "," ","")</f>
        <v/>
      </c>
      <c r="I101" s="431" t="str">
        <f t="shared" ref="I101" si="1681">IF($F101="3e)  Skoršia transpozícia  - zavedenie transpozície pred termínom ktorý určuje smernica EÚ. ",$H101,"NA")</f>
        <v>NA</v>
      </c>
      <c r="J101" s="422">
        <f>IF(I101&gt;12,1,I101/12)</f>
        <v>1</v>
      </c>
      <c r="K101" s="428"/>
      <c r="L101" s="418"/>
      <c r="M101" s="426">
        <f>IF(L101="N",0,L101)</f>
        <v>0</v>
      </c>
      <c r="N101" s="418" t="s">
        <v>196</v>
      </c>
      <c r="O101" s="418"/>
      <c r="P101" s="418"/>
      <c r="Q101" s="418" t="s">
        <v>35</v>
      </c>
      <c r="R101" s="419">
        <f>VLOOKUP(Q101,vstupy!$B$3:$C$15,2,FALSE)</f>
        <v>0</v>
      </c>
      <c r="S101" s="418"/>
      <c r="T101" s="420"/>
      <c r="U101" s="421" t="s">
        <v>35</v>
      </c>
      <c r="V101" s="419">
        <f>VLOOKUP(U101,vstupy!$B$3:$C$15,2,FALSE)</f>
        <v>0</v>
      </c>
      <c r="W101" s="418"/>
      <c r="X101" s="160" t="s">
        <v>142</v>
      </c>
      <c r="Y101" s="174" t="s">
        <v>137</v>
      </c>
      <c r="Z101" s="171">
        <f>VLOOKUP($X101,vstupy!$B$18:$F$31,MATCH($Y101,vstupy!$B$17:$F$17,0),0)</f>
        <v>0</v>
      </c>
      <c r="AA101" s="108" t="s">
        <v>143</v>
      </c>
      <c r="AB101" s="171">
        <f>VLOOKUP($AA101,vstupy!$B$34:$C$36,2,FALSE)</f>
        <v>0</v>
      </c>
      <c r="AC101" s="171">
        <f t="shared" si="1271"/>
        <v>0</v>
      </c>
      <c r="AD101" s="434" t="s">
        <v>35</v>
      </c>
      <c r="AE101" s="403">
        <f>VLOOKUP(AD101,vstupy!$B$3:$C$15,2,FALSE)</f>
        <v>0</v>
      </c>
      <c r="AF101" s="406" t="str">
        <f>IFERROR(IF(M101=0,"N",O101/L101*J101),0)</f>
        <v>N</v>
      </c>
      <c r="AG101" s="400">
        <f>O101*J101</f>
        <v>0</v>
      </c>
      <c r="AH101" s="441">
        <f t="shared" ref="AH101" si="1682">P101*R101*J101</f>
        <v>0</v>
      </c>
      <c r="AI101" s="400">
        <f t="shared" ref="AI101" si="1683">IFERROR(AH101*M101,0)</f>
        <v>0</v>
      </c>
      <c r="AJ101" s="441" t="str">
        <f t="shared" si="1393"/>
        <v>N</v>
      </c>
      <c r="AK101" s="400">
        <f t="shared" ref="AK101" si="1684">S101*J101</f>
        <v>0</v>
      </c>
      <c r="AL101" s="400">
        <f>T101*V101*J101</f>
        <v>0</v>
      </c>
      <c r="AM101" s="398">
        <f t="shared" ref="AM101" si="1685">IFERROR(AL101*M101,0)</f>
        <v>0</v>
      </c>
      <c r="AN101" s="400">
        <f t="shared" ref="AN101" si="1686">IF(W101&gt;0,IF(AE101&gt;0,($G$7/160)*(W101/60)*AE101*J101,0),IF(AE101&gt;0,($G$7/160)*((AC101+AC102+AC103)/60)*AE101*J101,0))</f>
        <v>0</v>
      </c>
      <c r="AO101" s="439">
        <f>IFERROR(AN101*M101,0)</f>
        <v>0</v>
      </c>
      <c r="AP101" s="372">
        <f t="shared" ref="AP101" si="1687">IF($N101="In (zvyšuje náklady)",AF101,0)</f>
        <v>0</v>
      </c>
      <c r="AQ101" s="369">
        <f t="shared" ref="AQ101" si="1688">IF($N101="In (zvyšuje náklady)",AG101,0)</f>
        <v>0</v>
      </c>
      <c r="AR101" s="369">
        <f t="shared" ref="AR101" si="1689">IF($N101="In (zvyšuje náklady)",AH101,0)</f>
        <v>0</v>
      </c>
      <c r="AS101" s="369">
        <f t="shared" ref="AS101" si="1690">IF($N101="In (zvyšuje náklady)",AI101,0)</f>
        <v>0</v>
      </c>
      <c r="AT101" s="369">
        <f t="shared" ref="AT101" si="1691">IF($N101="In (zvyšuje náklady)",AJ101,0)</f>
        <v>0</v>
      </c>
      <c r="AU101" s="369">
        <f t="shared" ref="AU101" si="1692">IF($N101="In (zvyšuje náklady)",AK101,0)</f>
        <v>0</v>
      </c>
      <c r="AV101" s="369">
        <f t="shared" ref="AV101" si="1693">IF($N101="In (zvyšuje náklady)",AL101,0)</f>
        <v>0</v>
      </c>
      <c r="AW101" s="369">
        <f t="shared" ref="AW101" si="1694">IF($N101="In (zvyšuje náklady)",AM101,0)</f>
        <v>0</v>
      </c>
      <c r="AX101" s="369">
        <f t="shared" ref="AX101" si="1695">IF($N101="In (zvyšuje náklady)",AN101,0)</f>
        <v>0</v>
      </c>
      <c r="AY101" s="369">
        <f t="shared" ref="AY101" si="1696">IF($N101="In (zvyšuje náklady)",AO101,0)</f>
        <v>0</v>
      </c>
      <c r="AZ101" s="369" t="str">
        <f t="shared" ref="AZ101" si="1697">IF($N101="Out (znižuje náklady)",AF101,"0")</f>
        <v>0</v>
      </c>
      <c r="BA101" s="369" t="str">
        <f t="shared" ref="BA101" si="1698">IF($N101="Out (znižuje náklady)",AG101,"0")</f>
        <v>0</v>
      </c>
      <c r="BB101" s="369" t="str">
        <f t="shared" ref="BB101" si="1699">IF($N101="Out (znižuje náklady)",AH101,"0")</f>
        <v>0</v>
      </c>
      <c r="BC101" s="369" t="str">
        <f t="shared" ref="BC101" si="1700">IF($N101="Out (znižuje náklady)",AI101,"0")</f>
        <v>0</v>
      </c>
      <c r="BD101" s="369" t="str">
        <f t="shared" ref="BD101" si="1701">IF($N101="Out (znižuje náklady)",AJ101,"0")</f>
        <v>0</v>
      </c>
      <c r="BE101" s="369" t="str">
        <f t="shared" ref="BE101" si="1702">IF($N101="Out (znižuje náklady)",AK101,"0")</f>
        <v>0</v>
      </c>
      <c r="BF101" s="369" t="str">
        <f t="shared" ref="BF101" si="1703">IF($N101="Out (znižuje náklady)",AL101,"0")</f>
        <v>0</v>
      </c>
      <c r="BG101" s="369" t="str">
        <f t="shared" ref="BG101" si="1704">IF($N101="Out (znižuje náklady)",AM101,"0")</f>
        <v>0</v>
      </c>
      <c r="BH101" s="369" t="str">
        <f t="shared" ref="BH101" si="1705">IF($N101="Out (znižuje náklady)",AN101,"0")</f>
        <v>0</v>
      </c>
      <c r="BI101" s="377" t="str">
        <f t="shared" ref="BI101" si="1706">IF($N101="Out (znižuje náklady)",AO101,"0")</f>
        <v>0</v>
      </c>
      <c r="BJ101" s="371">
        <f>IF(F101=vstupy!$B$47,0,1)</f>
        <v>1</v>
      </c>
      <c r="BK101" s="372">
        <f t="shared" ref="BK101" si="1707">$BJ101*AP101</f>
        <v>0</v>
      </c>
      <c r="BL101" s="369">
        <f t="shared" ref="BL101" si="1708">$BJ101*AQ101</f>
        <v>0</v>
      </c>
      <c r="BM101" s="369">
        <f t="shared" ref="BM101" si="1709">$BJ101*AR101</f>
        <v>0</v>
      </c>
      <c r="BN101" s="369">
        <f t="shared" ref="BN101" si="1710">$BJ101*AS101</f>
        <v>0</v>
      </c>
      <c r="BO101" s="369">
        <f t="shared" ref="BO101" si="1711">$BJ101*AT101</f>
        <v>0</v>
      </c>
      <c r="BP101" s="369">
        <f t="shared" ref="BP101" si="1712">$BJ101*AU101</f>
        <v>0</v>
      </c>
      <c r="BQ101" s="369">
        <f t="shared" ref="BQ101" si="1713">$BJ101*AV101</f>
        <v>0</v>
      </c>
      <c r="BR101" s="369">
        <f t="shared" ref="BR101" si="1714">$BJ101*AW101</f>
        <v>0</v>
      </c>
      <c r="BS101" s="369">
        <f t="shared" ref="BS101" si="1715">$BJ101*AX101</f>
        <v>0</v>
      </c>
      <c r="BT101" s="370">
        <f t="shared" ref="BT101" si="1716">$BJ101*AY101</f>
        <v>0</v>
      </c>
      <c r="BU101" s="372">
        <f t="shared" ref="BU101" si="1717">$BJ101*AZ101</f>
        <v>0</v>
      </c>
      <c r="BV101" s="369">
        <f t="shared" ref="BV101" si="1718">$BJ101*BA101</f>
        <v>0</v>
      </c>
      <c r="BW101" s="369">
        <f t="shared" ref="BW101" si="1719">$BJ101*BB101</f>
        <v>0</v>
      </c>
      <c r="BX101" s="369">
        <f t="shared" ref="BX101" si="1720">$BJ101*BC101</f>
        <v>0</v>
      </c>
      <c r="BY101" s="369">
        <f t="shared" ref="BY101" si="1721">$BJ101*BD101</f>
        <v>0</v>
      </c>
      <c r="BZ101" s="369">
        <f t="shared" ref="BZ101" si="1722">$BJ101*BE101</f>
        <v>0</v>
      </c>
      <c r="CA101" s="369">
        <f t="shared" ref="CA101" si="1723">$BJ101*BF101</f>
        <v>0</v>
      </c>
      <c r="CB101" s="369">
        <f t="shared" ref="CB101" si="1724">$BJ101*BG101</f>
        <v>0</v>
      </c>
      <c r="CC101" s="369">
        <f t="shared" ref="CC101" si="1725">$BJ101*BH101</f>
        <v>0</v>
      </c>
      <c r="CD101" s="370">
        <f t="shared" ref="CD101" si="1726">$BJ101*BI101</f>
        <v>0</v>
      </c>
      <c r="CE101" s="395">
        <f>IF(N101="Nemení sa",1,0)</f>
        <v>0</v>
      </c>
      <c r="CF101" s="372">
        <f>AG101*$CE101</f>
        <v>0</v>
      </c>
      <c r="CG101" s="369">
        <f>AI101*$CE101</f>
        <v>0</v>
      </c>
      <c r="CH101" s="369">
        <f>AK101*$CE101</f>
        <v>0</v>
      </c>
      <c r="CI101" s="369">
        <f>AM101*$CE101</f>
        <v>0</v>
      </c>
      <c r="CJ101" s="370">
        <f>AO101*$CE101</f>
        <v>0</v>
      </c>
      <c r="CK101" s="373">
        <f t="shared" ref="CK101" si="1727">SUM(CF101:CJ103)</f>
        <v>0</v>
      </c>
      <c r="CL101" s="374">
        <f>IF(F101=vstupy!B$42,"1",0)</f>
        <v>0</v>
      </c>
      <c r="CM101" s="372">
        <f t="shared" ref="CM101:CV101" si="1728">IF($CL101="1",AP101,0)</f>
        <v>0</v>
      </c>
      <c r="CN101" s="369">
        <f t="shared" si="1728"/>
        <v>0</v>
      </c>
      <c r="CO101" s="369">
        <f t="shared" si="1728"/>
        <v>0</v>
      </c>
      <c r="CP101" s="369">
        <f t="shared" si="1728"/>
        <v>0</v>
      </c>
      <c r="CQ101" s="369">
        <f t="shared" si="1728"/>
        <v>0</v>
      </c>
      <c r="CR101" s="369">
        <f t="shared" si="1728"/>
        <v>0</v>
      </c>
      <c r="CS101" s="369">
        <f t="shared" si="1728"/>
        <v>0</v>
      </c>
      <c r="CT101" s="369">
        <f t="shared" si="1728"/>
        <v>0</v>
      </c>
      <c r="CU101" s="369">
        <f t="shared" si="1728"/>
        <v>0</v>
      </c>
      <c r="CV101" s="370">
        <f t="shared" si="1728"/>
        <v>0</v>
      </c>
      <c r="CW101" s="371">
        <f>CP101+CT101+CV101</f>
        <v>0</v>
      </c>
      <c r="CX101" s="371">
        <f t="shared" ref="CX101" si="1729">CN101+CR101</f>
        <v>0</v>
      </c>
      <c r="CY101" s="372">
        <f t="shared" ref="CY101:DH101" si="1730">IF($CL101="1",AZ101,0)</f>
        <v>0</v>
      </c>
      <c r="CZ101" s="369">
        <f t="shared" si="1730"/>
        <v>0</v>
      </c>
      <c r="DA101" s="369">
        <f t="shared" si="1730"/>
        <v>0</v>
      </c>
      <c r="DB101" s="369">
        <f t="shared" si="1730"/>
        <v>0</v>
      </c>
      <c r="DC101" s="369">
        <f t="shared" si="1730"/>
        <v>0</v>
      </c>
      <c r="DD101" s="369">
        <f t="shared" si="1730"/>
        <v>0</v>
      </c>
      <c r="DE101" s="369">
        <f t="shared" si="1730"/>
        <v>0</v>
      </c>
      <c r="DF101" s="369">
        <f t="shared" si="1730"/>
        <v>0</v>
      </c>
      <c r="DG101" s="369">
        <f t="shared" si="1730"/>
        <v>0</v>
      </c>
      <c r="DH101" s="370">
        <f t="shared" si="1730"/>
        <v>0</v>
      </c>
      <c r="DI101" s="382">
        <f>DB101+DF101+DH101</f>
        <v>0</v>
      </c>
      <c r="DJ101" s="382">
        <f t="shared" ref="DJ101" si="1731">CZ101+DD101</f>
        <v>0</v>
      </c>
      <c r="DK101" s="381">
        <f>IF(CE101=0,1,0)</f>
        <v>1</v>
      </c>
      <c r="DL101" s="381">
        <f>IFERROR(IF($AF101="N",AH101+AJ101+AL101+AN101,AF101+AH101+AJ101+AL101+AN101),0)*$DK101</f>
        <v>0</v>
      </c>
      <c r="DM101" s="381">
        <f>(AG101+AI101+AK101+AM101+AO101)*$DK101</f>
        <v>0</v>
      </c>
      <c r="DN101" s="381">
        <f>AS101+AW101+AY101-CW101</f>
        <v>0</v>
      </c>
      <c r="DO101" s="381">
        <f>BC101+BG101+BI101-DI101</f>
        <v>0</v>
      </c>
      <c r="DP101" s="381">
        <f>DN101+DO101</f>
        <v>0</v>
      </c>
      <c r="DQ101" s="380" t="str">
        <f>IF(OR(F101=vstupy!B$40,F101=vstupy!B$41,F101=vstupy!B$42,),"0","1")</f>
        <v>0</v>
      </c>
      <c r="DR101" s="372">
        <f>IF($DQ101="1",AQ101,"0")+CF101</f>
        <v>0</v>
      </c>
      <c r="DS101" s="369">
        <f>IF($DQ101="1",AS101,"0")+CG101</f>
        <v>0</v>
      </c>
      <c r="DT101" s="369">
        <f>IF($DQ101="1",AU101,"0")+CH101</f>
        <v>0</v>
      </c>
      <c r="DU101" s="369">
        <f>IF($DQ101="1",AW101,"0")+CI101</f>
        <v>0</v>
      </c>
      <c r="DV101" s="370">
        <f>IF($DQ101="1",AY101,"0")+CJ101</f>
        <v>0</v>
      </c>
      <c r="DW101" s="378">
        <f t="shared" ref="DW101" si="1732">SUM(DR101:DV103)</f>
        <v>0</v>
      </c>
      <c r="DX101" s="372" t="str">
        <f t="shared" ref="DX101" si="1733">IF($DQ101="1",BA101,"0")</f>
        <v>0</v>
      </c>
      <c r="DY101" s="369" t="str">
        <f t="shared" ref="DY101" si="1734">IF($DQ101="1",BC101,"0")</f>
        <v>0</v>
      </c>
      <c r="DZ101" s="369" t="str">
        <f t="shared" ref="DZ101" si="1735">IF($DQ101="1",BE101,"0")</f>
        <v>0</v>
      </c>
      <c r="EA101" s="369" t="str">
        <f>IF($DQ101="1",BG101,"0")</f>
        <v>0</v>
      </c>
      <c r="EB101" s="370" t="str">
        <f>IF($DQ101="1",BI101,"0")</f>
        <v>0</v>
      </c>
      <c r="EC101" s="378">
        <f t="shared" ref="EC101" si="1736">SUM(DX101:EB103)</f>
        <v>0</v>
      </c>
      <c r="ED101" s="379">
        <f>EC101+DW101</f>
        <v>0</v>
      </c>
    </row>
    <row r="102" spans="2:134" ht="12.6" customHeight="1" x14ac:dyDescent="0.2">
      <c r="B102" s="427"/>
      <c r="C102" s="425"/>
      <c r="D102" s="425"/>
      <c r="E102" s="425"/>
      <c r="F102" s="429"/>
      <c r="G102" s="585"/>
      <c r="H102" s="432"/>
      <c r="I102" s="432"/>
      <c r="J102" s="423"/>
      <c r="K102" s="429"/>
      <c r="L102" s="418"/>
      <c r="M102" s="426"/>
      <c r="N102" s="418"/>
      <c r="O102" s="418"/>
      <c r="P102" s="418"/>
      <c r="Q102" s="418"/>
      <c r="R102" s="419"/>
      <c r="S102" s="418"/>
      <c r="T102" s="420"/>
      <c r="U102" s="421"/>
      <c r="V102" s="419"/>
      <c r="W102" s="418"/>
      <c r="X102" s="160" t="s">
        <v>142</v>
      </c>
      <c r="Y102" s="174" t="s">
        <v>137</v>
      </c>
      <c r="Z102" s="171">
        <f>VLOOKUP($X102,vstupy!$B$18:$F$31,MATCH($Y102,vstupy!$B$17:$F$17,0),0)</f>
        <v>0</v>
      </c>
      <c r="AA102" s="108" t="s">
        <v>143</v>
      </c>
      <c r="AB102" s="171">
        <f>VLOOKUP($AA102,vstupy!$B$34:$C$36,2,FALSE)</f>
        <v>0</v>
      </c>
      <c r="AC102" s="171">
        <f t="shared" si="1271"/>
        <v>0</v>
      </c>
      <c r="AD102" s="435"/>
      <c r="AE102" s="404"/>
      <c r="AF102" s="372"/>
      <c r="AG102" s="396"/>
      <c r="AH102" s="396"/>
      <c r="AI102" s="396"/>
      <c r="AJ102" s="396"/>
      <c r="AK102" s="396"/>
      <c r="AL102" s="396"/>
      <c r="AM102" s="399"/>
      <c r="AN102" s="396"/>
      <c r="AO102" s="401"/>
      <c r="AP102" s="372"/>
      <c r="AQ102" s="369"/>
      <c r="AR102" s="369"/>
      <c r="AS102" s="369"/>
      <c r="AT102" s="369"/>
      <c r="AU102" s="369"/>
      <c r="AV102" s="369"/>
      <c r="AW102" s="369"/>
      <c r="AX102" s="369"/>
      <c r="AY102" s="369"/>
      <c r="AZ102" s="369"/>
      <c r="BA102" s="369"/>
      <c r="BB102" s="369"/>
      <c r="BC102" s="369"/>
      <c r="BD102" s="369"/>
      <c r="BE102" s="369"/>
      <c r="BF102" s="369"/>
      <c r="BG102" s="369"/>
      <c r="BH102" s="369"/>
      <c r="BI102" s="377"/>
      <c r="BJ102" s="371"/>
      <c r="BK102" s="372"/>
      <c r="BL102" s="369"/>
      <c r="BM102" s="369"/>
      <c r="BN102" s="369"/>
      <c r="BO102" s="369"/>
      <c r="BP102" s="369"/>
      <c r="BQ102" s="369"/>
      <c r="BR102" s="369"/>
      <c r="BS102" s="369"/>
      <c r="BT102" s="370"/>
      <c r="BU102" s="372"/>
      <c r="BV102" s="369"/>
      <c r="BW102" s="369"/>
      <c r="BX102" s="369"/>
      <c r="BY102" s="369"/>
      <c r="BZ102" s="369"/>
      <c r="CA102" s="369"/>
      <c r="CB102" s="369"/>
      <c r="CC102" s="369"/>
      <c r="CD102" s="370"/>
      <c r="CE102" s="395"/>
      <c r="CF102" s="372"/>
      <c r="CG102" s="369"/>
      <c r="CH102" s="369"/>
      <c r="CI102" s="369"/>
      <c r="CJ102" s="370"/>
      <c r="CK102" s="373"/>
      <c r="CL102" s="375"/>
      <c r="CM102" s="372"/>
      <c r="CN102" s="369"/>
      <c r="CO102" s="369"/>
      <c r="CP102" s="369"/>
      <c r="CQ102" s="369"/>
      <c r="CR102" s="369"/>
      <c r="CS102" s="369"/>
      <c r="CT102" s="369"/>
      <c r="CU102" s="369"/>
      <c r="CV102" s="370"/>
      <c r="CW102" s="371"/>
      <c r="CX102" s="371"/>
      <c r="CY102" s="372"/>
      <c r="CZ102" s="369"/>
      <c r="DA102" s="369"/>
      <c r="DB102" s="369"/>
      <c r="DC102" s="369"/>
      <c r="DD102" s="369"/>
      <c r="DE102" s="369"/>
      <c r="DF102" s="369"/>
      <c r="DG102" s="369"/>
      <c r="DH102" s="370"/>
      <c r="DI102" s="382"/>
      <c r="DJ102" s="382"/>
      <c r="DK102" s="381"/>
      <c r="DL102" s="381"/>
      <c r="DM102" s="381"/>
      <c r="DN102" s="381"/>
      <c r="DO102" s="381"/>
      <c r="DP102" s="381"/>
      <c r="DQ102" s="380"/>
      <c r="DR102" s="372"/>
      <c r="DS102" s="369"/>
      <c r="DT102" s="369"/>
      <c r="DU102" s="369"/>
      <c r="DV102" s="370"/>
      <c r="DW102" s="378"/>
      <c r="DX102" s="372"/>
      <c r="DY102" s="369"/>
      <c r="DZ102" s="369"/>
      <c r="EA102" s="369"/>
      <c r="EB102" s="370"/>
      <c r="EC102" s="378"/>
      <c r="ED102" s="379"/>
    </row>
    <row r="103" spans="2:134" ht="12.6" customHeight="1" x14ac:dyDescent="0.2">
      <c r="B103" s="427"/>
      <c r="C103" s="425"/>
      <c r="D103" s="425"/>
      <c r="E103" s="425"/>
      <c r="F103" s="430"/>
      <c r="G103" s="585"/>
      <c r="H103" s="433"/>
      <c r="I103" s="433"/>
      <c r="J103" s="424"/>
      <c r="K103" s="430"/>
      <c r="L103" s="418"/>
      <c r="M103" s="426"/>
      <c r="N103" s="418"/>
      <c r="O103" s="418"/>
      <c r="P103" s="418"/>
      <c r="Q103" s="418"/>
      <c r="R103" s="419"/>
      <c r="S103" s="418"/>
      <c r="T103" s="420"/>
      <c r="U103" s="421"/>
      <c r="V103" s="419"/>
      <c r="W103" s="418"/>
      <c r="X103" s="160" t="s">
        <v>142</v>
      </c>
      <c r="Y103" s="174" t="s">
        <v>137</v>
      </c>
      <c r="Z103" s="171">
        <f>VLOOKUP($X103,vstupy!$B$18:$F$31,MATCH($Y103,vstupy!$B$17:$F$17,0),0)</f>
        <v>0</v>
      </c>
      <c r="AA103" s="108" t="s">
        <v>143</v>
      </c>
      <c r="AB103" s="171">
        <f>VLOOKUP($AA103,vstupy!$B$34:$C$36,2,FALSE)</f>
        <v>0</v>
      </c>
      <c r="AC103" s="171">
        <f t="shared" si="1271"/>
        <v>0</v>
      </c>
      <c r="AD103" s="436"/>
      <c r="AE103" s="405"/>
      <c r="AF103" s="438"/>
      <c r="AG103" s="398"/>
      <c r="AH103" s="398"/>
      <c r="AI103" s="396"/>
      <c r="AJ103" s="398"/>
      <c r="AK103" s="398"/>
      <c r="AL103" s="398"/>
      <c r="AM103" s="400"/>
      <c r="AN103" s="396"/>
      <c r="AO103" s="440"/>
      <c r="AP103" s="372"/>
      <c r="AQ103" s="369"/>
      <c r="AR103" s="369"/>
      <c r="AS103" s="369"/>
      <c r="AT103" s="369"/>
      <c r="AU103" s="369"/>
      <c r="AV103" s="369"/>
      <c r="AW103" s="369"/>
      <c r="AX103" s="369"/>
      <c r="AY103" s="369"/>
      <c r="AZ103" s="369"/>
      <c r="BA103" s="369"/>
      <c r="BB103" s="369"/>
      <c r="BC103" s="369"/>
      <c r="BD103" s="369"/>
      <c r="BE103" s="369"/>
      <c r="BF103" s="369"/>
      <c r="BG103" s="369"/>
      <c r="BH103" s="369"/>
      <c r="BI103" s="377"/>
      <c r="BJ103" s="371"/>
      <c r="BK103" s="372"/>
      <c r="BL103" s="369"/>
      <c r="BM103" s="369"/>
      <c r="BN103" s="369"/>
      <c r="BO103" s="369"/>
      <c r="BP103" s="369"/>
      <c r="BQ103" s="369"/>
      <c r="BR103" s="369"/>
      <c r="BS103" s="369"/>
      <c r="BT103" s="370"/>
      <c r="BU103" s="372"/>
      <c r="BV103" s="369"/>
      <c r="BW103" s="369"/>
      <c r="BX103" s="369"/>
      <c r="BY103" s="369"/>
      <c r="BZ103" s="369"/>
      <c r="CA103" s="369"/>
      <c r="CB103" s="369"/>
      <c r="CC103" s="369"/>
      <c r="CD103" s="370"/>
      <c r="CE103" s="395"/>
      <c r="CF103" s="372"/>
      <c r="CG103" s="369"/>
      <c r="CH103" s="369"/>
      <c r="CI103" s="369"/>
      <c r="CJ103" s="370"/>
      <c r="CK103" s="373"/>
      <c r="CL103" s="376"/>
      <c r="CM103" s="372"/>
      <c r="CN103" s="369"/>
      <c r="CO103" s="369"/>
      <c r="CP103" s="369"/>
      <c r="CQ103" s="369"/>
      <c r="CR103" s="369"/>
      <c r="CS103" s="369"/>
      <c r="CT103" s="369"/>
      <c r="CU103" s="369"/>
      <c r="CV103" s="370"/>
      <c r="CW103" s="371"/>
      <c r="CX103" s="371"/>
      <c r="CY103" s="372"/>
      <c r="CZ103" s="369"/>
      <c r="DA103" s="369"/>
      <c r="DB103" s="369"/>
      <c r="DC103" s="369"/>
      <c r="DD103" s="369"/>
      <c r="DE103" s="369"/>
      <c r="DF103" s="369"/>
      <c r="DG103" s="369"/>
      <c r="DH103" s="370"/>
      <c r="DI103" s="382"/>
      <c r="DJ103" s="382"/>
      <c r="DK103" s="381"/>
      <c r="DL103" s="381"/>
      <c r="DM103" s="381"/>
      <c r="DN103" s="381"/>
      <c r="DO103" s="381"/>
      <c r="DP103" s="381"/>
      <c r="DQ103" s="380"/>
      <c r="DR103" s="372"/>
      <c r="DS103" s="369"/>
      <c r="DT103" s="369"/>
      <c r="DU103" s="369"/>
      <c r="DV103" s="370"/>
      <c r="DW103" s="378"/>
      <c r="DX103" s="372"/>
      <c r="DY103" s="369"/>
      <c r="DZ103" s="369"/>
      <c r="EA103" s="369"/>
      <c r="EB103" s="370"/>
      <c r="EC103" s="378"/>
      <c r="ED103" s="379"/>
    </row>
    <row r="104" spans="2:134" ht="12.6" customHeight="1" x14ac:dyDescent="0.2">
      <c r="B104" s="414">
        <f t="shared" ref="B104" si="1737">B101+1</f>
        <v>32</v>
      </c>
      <c r="C104" s="437"/>
      <c r="D104" s="437"/>
      <c r="E104" s="437"/>
      <c r="F104" s="392" t="s">
        <v>196</v>
      </c>
      <c r="G104" s="586"/>
      <c r="H104" s="386" t="str">
        <f t="shared" ref="H104" si="1738">IF($F104="3e)  Skoršia transpozícia  - zavedenie transpozície pred termínom ktorý určuje smernica EÚ. "," ","")</f>
        <v/>
      </c>
      <c r="I104" s="386" t="str">
        <f t="shared" ref="I104" si="1739">IF($F104="3e)  Skoršia transpozícia  - zavedenie transpozície pred termínom ktorý určuje smernica EÚ. ",$H104,"NA")</f>
        <v>NA</v>
      </c>
      <c r="J104" s="389">
        <f>IF(I104&gt;12,1,I104/12)</f>
        <v>1</v>
      </c>
      <c r="K104" s="392"/>
      <c r="L104" s="384"/>
      <c r="M104" s="383">
        <f>IF(L104="N",0,L104)</f>
        <v>0</v>
      </c>
      <c r="N104" s="384" t="s">
        <v>196</v>
      </c>
      <c r="O104" s="384"/>
      <c r="P104" s="384"/>
      <c r="Q104" s="384" t="s">
        <v>35</v>
      </c>
      <c r="R104" s="385">
        <f>VLOOKUP(Q104,vstupy!$B$3:$C$15,2,FALSE)</f>
        <v>0</v>
      </c>
      <c r="S104" s="384"/>
      <c r="T104" s="409"/>
      <c r="U104" s="410" t="s">
        <v>35</v>
      </c>
      <c r="V104" s="385">
        <f>VLOOKUP(U104,vstupy!$B$3:$C$15,2,FALSE)</f>
        <v>0</v>
      </c>
      <c r="W104" s="384"/>
      <c r="X104" s="261" t="s">
        <v>142</v>
      </c>
      <c r="Y104" s="262" t="s">
        <v>137</v>
      </c>
      <c r="Z104" s="263">
        <f>VLOOKUP($X104,vstupy!$B$18:$F$31,MATCH($Y104,vstupy!$B$17:$F$17,0),0)</f>
        <v>0</v>
      </c>
      <c r="AA104" s="264" t="s">
        <v>143</v>
      </c>
      <c r="AB104" s="263">
        <f>VLOOKUP($AA104,vstupy!$B$34:$C$36,2,FALSE)</f>
        <v>0</v>
      </c>
      <c r="AC104" s="263">
        <f t="shared" si="1271"/>
        <v>0</v>
      </c>
      <c r="AD104" s="411" t="s">
        <v>35</v>
      </c>
      <c r="AE104" s="403">
        <f>VLOOKUP(AD104,vstupy!$B$3:$C$15,2,FALSE)</f>
        <v>0</v>
      </c>
      <c r="AF104" s="406" t="str">
        <f>IFERROR(IF(M104=0,"N",O104/L104*J104),0)</f>
        <v>N</v>
      </c>
      <c r="AG104" s="396">
        <f>O104*J104</f>
        <v>0</v>
      </c>
      <c r="AH104" s="408">
        <f t="shared" ref="AH104" si="1740">P104*R104*J104</f>
        <v>0</v>
      </c>
      <c r="AI104" s="400">
        <f t="shared" ref="AI104" si="1741">IFERROR(AH104*M104,0)</f>
        <v>0</v>
      </c>
      <c r="AJ104" s="408" t="str">
        <f t="shared" si="1393"/>
        <v>N</v>
      </c>
      <c r="AK104" s="396">
        <f t="shared" ref="AK104" si="1742">S104*J104</f>
        <v>0</v>
      </c>
      <c r="AL104" s="396">
        <f>T104*V104*J104</f>
        <v>0</v>
      </c>
      <c r="AM104" s="398">
        <f t="shared" ref="AM104" si="1743">IFERROR(AL104*M104,0)</f>
        <v>0</v>
      </c>
      <c r="AN104" s="400">
        <f t="shared" ref="AN104" si="1744">IF(W104&gt;0,IF(AE104&gt;0,($G$7/160)*(W104/60)*AE104*J104,0),IF(AE104&gt;0,($G$7/160)*((AC104+AC105+AC106)/60)*AE104*J104,0))</f>
        <v>0</v>
      </c>
      <c r="AO104" s="401">
        <f>IFERROR(AN104*M104,0)</f>
        <v>0</v>
      </c>
      <c r="AP104" s="372">
        <f t="shared" ref="AP104" si="1745">IF($N104="In (zvyšuje náklady)",AF104,0)</f>
        <v>0</v>
      </c>
      <c r="AQ104" s="369">
        <f t="shared" ref="AQ104" si="1746">IF($N104="In (zvyšuje náklady)",AG104,0)</f>
        <v>0</v>
      </c>
      <c r="AR104" s="369">
        <f t="shared" ref="AR104" si="1747">IF($N104="In (zvyšuje náklady)",AH104,0)</f>
        <v>0</v>
      </c>
      <c r="AS104" s="369">
        <f t="shared" ref="AS104" si="1748">IF($N104="In (zvyšuje náklady)",AI104,0)</f>
        <v>0</v>
      </c>
      <c r="AT104" s="369">
        <f t="shared" ref="AT104" si="1749">IF($N104="In (zvyšuje náklady)",AJ104,0)</f>
        <v>0</v>
      </c>
      <c r="AU104" s="369">
        <f t="shared" ref="AU104" si="1750">IF($N104="In (zvyšuje náklady)",AK104,0)</f>
        <v>0</v>
      </c>
      <c r="AV104" s="369">
        <f t="shared" ref="AV104" si="1751">IF($N104="In (zvyšuje náklady)",AL104,0)</f>
        <v>0</v>
      </c>
      <c r="AW104" s="369">
        <f t="shared" ref="AW104" si="1752">IF($N104="In (zvyšuje náklady)",AM104,0)</f>
        <v>0</v>
      </c>
      <c r="AX104" s="369">
        <f t="shared" ref="AX104" si="1753">IF($N104="In (zvyšuje náklady)",AN104,0)</f>
        <v>0</v>
      </c>
      <c r="AY104" s="369">
        <f t="shared" ref="AY104" si="1754">IF($N104="In (zvyšuje náklady)",AO104,0)</f>
        <v>0</v>
      </c>
      <c r="AZ104" s="369" t="str">
        <f t="shared" ref="AZ104" si="1755">IF($N104="Out (znižuje náklady)",AF104,"0")</f>
        <v>0</v>
      </c>
      <c r="BA104" s="369" t="str">
        <f t="shared" ref="BA104" si="1756">IF($N104="Out (znižuje náklady)",AG104,"0")</f>
        <v>0</v>
      </c>
      <c r="BB104" s="369" t="str">
        <f t="shared" ref="BB104" si="1757">IF($N104="Out (znižuje náklady)",AH104,"0")</f>
        <v>0</v>
      </c>
      <c r="BC104" s="369" t="str">
        <f t="shared" ref="BC104" si="1758">IF($N104="Out (znižuje náklady)",AI104,"0")</f>
        <v>0</v>
      </c>
      <c r="BD104" s="369" t="str">
        <f t="shared" ref="BD104" si="1759">IF($N104="Out (znižuje náklady)",AJ104,"0")</f>
        <v>0</v>
      </c>
      <c r="BE104" s="369" t="str">
        <f t="shared" ref="BE104" si="1760">IF($N104="Out (znižuje náklady)",AK104,"0")</f>
        <v>0</v>
      </c>
      <c r="BF104" s="369" t="str">
        <f t="shared" ref="BF104" si="1761">IF($N104="Out (znižuje náklady)",AL104,"0")</f>
        <v>0</v>
      </c>
      <c r="BG104" s="369" t="str">
        <f t="shared" ref="BG104" si="1762">IF($N104="Out (znižuje náklady)",AM104,"0")</f>
        <v>0</v>
      </c>
      <c r="BH104" s="369" t="str">
        <f t="shared" ref="BH104" si="1763">IF($N104="Out (znižuje náklady)",AN104,"0")</f>
        <v>0</v>
      </c>
      <c r="BI104" s="377" t="str">
        <f t="shared" ref="BI104" si="1764">IF($N104="Out (znižuje náklady)",AO104,"0")</f>
        <v>0</v>
      </c>
      <c r="BJ104" s="371">
        <f>IF(F104=vstupy!$B$47,0,1)</f>
        <v>1</v>
      </c>
      <c r="BK104" s="372">
        <f t="shared" ref="BK104" si="1765">$BJ104*AP104</f>
        <v>0</v>
      </c>
      <c r="BL104" s="369">
        <f t="shared" ref="BL104" si="1766">$BJ104*AQ104</f>
        <v>0</v>
      </c>
      <c r="BM104" s="369">
        <f t="shared" ref="BM104" si="1767">$BJ104*AR104</f>
        <v>0</v>
      </c>
      <c r="BN104" s="369">
        <f t="shared" ref="BN104" si="1768">$BJ104*AS104</f>
        <v>0</v>
      </c>
      <c r="BO104" s="369">
        <f t="shared" ref="BO104" si="1769">$BJ104*AT104</f>
        <v>0</v>
      </c>
      <c r="BP104" s="369">
        <f t="shared" ref="BP104" si="1770">$BJ104*AU104</f>
        <v>0</v>
      </c>
      <c r="BQ104" s="369">
        <f t="shared" ref="BQ104" si="1771">$BJ104*AV104</f>
        <v>0</v>
      </c>
      <c r="BR104" s="369">
        <f t="shared" ref="BR104" si="1772">$BJ104*AW104</f>
        <v>0</v>
      </c>
      <c r="BS104" s="369">
        <f t="shared" ref="BS104" si="1773">$BJ104*AX104</f>
        <v>0</v>
      </c>
      <c r="BT104" s="370">
        <f t="shared" ref="BT104" si="1774">$BJ104*AY104</f>
        <v>0</v>
      </c>
      <c r="BU104" s="372">
        <f t="shared" ref="BU104" si="1775">$BJ104*AZ104</f>
        <v>0</v>
      </c>
      <c r="BV104" s="369">
        <f t="shared" ref="BV104" si="1776">$BJ104*BA104</f>
        <v>0</v>
      </c>
      <c r="BW104" s="369">
        <f t="shared" ref="BW104" si="1777">$BJ104*BB104</f>
        <v>0</v>
      </c>
      <c r="BX104" s="369">
        <f t="shared" ref="BX104" si="1778">$BJ104*BC104</f>
        <v>0</v>
      </c>
      <c r="BY104" s="369">
        <f t="shared" ref="BY104" si="1779">$BJ104*BD104</f>
        <v>0</v>
      </c>
      <c r="BZ104" s="369">
        <f t="shared" ref="BZ104" si="1780">$BJ104*BE104</f>
        <v>0</v>
      </c>
      <c r="CA104" s="369">
        <f t="shared" ref="CA104" si="1781">$BJ104*BF104</f>
        <v>0</v>
      </c>
      <c r="CB104" s="369">
        <f t="shared" ref="CB104" si="1782">$BJ104*BG104</f>
        <v>0</v>
      </c>
      <c r="CC104" s="369">
        <f t="shared" ref="CC104" si="1783">$BJ104*BH104</f>
        <v>0</v>
      </c>
      <c r="CD104" s="370">
        <f t="shared" ref="CD104" si="1784">$BJ104*BI104</f>
        <v>0</v>
      </c>
      <c r="CE104" s="395">
        <f>IF(N104="Nemení sa",1,0)</f>
        <v>0</v>
      </c>
      <c r="CF104" s="372">
        <f>AG104*$CE104</f>
        <v>0</v>
      </c>
      <c r="CG104" s="369">
        <f>AI104*$CE104</f>
        <v>0</v>
      </c>
      <c r="CH104" s="369">
        <f>AK104*$CE104</f>
        <v>0</v>
      </c>
      <c r="CI104" s="369">
        <f>AM104*$CE104</f>
        <v>0</v>
      </c>
      <c r="CJ104" s="370">
        <f>AO104*$CE104</f>
        <v>0</v>
      </c>
      <c r="CK104" s="373">
        <f t="shared" ref="CK104" si="1785">SUM(CF104:CJ106)</f>
        <v>0</v>
      </c>
      <c r="CL104" s="374">
        <f>IF(F104=vstupy!B$42,"1",0)</f>
        <v>0</v>
      </c>
      <c r="CM104" s="372">
        <f t="shared" ref="CM104:CV104" si="1786">IF($CL104="1",AP104,0)</f>
        <v>0</v>
      </c>
      <c r="CN104" s="369">
        <f t="shared" si="1786"/>
        <v>0</v>
      </c>
      <c r="CO104" s="369">
        <f t="shared" si="1786"/>
        <v>0</v>
      </c>
      <c r="CP104" s="369">
        <f t="shared" si="1786"/>
        <v>0</v>
      </c>
      <c r="CQ104" s="369">
        <f t="shared" si="1786"/>
        <v>0</v>
      </c>
      <c r="CR104" s="369">
        <f t="shared" si="1786"/>
        <v>0</v>
      </c>
      <c r="CS104" s="369">
        <f t="shared" si="1786"/>
        <v>0</v>
      </c>
      <c r="CT104" s="369">
        <f t="shared" si="1786"/>
        <v>0</v>
      </c>
      <c r="CU104" s="369">
        <f t="shared" si="1786"/>
        <v>0</v>
      </c>
      <c r="CV104" s="370">
        <f t="shared" si="1786"/>
        <v>0</v>
      </c>
      <c r="CW104" s="371">
        <f>CP104+CT104+CV104</f>
        <v>0</v>
      </c>
      <c r="CX104" s="371">
        <f t="shared" ref="CX104" si="1787">CN104+CR104</f>
        <v>0</v>
      </c>
      <c r="CY104" s="372">
        <f t="shared" ref="CY104:DH104" si="1788">IF($CL104="1",AZ104,0)</f>
        <v>0</v>
      </c>
      <c r="CZ104" s="369">
        <f t="shared" si="1788"/>
        <v>0</v>
      </c>
      <c r="DA104" s="369">
        <f t="shared" si="1788"/>
        <v>0</v>
      </c>
      <c r="DB104" s="369">
        <f t="shared" si="1788"/>
        <v>0</v>
      </c>
      <c r="DC104" s="369">
        <f t="shared" si="1788"/>
        <v>0</v>
      </c>
      <c r="DD104" s="369">
        <f t="shared" si="1788"/>
        <v>0</v>
      </c>
      <c r="DE104" s="369">
        <f t="shared" si="1788"/>
        <v>0</v>
      </c>
      <c r="DF104" s="369">
        <f t="shared" si="1788"/>
        <v>0</v>
      </c>
      <c r="DG104" s="369">
        <f t="shared" si="1788"/>
        <v>0</v>
      </c>
      <c r="DH104" s="370">
        <f t="shared" si="1788"/>
        <v>0</v>
      </c>
      <c r="DI104" s="382">
        <f>DB104+DF104+DH104</f>
        <v>0</v>
      </c>
      <c r="DJ104" s="382">
        <f t="shared" ref="DJ104" si="1789">CZ104+DD104</f>
        <v>0</v>
      </c>
      <c r="DK104" s="381">
        <f>IF(CE104=0,1,0)</f>
        <v>1</v>
      </c>
      <c r="DL104" s="381">
        <f>IFERROR(IF($AF104="N",AH104+AJ104+AL104+AN104,AF104+AH104+AJ104+AL104+AN104),0)*$DK104</f>
        <v>0</v>
      </c>
      <c r="DM104" s="381">
        <f>(AG104+AI104+AK104+AM104+AO104)*$DK104</f>
        <v>0</v>
      </c>
      <c r="DN104" s="381">
        <f>AS104+AW104+AY104-CW104</f>
        <v>0</v>
      </c>
      <c r="DO104" s="381">
        <f>BC104+BG104+BI104-DI104</f>
        <v>0</v>
      </c>
      <c r="DP104" s="381">
        <f>DN104+DO104</f>
        <v>0</v>
      </c>
      <c r="DQ104" s="380" t="str">
        <f>IF(OR(F104=vstupy!B$40,F104=vstupy!B$41,F104=vstupy!B$42,),"0","1")</f>
        <v>0</v>
      </c>
      <c r="DR104" s="372">
        <f>IF($DQ104="1",AQ104,"0")+CF104</f>
        <v>0</v>
      </c>
      <c r="DS104" s="369">
        <f>IF($DQ104="1",AS104,"0")+CG104</f>
        <v>0</v>
      </c>
      <c r="DT104" s="369">
        <f>IF($DQ104="1",AU104,"0")+CH104</f>
        <v>0</v>
      </c>
      <c r="DU104" s="369">
        <f>IF($DQ104="1",AW104,"0")+CI104</f>
        <v>0</v>
      </c>
      <c r="DV104" s="370">
        <f>IF($DQ104="1",AY104,"0")+CJ104</f>
        <v>0</v>
      </c>
      <c r="DW104" s="378">
        <f t="shared" ref="DW104" si="1790">SUM(DR104:DV106)</f>
        <v>0</v>
      </c>
      <c r="DX104" s="372" t="str">
        <f t="shared" ref="DX104" si="1791">IF($DQ104="1",BA104,"0")</f>
        <v>0</v>
      </c>
      <c r="DY104" s="369" t="str">
        <f t="shared" ref="DY104" si="1792">IF($DQ104="1",BC104,"0")</f>
        <v>0</v>
      </c>
      <c r="DZ104" s="369" t="str">
        <f t="shared" ref="DZ104" si="1793">IF($DQ104="1",BE104,"0")</f>
        <v>0</v>
      </c>
      <c r="EA104" s="369" t="str">
        <f>IF($DQ104="1",BG104,"0")</f>
        <v>0</v>
      </c>
      <c r="EB104" s="370" t="str">
        <f>IF($DQ104="1",BI104,"0")</f>
        <v>0</v>
      </c>
      <c r="EC104" s="378">
        <f t="shared" ref="EC104" si="1794">SUM(DX104:EB106)</f>
        <v>0</v>
      </c>
      <c r="ED104" s="379">
        <f>EC104+DW104</f>
        <v>0</v>
      </c>
    </row>
    <row r="105" spans="2:134" ht="12.6" customHeight="1" x14ac:dyDescent="0.2">
      <c r="B105" s="414"/>
      <c r="C105" s="437"/>
      <c r="D105" s="437"/>
      <c r="E105" s="437"/>
      <c r="F105" s="393"/>
      <c r="G105" s="586"/>
      <c r="H105" s="387"/>
      <c r="I105" s="387"/>
      <c r="J105" s="390"/>
      <c r="K105" s="393"/>
      <c r="L105" s="384"/>
      <c r="M105" s="383"/>
      <c r="N105" s="384"/>
      <c r="O105" s="384"/>
      <c r="P105" s="384"/>
      <c r="Q105" s="384"/>
      <c r="R105" s="385"/>
      <c r="S105" s="384"/>
      <c r="T105" s="409"/>
      <c r="U105" s="410"/>
      <c r="V105" s="385"/>
      <c r="W105" s="384"/>
      <c r="X105" s="261" t="s">
        <v>142</v>
      </c>
      <c r="Y105" s="262" t="s">
        <v>137</v>
      </c>
      <c r="Z105" s="263">
        <f>VLOOKUP($X105,vstupy!$B$18:$F$31,MATCH($Y105,vstupy!$B$17:$F$17,0),0)</f>
        <v>0</v>
      </c>
      <c r="AA105" s="264" t="s">
        <v>143</v>
      </c>
      <c r="AB105" s="263">
        <f>VLOOKUP($AA105,vstupy!$B$34:$C$36,2,FALSE)</f>
        <v>0</v>
      </c>
      <c r="AC105" s="263">
        <f t="shared" si="1271"/>
        <v>0</v>
      </c>
      <c r="AD105" s="412"/>
      <c r="AE105" s="404"/>
      <c r="AF105" s="372"/>
      <c r="AG105" s="396"/>
      <c r="AH105" s="396"/>
      <c r="AI105" s="396"/>
      <c r="AJ105" s="396"/>
      <c r="AK105" s="396"/>
      <c r="AL105" s="396"/>
      <c r="AM105" s="399"/>
      <c r="AN105" s="396"/>
      <c r="AO105" s="401"/>
      <c r="AP105" s="372"/>
      <c r="AQ105" s="369"/>
      <c r="AR105" s="369"/>
      <c r="AS105" s="369"/>
      <c r="AT105" s="369"/>
      <c r="AU105" s="369"/>
      <c r="AV105" s="369"/>
      <c r="AW105" s="369"/>
      <c r="AX105" s="369"/>
      <c r="AY105" s="369"/>
      <c r="AZ105" s="369"/>
      <c r="BA105" s="369"/>
      <c r="BB105" s="369"/>
      <c r="BC105" s="369"/>
      <c r="BD105" s="369"/>
      <c r="BE105" s="369"/>
      <c r="BF105" s="369"/>
      <c r="BG105" s="369"/>
      <c r="BH105" s="369"/>
      <c r="BI105" s="377"/>
      <c r="BJ105" s="371"/>
      <c r="BK105" s="372"/>
      <c r="BL105" s="369"/>
      <c r="BM105" s="369"/>
      <c r="BN105" s="369"/>
      <c r="BO105" s="369"/>
      <c r="BP105" s="369"/>
      <c r="BQ105" s="369"/>
      <c r="BR105" s="369"/>
      <c r="BS105" s="369"/>
      <c r="BT105" s="370"/>
      <c r="BU105" s="372"/>
      <c r="BV105" s="369"/>
      <c r="BW105" s="369"/>
      <c r="BX105" s="369"/>
      <c r="BY105" s="369"/>
      <c r="BZ105" s="369"/>
      <c r="CA105" s="369"/>
      <c r="CB105" s="369"/>
      <c r="CC105" s="369"/>
      <c r="CD105" s="370"/>
      <c r="CE105" s="395"/>
      <c r="CF105" s="372"/>
      <c r="CG105" s="369"/>
      <c r="CH105" s="369"/>
      <c r="CI105" s="369"/>
      <c r="CJ105" s="370"/>
      <c r="CK105" s="373"/>
      <c r="CL105" s="375"/>
      <c r="CM105" s="372"/>
      <c r="CN105" s="369"/>
      <c r="CO105" s="369"/>
      <c r="CP105" s="369"/>
      <c r="CQ105" s="369"/>
      <c r="CR105" s="369"/>
      <c r="CS105" s="369"/>
      <c r="CT105" s="369"/>
      <c r="CU105" s="369"/>
      <c r="CV105" s="370"/>
      <c r="CW105" s="371"/>
      <c r="CX105" s="371"/>
      <c r="CY105" s="372"/>
      <c r="CZ105" s="369"/>
      <c r="DA105" s="369"/>
      <c r="DB105" s="369"/>
      <c r="DC105" s="369"/>
      <c r="DD105" s="369"/>
      <c r="DE105" s="369"/>
      <c r="DF105" s="369"/>
      <c r="DG105" s="369"/>
      <c r="DH105" s="370"/>
      <c r="DI105" s="382"/>
      <c r="DJ105" s="382"/>
      <c r="DK105" s="381"/>
      <c r="DL105" s="381"/>
      <c r="DM105" s="381"/>
      <c r="DN105" s="381"/>
      <c r="DO105" s="381"/>
      <c r="DP105" s="381"/>
      <c r="DQ105" s="380"/>
      <c r="DR105" s="372"/>
      <c r="DS105" s="369"/>
      <c r="DT105" s="369"/>
      <c r="DU105" s="369"/>
      <c r="DV105" s="370"/>
      <c r="DW105" s="378"/>
      <c r="DX105" s="372"/>
      <c r="DY105" s="369"/>
      <c r="DZ105" s="369"/>
      <c r="EA105" s="369"/>
      <c r="EB105" s="370"/>
      <c r="EC105" s="378"/>
      <c r="ED105" s="379"/>
    </row>
    <row r="106" spans="2:134" ht="12.6" customHeight="1" x14ac:dyDescent="0.2">
      <c r="B106" s="414"/>
      <c r="C106" s="437"/>
      <c r="D106" s="437"/>
      <c r="E106" s="437"/>
      <c r="F106" s="394"/>
      <c r="G106" s="586"/>
      <c r="H106" s="388"/>
      <c r="I106" s="388"/>
      <c r="J106" s="391"/>
      <c r="K106" s="394"/>
      <c r="L106" s="384"/>
      <c r="M106" s="383"/>
      <c r="N106" s="384"/>
      <c r="O106" s="384"/>
      <c r="P106" s="384"/>
      <c r="Q106" s="384"/>
      <c r="R106" s="385"/>
      <c r="S106" s="384"/>
      <c r="T106" s="409"/>
      <c r="U106" s="410"/>
      <c r="V106" s="385"/>
      <c r="W106" s="384"/>
      <c r="X106" s="261" t="s">
        <v>142</v>
      </c>
      <c r="Y106" s="262" t="s">
        <v>137</v>
      </c>
      <c r="Z106" s="263">
        <f>VLOOKUP($X106,vstupy!$B$18:$F$31,MATCH($Y106,vstupy!$B$17:$F$17,0),0)</f>
        <v>0</v>
      </c>
      <c r="AA106" s="264" t="s">
        <v>143</v>
      </c>
      <c r="AB106" s="263">
        <f>VLOOKUP($AA106,vstupy!$B$34:$C$36,2,FALSE)</f>
        <v>0</v>
      </c>
      <c r="AC106" s="263">
        <f t="shared" si="1271"/>
        <v>0</v>
      </c>
      <c r="AD106" s="413"/>
      <c r="AE106" s="405"/>
      <c r="AF106" s="372"/>
      <c r="AG106" s="396"/>
      <c r="AH106" s="396"/>
      <c r="AI106" s="396"/>
      <c r="AJ106" s="396"/>
      <c r="AK106" s="396"/>
      <c r="AL106" s="396"/>
      <c r="AM106" s="400"/>
      <c r="AN106" s="396"/>
      <c r="AO106" s="401"/>
      <c r="AP106" s="372"/>
      <c r="AQ106" s="369"/>
      <c r="AR106" s="369"/>
      <c r="AS106" s="369"/>
      <c r="AT106" s="369"/>
      <c r="AU106" s="369"/>
      <c r="AV106" s="369"/>
      <c r="AW106" s="369"/>
      <c r="AX106" s="369"/>
      <c r="AY106" s="369"/>
      <c r="AZ106" s="369"/>
      <c r="BA106" s="369"/>
      <c r="BB106" s="369"/>
      <c r="BC106" s="369"/>
      <c r="BD106" s="369"/>
      <c r="BE106" s="369"/>
      <c r="BF106" s="369"/>
      <c r="BG106" s="369"/>
      <c r="BH106" s="369"/>
      <c r="BI106" s="377"/>
      <c r="BJ106" s="371"/>
      <c r="BK106" s="372"/>
      <c r="BL106" s="369"/>
      <c r="BM106" s="369"/>
      <c r="BN106" s="369"/>
      <c r="BO106" s="369"/>
      <c r="BP106" s="369"/>
      <c r="BQ106" s="369"/>
      <c r="BR106" s="369"/>
      <c r="BS106" s="369"/>
      <c r="BT106" s="370"/>
      <c r="BU106" s="372"/>
      <c r="BV106" s="369"/>
      <c r="BW106" s="369"/>
      <c r="BX106" s="369"/>
      <c r="BY106" s="369"/>
      <c r="BZ106" s="369"/>
      <c r="CA106" s="369"/>
      <c r="CB106" s="369"/>
      <c r="CC106" s="369"/>
      <c r="CD106" s="370"/>
      <c r="CE106" s="395"/>
      <c r="CF106" s="372"/>
      <c r="CG106" s="369"/>
      <c r="CH106" s="369"/>
      <c r="CI106" s="369"/>
      <c r="CJ106" s="370"/>
      <c r="CK106" s="373"/>
      <c r="CL106" s="376"/>
      <c r="CM106" s="372"/>
      <c r="CN106" s="369"/>
      <c r="CO106" s="369"/>
      <c r="CP106" s="369"/>
      <c r="CQ106" s="369"/>
      <c r="CR106" s="369"/>
      <c r="CS106" s="369"/>
      <c r="CT106" s="369"/>
      <c r="CU106" s="369"/>
      <c r="CV106" s="370"/>
      <c r="CW106" s="371"/>
      <c r="CX106" s="371"/>
      <c r="CY106" s="372"/>
      <c r="CZ106" s="369"/>
      <c r="DA106" s="369"/>
      <c r="DB106" s="369"/>
      <c r="DC106" s="369"/>
      <c r="DD106" s="369"/>
      <c r="DE106" s="369"/>
      <c r="DF106" s="369"/>
      <c r="DG106" s="369"/>
      <c r="DH106" s="370"/>
      <c r="DI106" s="382"/>
      <c r="DJ106" s="382"/>
      <c r="DK106" s="381"/>
      <c r="DL106" s="381"/>
      <c r="DM106" s="381"/>
      <c r="DN106" s="381"/>
      <c r="DO106" s="381"/>
      <c r="DP106" s="381"/>
      <c r="DQ106" s="380"/>
      <c r="DR106" s="372"/>
      <c r="DS106" s="369"/>
      <c r="DT106" s="369"/>
      <c r="DU106" s="369"/>
      <c r="DV106" s="370"/>
      <c r="DW106" s="378"/>
      <c r="DX106" s="372"/>
      <c r="DY106" s="369"/>
      <c r="DZ106" s="369"/>
      <c r="EA106" s="369"/>
      <c r="EB106" s="370"/>
      <c r="EC106" s="378"/>
      <c r="ED106" s="379"/>
    </row>
    <row r="107" spans="2:134" ht="12.6" customHeight="1" x14ac:dyDescent="0.2">
      <c r="B107" s="427">
        <f t="shared" ref="B107" si="1795">B104+1</f>
        <v>33</v>
      </c>
      <c r="C107" s="425"/>
      <c r="D107" s="425"/>
      <c r="E107" s="425"/>
      <c r="F107" s="428" t="s">
        <v>196</v>
      </c>
      <c r="G107" s="585"/>
      <c r="H107" s="431" t="str">
        <f t="shared" ref="H107" si="1796">IF($F107="3e)  Skoršia transpozícia  - zavedenie transpozície pred termínom ktorý určuje smernica EÚ. "," ","")</f>
        <v/>
      </c>
      <c r="I107" s="431" t="str">
        <f t="shared" ref="I107" si="1797">IF($F107="3e)  Skoršia transpozícia  - zavedenie transpozície pred termínom ktorý určuje smernica EÚ. ",$H107,"NA")</f>
        <v>NA</v>
      </c>
      <c r="J107" s="422">
        <f>IF(I107&gt;12,1,I107/12)</f>
        <v>1</v>
      </c>
      <c r="K107" s="428"/>
      <c r="L107" s="418"/>
      <c r="M107" s="426">
        <f>IF(L107="N",0,L107)</f>
        <v>0</v>
      </c>
      <c r="N107" s="418" t="s">
        <v>196</v>
      </c>
      <c r="O107" s="418"/>
      <c r="P107" s="418"/>
      <c r="Q107" s="418" t="s">
        <v>35</v>
      </c>
      <c r="R107" s="419">
        <f>VLOOKUP(Q107,vstupy!$B$3:$C$15,2,FALSE)</f>
        <v>0</v>
      </c>
      <c r="S107" s="418"/>
      <c r="T107" s="420"/>
      <c r="U107" s="421" t="s">
        <v>35</v>
      </c>
      <c r="V107" s="419">
        <f>VLOOKUP(U107,vstupy!$B$3:$C$15,2,FALSE)</f>
        <v>0</v>
      </c>
      <c r="W107" s="418"/>
      <c r="X107" s="160" t="s">
        <v>142</v>
      </c>
      <c r="Y107" s="174" t="s">
        <v>137</v>
      </c>
      <c r="Z107" s="171">
        <f>VLOOKUP($X107,vstupy!$B$18:$F$31,MATCH($Y107,vstupy!$B$17:$F$17,0),0)</f>
        <v>0</v>
      </c>
      <c r="AA107" s="108" t="s">
        <v>143</v>
      </c>
      <c r="AB107" s="171">
        <f>VLOOKUP($AA107,vstupy!$B$34:$C$36,2,FALSE)</f>
        <v>0</v>
      </c>
      <c r="AC107" s="171">
        <f t="shared" si="1271"/>
        <v>0</v>
      </c>
      <c r="AD107" s="434" t="s">
        <v>35</v>
      </c>
      <c r="AE107" s="403">
        <f>VLOOKUP(AD107,vstupy!$B$3:$C$15,2,FALSE)</f>
        <v>0</v>
      </c>
      <c r="AF107" s="406" t="str">
        <f>IFERROR(IF(M107=0,"N",O107/L107*J107),0)</f>
        <v>N</v>
      </c>
      <c r="AG107" s="396">
        <f>O107*J107</f>
        <v>0</v>
      </c>
      <c r="AH107" s="408">
        <f t="shared" ref="AH107" si="1798">P107*R107*J107</f>
        <v>0</v>
      </c>
      <c r="AI107" s="400">
        <f t="shared" ref="AI107" si="1799">IFERROR(AH107*M107,0)</f>
        <v>0</v>
      </c>
      <c r="AJ107" s="408" t="str">
        <f t="shared" si="1393"/>
        <v>N</v>
      </c>
      <c r="AK107" s="396">
        <f t="shared" ref="AK107" si="1800">S107*J107</f>
        <v>0</v>
      </c>
      <c r="AL107" s="396">
        <f>T107*V107*J107</f>
        <v>0</v>
      </c>
      <c r="AM107" s="398">
        <f t="shared" ref="AM107" si="1801">IFERROR(AL107*M107,0)</f>
        <v>0</v>
      </c>
      <c r="AN107" s="400">
        <f t="shared" ref="AN107" si="1802">IF(W107&gt;0,IF(AE107&gt;0,($G$7/160)*(W107/60)*AE107*J107,0),IF(AE107&gt;0,($G$7/160)*((AC107+AC108+AC109)/60)*AE107*J107,0))</f>
        <v>0</v>
      </c>
      <c r="AO107" s="401">
        <f>IFERROR(AN107*M107,0)</f>
        <v>0</v>
      </c>
      <c r="AP107" s="372">
        <f t="shared" ref="AP107" si="1803">IF($N107="In (zvyšuje náklady)",AF107,0)</f>
        <v>0</v>
      </c>
      <c r="AQ107" s="369">
        <f t="shared" ref="AQ107" si="1804">IF($N107="In (zvyšuje náklady)",AG107,0)</f>
        <v>0</v>
      </c>
      <c r="AR107" s="369">
        <f t="shared" ref="AR107" si="1805">IF($N107="In (zvyšuje náklady)",AH107,0)</f>
        <v>0</v>
      </c>
      <c r="AS107" s="369">
        <f t="shared" ref="AS107" si="1806">IF($N107="In (zvyšuje náklady)",AI107,0)</f>
        <v>0</v>
      </c>
      <c r="AT107" s="369">
        <f t="shared" ref="AT107" si="1807">IF($N107="In (zvyšuje náklady)",AJ107,0)</f>
        <v>0</v>
      </c>
      <c r="AU107" s="369">
        <f t="shared" ref="AU107" si="1808">IF($N107="In (zvyšuje náklady)",AK107,0)</f>
        <v>0</v>
      </c>
      <c r="AV107" s="369">
        <f t="shared" ref="AV107" si="1809">IF($N107="In (zvyšuje náklady)",AL107,0)</f>
        <v>0</v>
      </c>
      <c r="AW107" s="369">
        <f t="shared" ref="AW107" si="1810">IF($N107="In (zvyšuje náklady)",AM107,0)</f>
        <v>0</v>
      </c>
      <c r="AX107" s="369">
        <f t="shared" ref="AX107" si="1811">IF($N107="In (zvyšuje náklady)",AN107,0)</f>
        <v>0</v>
      </c>
      <c r="AY107" s="369">
        <f t="shared" ref="AY107" si="1812">IF($N107="In (zvyšuje náklady)",AO107,0)</f>
        <v>0</v>
      </c>
      <c r="AZ107" s="369" t="str">
        <f t="shared" ref="AZ107" si="1813">IF($N107="Out (znižuje náklady)",AF107,"0")</f>
        <v>0</v>
      </c>
      <c r="BA107" s="369" t="str">
        <f t="shared" ref="BA107" si="1814">IF($N107="Out (znižuje náklady)",AG107,"0")</f>
        <v>0</v>
      </c>
      <c r="BB107" s="369" t="str">
        <f t="shared" ref="BB107" si="1815">IF($N107="Out (znižuje náklady)",AH107,"0")</f>
        <v>0</v>
      </c>
      <c r="BC107" s="369" t="str">
        <f t="shared" ref="BC107" si="1816">IF($N107="Out (znižuje náklady)",AI107,"0")</f>
        <v>0</v>
      </c>
      <c r="BD107" s="369" t="str">
        <f t="shared" ref="BD107" si="1817">IF($N107="Out (znižuje náklady)",AJ107,"0")</f>
        <v>0</v>
      </c>
      <c r="BE107" s="369" t="str">
        <f t="shared" ref="BE107" si="1818">IF($N107="Out (znižuje náklady)",AK107,"0")</f>
        <v>0</v>
      </c>
      <c r="BF107" s="369" t="str">
        <f t="shared" ref="BF107" si="1819">IF($N107="Out (znižuje náklady)",AL107,"0")</f>
        <v>0</v>
      </c>
      <c r="BG107" s="369" t="str">
        <f t="shared" ref="BG107" si="1820">IF($N107="Out (znižuje náklady)",AM107,"0")</f>
        <v>0</v>
      </c>
      <c r="BH107" s="369" t="str">
        <f t="shared" ref="BH107" si="1821">IF($N107="Out (znižuje náklady)",AN107,"0")</f>
        <v>0</v>
      </c>
      <c r="BI107" s="377" t="str">
        <f t="shared" ref="BI107" si="1822">IF($N107="Out (znižuje náklady)",AO107,"0")</f>
        <v>0</v>
      </c>
      <c r="BJ107" s="371">
        <f>IF(F107=vstupy!$B$47,0,1)</f>
        <v>1</v>
      </c>
      <c r="BK107" s="372">
        <f t="shared" ref="BK107" si="1823">$BJ107*AP107</f>
        <v>0</v>
      </c>
      <c r="BL107" s="369">
        <f t="shared" ref="BL107" si="1824">$BJ107*AQ107</f>
        <v>0</v>
      </c>
      <c r="BM107" s="369">
        <f t="shared" ref="BM107" si="1825">$BJ107*AR107</f>
        <v>0</v>
      </c>
      <c r="BN107" s="369">
        <f t="shared" ref="BN107" si="1826">$BJ107*AS107</f>
        <v>0</v>
      </c>
      <c r="BO107" s="369">
        <f t="shared" ref="BO107" si="1827">$BJ107*AT107</f>
        <v>0</v>
      </c>
      <c r="BP107" s="369">
        <f t="shared" ref="BP107" si="1828">$BJ107*AU107</f>
        <v>0</v>
      </c>
      <c r="BQ107" s="369">
        <f t="shared" ref="BQ107" si="1829">$BJ107*AV107</f>
        <v>0</v>
      </c>
      <c r="BR107" s="369">
        <f t="shared" ref="BR107" si="1830">$BJ107*AW107</f>
        <v>0</v>
      </c>
      <c r="BS107" s="369">
        <f t="shared" ref="BS107" si="1831">$BJ107*AX107</f>
        <v>0</v>
      </c>
      <c r="BT107" s="370">
        <f t="shared" ref="BT107" si="1832">$BJ107*AY107</f>
        <v>0</v>
      </c>
      <c r="BU107" s="372">
        <f t="shared" ref="BU107" si="1833">$BJ107*AZ107</f>
        <v>0</v>
      </c>
      <c r="BV107" s="369">
        <f t="shared" ref="BV107" si="1834">$BJ107*BA107</f>
        <v>0</v>
      </c>
      <c r="BW107" s="369">
        <f t="shared" ref="BW107" si="1835">$BJ107*BB107</f>
        <v>0</v>
      </c>
      <c r="BX107" s="369">
        <f t="shared" ref="BX107" si="1836">$BJ107*BC107</f>
        <v>0</v>
      </c>
      <c r="BY107" s="369">
        <f t="shared" ref="BY107" si="1837">$BJ107*BD107</f>
        <v>0</v>
      </c>
      <c r="BZ107" s="369">
        <f t="shared" ref="BZ107" si="1838">$BJ107*BE107</f>
        <v>0</v>
      </c>
      <c r="CA107" s="369">
        <f t="shared" ref="CA107" si="1839">$BJ107*BF107</f>
        <v>0</v>
      </c>
      <c r="CB107" s="369">
        <f t="shared" ref="CB107" si="1840">$BJ107*BG107</f>
        <v>0</v>
      </c>
      <c r="CC107" s="369">
        <f t="shared" ref="CC107" si="1841">$BJ107*BH107</f>
        <v>0</v>
      </c>
      <c r="CD107" s="370">
        <f t="shared" ref="CD107" si="1842">$BJ107*BI107</f>
        <v>0</v>
      </c>
      <c r="CE107" s="395">
        <f>IF(N107="Nemení sa",1,0)</f>
        <v>0</v>
      </c>
      <c r="CF107" s="372">
        <f>AG107*$CE107</f>
        <v>0</v>
      </c>
      <c r="CG107" s="369">
        <f>AI107*$CE107</f>
        <v>0</v>
      </c>
      <c r="CH107" s="369">
        <f>AK107*$CE107</f>
        <v>0</v>
      </c>
      <c r="CI107" s="369">
        <f>AM107*$CE107</f>
        <v>0</v>
      </c>
      <c r="CJ107" s="370">
        <f>AO107*$CE107</f>
        <v>0</v>
      </c>
      <c r="CK107" s="373">
        <f t="shared" ref="CK107" si="1843">SUM(CF107:CJ109)</f>
        <v>0</v>
      </c>
      <c r="CL107" s="374">
        <f>IF(F107=vstupy!B$42,"1",0)</f>
        <v>0</v>
      </c>
      <c r="CM107" s="372">
        <f t="shared" ref="CM107:CV107" si="1844">IF($CL107="1",AP107,0)</f>
        <v>0</v>
      </c>
      <c r="CN107" s="369">
        <f t="shared" si="1844"/>
        <v>0</v>
      </c>
      <c r="CO107" s="369">
        <f t="shared" si="1844"/>
        <v>0</v>
      </c>
      <c r="CP107" s="369">
        <f t="shared" si="1844"/>
        <v>0</v>
      </c>
      <c r="CQ107" s="369">
        <f t="shared" si="1844"/>
        <v>0</v>
      </c>
      <c r="CR107" s="369">
        <f t="shared" si="1844"/>
        <v>0</v>
      </c>
      <c r="CS107" s="369">
        <f t="shared" si="1844"/>
        <v>0</v>
      </c>
      <c r="CT107" s="369">
        <f t="shared" si="1844"/>
        <v>0</v>
      </c>
      <c r="CU107" s="369">
        <f t="shared" si="1844"/>
        <v>0</v>
      </c>
      <c r="CV107" s="370">
        <f t="shared" si="1844"/>
        <v>0</v>
      </c>
      <c r="CW107" s="371">
        <f>CP107+CT107+CV107</f>
        <v>0</v>
      </c>
      <c r="CX107" s="371">
        <f t="shared" ref="CX107" si="1845">CN107+CR107</f>
        <v>0</v>
      </c>
      <c r="CY107" s="372">
        <f t="shared" ref="CY107:DH107" si="1846">IF($CL107="1",AZ107,0)</f>
        <v>0</v>
      </c>
      <c r="CZ107" s="369">
        <f t="shared" si="1846"/>
        <v>0</v>
      </c>
      <c r="DA107" s="369">
        <f t="shared" si="1846"/>
        <v>0</v>
      </c>
      <c r="DB107" s="369">
        <f t="shared" si="1846"/>
        <v>0</v>
      </c>
      <c r="DC107" s="369">
        <f t="shared" si="1846"/>
        <v>0</v>
      </c>
      <c r="DD107" s="369">
        <f t="shared" si="1846"/>
        <v>0</v>
      </c>
      <c r="DE107" s="369">
        <f t="shared" si="1846"/>
        <v>0</v>
      </c>
      <c r="DF107" s="369">
        <f t="shared" si="1846"/>
        <v>0</v>
      </c>
      <c r="DG107" s="369">
        <f t="shared" si="1846"/>
        <v>0</v>
      </c>
      <c r="DH107" s="370">
        <f t="shared" si="1846"/>
        <v>0</v>
      </c>
      <c r="DI107" s="382">
        <f>DB107+DF107+DH107</f>
        <v>0</v>
      </c>
      <c r="DJ107" s="382">
        <f t="shared" ref="DJ107" si="1847">CZ107+DD107</f>
        <v>0</v>
      </c>
      <c r="DK107" s="381">
        <f>IF(CE107=0,1,0)</f>
        <v>1</v>
      </c>
      <c r="DL107" s="381">
        <f>IFERROR(IF($AF107="N",AH107+AJ107+AL107+AN107,AF107+AH107+AJ107+AL107+AN107),0)*$DK107</f>
        <v>0</v>
      </c>
      <c r="DM107" s="381">
        <f>(AG107+AI107+AK107+AM107+AO107)*$DK107</f>
        <v>0</v>
      </c>
      <c r="DN107" s="381">
        <f>AS107+AW107+AY107-CW107</f>
        <v>0</v>
      </c>
      <c r="DO107" s="381">
        <f>BC107+BG107+BI107-DI107</f>
        <v>0</v>
      </c>
      <c r="DP107" s="381">
        <f>DN107+DO107</f>
        <v>0</v>
      </c>
      <c r="DQ107" s="380" t="str">
        <f>IF(OR(F107=vstupy!B$40,F107=vstupy!B$41,F107=vstupy!B$42,),"0","1")</f>
        <v>0</v>
      </c>
      <c r="DR107" s="372">
        <f>IF($DQ107="1",AQ107,"0")+CF107</f>
        <v>0</v>
      </c>
      <c r="DS107" s="369">
        <f>IF($DQ107="1",AS107,"0")+CG107</f>
        <v>0</v>
      </c>
      <c r="DT107" s="369">
        <f>IF($DQ107="1",AU107,"0")+CH107</f>
        <v>0</v>
      </c>
      <c r="DU107" s="369">
        <f>IF($DQ107="1",AW107,"0")+CI107</f>
        <v>0</v>
      </c>
      <c r="DV107" s="370">
        <f>IF($DQ107="1",AY107,"0")+CJ107</f>
        <v>0</v>
      </c>
      <c r="DW107" s="378">
        <f t="shared" ref="DW107" si="1848">SUM(DR107:DV109)</f>
        <v>0</v>
      </c>
      <c r="DX107" s="372" t="str">
        <f t="shared" ref="DX107" si="1849">IF($DQ107="1",BA107,"0")</f>
        <v>0</v>
      </c>
      <c r="DY107" s="369" t="str">
        <f t="shared" ref="DY107" si="1850">IF($DQ107="1",BC107,"0")</f>
        <v>0</v>
      </c>
      <c r="DZ107" s="369" t="str">
        <f t="shared" ref="DZ107" si="1851">IF($DQ107="1",BE107,"0")</f>
        <v>0</v>
      </c>
      <c r="EA107" s="369" t="str">
        <f>IF($DQ107="1",BG107,"0")</f>
        <v>0</v>
      </c>
      <c r="EB107" s="370" t="str">
        <f>IF($DQ107="1",BI107,"0")</f>
        <v>0</v>
      </c>
      <c r="EC107" s="378">
        <f t="shared" ref="EC107" si="1852">SUM(DX107:EB109)</f>
        <v>0</v>
      </c>
      <c r="ED107" s="379">
        <f>EC107+DW107</f>
        <v>0</v>
      </c>
    </row>
    <row r="108" spans="2:134" ht="12.6" customHeight="1" x14ac:dyDescent="0.2">
      <c r="B108" s="427"/>
      <c r="C108" s="425"/>
      <c r="D108" s="425"/>
      <c r="E108" s="425"/>
      <c r="F108" s="429"/>
      <c r="G108" s="585"/>
      <c r="H108" s="432"/>
      <c r="I108" s="432"/>
      <c r="J108" s="423"/>
      <c r="K108" s="429"/>
      <c r="L108" s="418"/>
      <c r="M108" s="426"/>
      <c r="N108" s="418"/>
      <c r="O108" s="418"/>
      <c r="P108" s="418"/>
      <c r="Q108" s="418"/>
      <c r="R108" s="419"/>
      <c r="S108" s="418"/>
      <c r="T108" s="420"/>
      <c r="U108" s="421"/>
      <c r="V108" s="419"/>
      <c r="W108" s="418"/>
      <c r="X108" s="160" t="s">
        <v>142</v>
      </c>
      <c r="Y108" s="174" t="s">
        <v>137</v>
      </c>
      <c r="Z108" s="171">
        <f>VLOOKUP($X108,vstupy!$B$18:$F$31,MATCH($Y108,vstupy!$B$17:$F$17,0),0)</f>
        <v>0</v>
      </c>
      <c r="AA108" s="108" t="s">
        <v>143</v>
      </c>
      <c r="AB108" s="171">
        <f>VLOOKUP($AA108,vstupy!$B$34:$C$36,2,FALSE)</f>
        <v>0</v>
      </c>
      <c r="AC108" s="171">
        <f t="shared" si="1271"/>
        <v>0</v>
      </c>
      <c r="AD108" s="435"/>
      <c r="AE108" s="404"/>
      <c r="AF108" s="372"/>
      <c r="AG108" s="396"/>
      <c r="AH108" s="396"/>
      <c r="AI108" s="396"/>
      <c r="AJ108" s="396"/>
      <c r="AK108" s="396"/>
      <c r="AL108" s="396"/>
      <c r="AM108" s="399"/>
      <c r="AN108" s="396"/>
      <c r="AO108" s="401"/>
      <c r="AP108" s="372"/>
      <c r="AQ108" s="369"/>
      <c r="AR108" s="369"/>
      <c r="AS108" s="369"/>
      <c r="AT108" s="369"/>
      <c r="AU108" s="369"/>
      <c r="AV108" s="369"/>
      <c r="AW108" s="369"/>
      <c r="AX108" s="369"/>
      <c r="AY108" s="369"/>
      <c r="AZ108" s="369"/>
      <c r="BA108" s="369"/>
      <c r="BB108" s="369"/>
      <c r="BC108" s="369"/>
      <c r="BD108" s="369"/>
      <c r="BE108" s="369"/>
      <c r="BF108" s="369"/>
      <c r="BG108" s="369"/>
      <c r="BH108" s="369"/>
      <c r="BI108" s="377"/>
      <c r="BJ108" s="371"/>
      <c r="BK108" s="372"/>
      <c r="BL108" s="369"/>
      <c r="BM108" s="369"/>
      <c r="BN108" s="369"/>
      <c r="BO108" s="369"/>
      <c r="BP108" s="369"/>
      <c r="BQ108" s="369"/>
      <c r="BR108" s="369"/>
      <c r="BS108" s="369"/>
      <c r="BT108" s="370"/>
      <c r="BU108" s="372"/>
      <c r="BV108" s="369"/>
      <c r="BW108" s="369"/>
      <c r="BX108" s="369"/>
      <c r="BY108" s="369"/>
      <c r="BZ108" s="369"/>
      <c r="CA108" s="369"/>
      <c r="CB108" s="369"/>
      <c r="CC108" s="369"/>
      <c r="CD108" s="370"/>
      <c r="CE108" s="395"/>
      <c r="CF108" s="372"/>
      <c r="CG108" s="369"/>
      <c r="CH108" s="369"/>
      <c r="CI108" s="369"/>
      <c r="CJ108" s="370"/>
      <c r="CK108" s="373"/>
      <c r="CL108" s="375"/>
      <c r="CM108" s="372"/>
      <c r="CN108" s="369"/>
      <c r="CO108" s="369"/>
      <c r="CP108" s="369"/>
      <c r="CQ108" s="369"/>
      <c r="CR108" s="369"/>
      <c r="CS108" s="369"/>
      <c r="CT108" s="369"/>
      <c r="CU108" s="369"/>
      <c r="CV108" s="370"/>
      <c r="CW108" s="371"/>
      <c r="CX108" s="371"/>
      <c r="CY108" s="372"/>
      <c r="CZ108" s="369"/>
      <c r="DA108" s="369"/>
      <c r="DB108" s="369"/>
      <c r="DC108" s="369"/>
      <c r="DD108" s="369"/>
      <c r="DE108" s="369"/>
      <c r="DF108" s="369"/>
      <c r="DG108" s="369"/>
      <c r="DH108" s="370"/>
      <c r="DI108" s="382"/>
      <c r="DJ108" s="382"/>
      <c r="DK108" s="381"/>
      <c r="DL108" s="381"/>
      <c r="DM108" s="381"/>
      <c r="DN108" s="381"/>
      <c r="DO108" s="381"/>
      <c r="DP108" s="381"/>
      <c r="DQ108" s="380"/>
      <c r="DR108" s="372"/>
      <c r="DS108" s="369"/>
      <c r="DT108" s="369"/>
      <c r="DU108" s="369"/>
      <c r="DV108" s="370"/>
      <c r="DW108" s="378"/>
      <c r="DX108" s="372"/>
      <c r="DY108" s="369"/>
      <c r="DZ108" s="369"/>
      <c r="EA108" s="369"/>
      <c r="EB108" s="370"/>
      <c r="EC108" s="378"/>
      <c r="ED108" s="379"/>
    </row>
    <row r="109" spans="2:134" ht="12.6" customHeight="1" x14ac:dyDescent="0.2">
      <c r="B109" s="427"/>
      <c r="C109" s="425"/>
      <c r="D109" s="425"/>
      <c r="E109" s="425"/>
      <c r="F109" s="430"/>
      <c r="G109" s="585"/>
      <c r="H109" s="433"/>
      <c r="I109" s="433"/>
      <c r="J109" s="424"/>
      <c r="K109" s="430"/>
      <c r="L109" s="418"/>
      <c r="M109" s="426"/>
      <c r="N109" s="418"/>
      <c r="O109" s="418"/>
      <c r="P109" s="418"/>
      <c r="Q109" s="418"/>
      <c r="R109" s="419"/>
      <c r="S109" s="418"/>
      <c r="T109" s="420"/>
      <c r="U109" s="421"/>
      <c r="V109" s="419"/>
      <c r="W109" s="418"/>
      <c r="X109" s="160" t="s">
        <v>142</v>
      </c>
      <c r="Y109" s="174" t="s">
        <v>137</v>
      </c>
      <c r="Z109" s="171">
        <f>VLOOKUP($X109,vstupy!$B$18:$F$31,MATCH($Y109,vstupy!$B$17:$F$17,0),0)</f>
        <v>0</v>
      </c>
      <c r="AA109" s="108" t="s">
        <v>143</v>
      </c>
      <c r="AB109" s="171">
        <f>VLOOKUP($AA109,vstupy!$B$34:$C$36,2,FALSE)</f>
        <v>0</v>
      </c>
      <c r="AC109" s="171">
        <f t="shared" si="1271"/>
        <v>0</v>
      </c>
      <c r="AD109" s="436"/>
      <c r="AE109" s="405"/>
      <c r="AF109" s="372"/>
      <c r="AG109" s="396"/>
      <c r="AH109" s="396"/>
      <c r="AI109" s="396"/>
      <c r="AJ109" s="396"/>
      <c r="AK109" s="396"/>
      <c r="AL109" s="396"/>
      <c r="AM109" s="400"/>
      <c r="AN109" s="396"/>
      <c r="AO109" s="401"/>
      <c r="AP109" s="372"/>
      <c r="AQ109" s="369"/>
      <c r="AR109" s="369"/>
      <c r="AS109" s="369"/>
      <c r="AT109" s="369"/>
      <c r="AU109" s="369"/>
      <c r="AV109" s="369"/>
      <c r="AW109" s="369"/>
      <c r="AX109" s="369"/>
      <c r="AY109" s="369"/>
      <c r="AZ109" s="369"/>
      <c r="BA109" s="369"/>
      <c r="BB109" s="369"/>
      <c r="BC109" s="369"/>
      <c r="BD109" s="369"/>
      <c r="BE109" s="369"/>
      <c r="BF109" s="369"/>
      <c r="BG109" s="369"/>
      <c r="BH109" s="369"/>
      <c r="BI109" s="377"/>
      <c r="BJ109" s="371"/>
      <c r="BK109" s="372"/>
      <c r="BL109" s="369"/>
      <c r="BM109" s="369"/>
      <c r="BN109" s="369"/>
      <c r="BO109" s="369"/>
      <c r="BP109" s="369"/>
      <c r="BQ109" s="369"/>
      <c r="BR109" s="369"/>
      <c r="BS109" s="369"/>
      <c r="BT109" s="370"/>
      <c r="BU109" s="372"/>
      <c r="BV109" s="369"/>
      <c r="BW109" s="369"/>
      <c r="BX109" s="369"/>
      <c r="BY109" s="369"/>
      <c r="BZ109" s="369"/>
      <c r="CA109" s="369"/>
      <c r="CB109" s="369"/>
      <c r="CC109" s="369"/>
      <c r="CD109" s="370"/>
      <c r="CE109" s="395"/>
      <c r="CF109" s="372"/>
      <c r="CG109" s="369"/>
      <c r="CH109" s="369"/>
      <c r="CI109" s="369"/>
      <c r="CJ109" s="370"/>
      <c r="CK109" s="373"/>
      <c r="CL109" s="376"/>
      <c r="CM109" s="372"/>
      <c r="CN109" s="369"/>
      <c r="CO109" s="369"/>
      <c r="CP109" s="369"/>
      <c r="CQ109" s="369"/>
      <c r="CR109" s="369"/>
      <c r="CS109" s="369"/>
      <c r="CT109" s="369"/>
      <c r="CU109" s="369"/>
      <c r="CV109" s="370"/>
      <c r="CW109" s="371"/>
      <c r="CX109" s="371"/>
      <c r="CY109" s="372"/>
      <c r="CZ109" s="369"/>
      <c r="DA109" s="369"/>
      <c r="DB109" s="369"/>
      <c r="DC109" s="369"/>
      <c r="DD109" s="369"/>
      <c r="DE109" s="369"/>
      <c r="DF109" s="369"/>
      <c r="DG109" s="369"/>
      <c r="DH109" s="370"/>
      <c r="DI109" s="382"/>
      <c r="DJ109" s="382"/>
      <c r="DK109" s="381"/>
      <c r="DL109" s="381"/>
      <c r="DM109" s="381"/>
      <c r="DN109" s="381"/>
      <c r="DO109" s="381"/>
      <c r="DP109" s="381"/>
      <c r="DQ109" s="380"/>
      <c r="DR109" s="372"/>
      <c r="DS109" s="369"/>
      <c r="DT109" s="369"/>
      <c r="DU109" s="369"/>
      <c r="DV109" s="370"/>
      <c r="DW109" s="378"/>
      <c r="DX109" s="372"/>
      <c r="DY109" s="369"/>
      <c r="DZ109" s="369"/>
      <c r="EA109" s="369"/>
      <c r="EB109" s="370"/>
      <c r="EC109" s="378"/>
      <c r="ED109" s="379"/>
    </row>
    <row r="110" spans="2:134" ht="12.6" customHeight="1" x14ac:dyDescent="0.2">
      <c r="B110" s="414">
        <f t="shared" ref="B110" si="1853">B107+1</f>
        <v>34</v>
      </c>
      <c r="C110" s="437"/>
      <c r="D110" s="437"/>
      <c r="E110" s="437"/>
      <c r="F110" s="392" t="s">
        <v>196</v>
      </c>
      <c r="G110" s="586"/>
      <c r="H110" s="386" t="str">
        <f t="shared" ref="H110" si="1854">IF($F110="3e)  Skoršia transpozícia  - zavedenie transpozície pred termínom ktorý určuje smernica EÚ. "," ","")</f>
        <v/>
      </c>
      <c r="I110" s="386" t="str">
        <f t="shared" ref="I110" si="1855">IF($F110="3e)  Skoršia transpozícia  - zavedenie transpozície pred termínom ktorý určuje smernica EÚ. ",$H110,"NA")</f>
        <v>NA</v>
      </c>
      <c r="J110" s="389">
        <f>IF(I110&gt;12,1,I110/12)</f>
        <v>1</v>
      </c>
      <c r="K110" s="392"/>
      <c r="L110" s="384"/>
      <c r="M110" s="383">
        <f>IF(L110="N",0,L110)</f>
        <v>0</v>
      </c>
      <c r="N110" s="384" t="s">
        <v>196</v>
      </c>
      <c r="O110" s="384"/>
      <c r="P110" s="384"/>
      <c r="Q110" s="384" t="s">
        <v>35</v>
      </c>
      <c r="R110" s="385">
        <f>VLOOKUP(Q110,vstupy!$B$3:$C$15,2,FALSE)</f>
        <v>0</v>
      </c>
      <c r="S110" s="384"/>
      <c r="T110" s="409"/>
      <c r="U110" s="410" t="s">
        <v>35</v>
      </c>
      <c r="V110" s="385">
        <f>VLOOKUP(U110,vstupy!$B$3:$C$15,2,FALSE)</f>
        <v>0</v>
      </c>
      <c r="W110" s="384"/>
      <c r="X110" s="261" t="s">
        <v>142</v>
      </c>
      <c r="Y110" s="262" t="s">
        <v>137</v>
      </c>
      <c r="Z110" s="263">
        <f>VLOOKUP($X110,vstupy!$B$18:$F$31,MATCH($Y110,vstupy!$B$17:$F$17,0),0)</f>
        <v>0</v>
      </c>
      <c r="AA110" s="264" t="s">
        <v>143</v>
      </c>
      <c r="AB110" s="263">
        <f>VLOOKUP($AA110,vstupy!$B$34:$C$36,2,FALSE)</f>
        <v>0</v>
      </c>
      <c r="AC110" s="263">
        <f t="shared" si="1271"/>
        <v>0</v>
      </c>
      <c r="AD110" s="411" t="s">
        <v>35</v>
      </c>
      <c r="AE110" s="403">
        <f>VLOOKUP(AD110,vstupy!$B$3:$C$15,2,FALSE)</f>
        <v>0</v>
      </c>
      <c r="AF110" s="406" t="str">
        <f>IFERROR(IF(M110=0,"N",O110/L110*J110),0)</f>
        <v>N</v>
      </c>
      <c r="AG110" s="396">
        <f>O110*J110</f>
        <v>0</v>
      </c>
      <c r="AH110" s="408">
        <f t="shared" ref="AH110" si="1856">P110*R110*J110</f>
        <v>0</v>
      </c>
      <c r="AI110" s="400">
        <f t="shared" ref="AI110" si="1857">IFERROR(AH110*M110,0)</f>
        <v>0</v>
      </c>
      <c r="AJ110" s="408" t="str">
        <f t="shared" si="1393"/>
        <v>N</v>
      </c>
      <c r="AK110" s="396">
        <f t="shared" ref="AK110" si="1858">S110*J110</f>
        <v>0</v>
      </c>
      <c r="AL110" s="396">
        <f>T110*V110*J110</f>
        <v>0</v>
      </c>
      <c r="AM110" s="398">
        <f t="shared" ref="AM110" si="1859">IFERROR(AL110*M110,0)</f>
        <v>0</v>
      </c>
      <c r="AN110" s="400">
        <f t="shared" ref="AN110" si="1860">IF(W110&gt;0,IF(AE110&gt;0,($G$7/160)*(W110/60)*AE110*J110,0),IF(AE110&gt;0,($G$7/160)*((AC110+AC111+AC112)/60)*AE110*J110,0))</f>
        <v>0</v>
      </c>
      <c r="AO110" s="401">
        <f>IFERROR(AN110*M110,0)</f>
        <v>0</v>
      </c>
      <c r="AP110" s="372">
        <f t="shared" ref="AP110" si="1861">IF($N110="In (zvyšuje náklady)",AF110,0)</f>
        <v>0</v>
      </c>
      <c r="AQ110" s="369">
        <f t="shared" ref="AQ110" si="1862">IF($N110="In (zvyšuje náklady)",AG110,0)</f>
        <v>0</v>
      </c>
      <c r="AR110" s="369">
        <f t="shared" ref="AR110" si="1863">IF($N110="In (zvyšuje náklady)",AH110,0)</f>
        <v>0</v>
      </c>
      <c r="AS110" s="369">
        <f t="shared" ref="AS110" si="1864">IF($N110="In (zvyšuje náklady)",AI110,0)</f>
        <v>0</v>
      </c>
      <c r="AT110" s="369">
        <f t="shared" ref="AT110" si="1865">IF($N110="In (zvyšuje náklady)",AJ110,0)</f>
        <v>0</v>
      </c>
      <c r="AU110" s="369">
        <f t="shared" ref="AU110" si="1866">IF($N110="In (zvyšuje náklady)",AK110,0)</f>
        <v>0</v>
      </c>
      <c r="AV110" s="369">
        <f t="shared" ref="AV110" si="1867">IF($N110="In (zvyšuje náklady)",AL110,0)</f>
        <v>0</v>
      </c>
      <c r="AW110" s="369">
        <f t="shared" ref="AW110" si="1868">IF($N110="In (zvyšuje náklady)",AM110,0)</f>
        <v>0</v>
      </c>
      <c r="AX110" s="369">
        <f t="shared" ref="AX110" si="1869">IF($N110="In (zvyšuje náklady)",AN110,0)</f>
        <v>0</v>
      </c>
      <c r="AY110" s="369">
        <f t="shared" ref="AY110" si="1870">IF($N110="In (zvyšuje náklady)",AO110,0)</f>
        <v>0</v>
      </c>
      <c r="AZ110" s="369" t="str">
        <f t="shared" ref="AZ110" si="1871">IF($N110="Out (znižuje náklady)",AF110,"0")</f>
        <v>0</v>
      </c>
      <c r="BA110" s="369" t="str">
        <f t="shared" ref="BA110" si="1872">IF($N110="Out (znižuje náklady)",AG110,"0")</f>
        <v>0</v>
      </c>
      <c r="BB110" s="369" t="str">
        <f t="shared" ref="BB110" si="1873">IF($N110="Out (znižuje náklady)",AH110,"0")</f>
        <v>0</v>
      </c>
      <c r="BC110" s="369" t="str">
        <f t="shared" ref="BC110" si="1874">IF($N110="Out (znižuje náklady)",AI110,"0")</f>
        <v>0</v>
      </c>
      <c r="BD110" s="369" t="str">
        <f t="shared" ref="BD110" si="1875">IF($N110="Out (znižuje náklady)",AJ110,"0")</f>
        <v>0</v>
      </c>
      <c r="BE110" s="369" t="str">
        <f t="shared" ref="BE110" si="1876">IF($N110="Out (znižuje náklady)",AK110,"0")</f>
        <v>0</v>
      </c>
      <c r="BF110" s="369" t="str">
        <f t="shared" ref="BF110" si="1877">IF($N110="Out (znižuje náklady)",AL110,"0")</f>
        <v>0</v>
      </c>
      <c r="BG110" s="369" t="str">
        <f t="shared" ref="BG110" si="1878">IF($N110="Out (znižuje náklady)",AM110,"0")</f>
        <v>0</v>
      </c>
      <c r="BH110" s="369" t="str">
        <f t="shared" ref="BH110" si="1879">IF($N110="Out (znižuje náklady)",AN110,"0")</f>
        <v>0</v>
      </c>
      <c r="BI110" s="377" t="str">
        <f t="shared" ref="BI110" si="1880">IF($N110="Out (znižuje náklady)",AO110,"0")</f>
        <v>0</v>
      </c>
      <c r="BJ110" s="371">
        <f>IF(F110=vstupy!$B$47,0,1)</f>
        <v>1</v>
      </c>
      <c r="BK110" s="372">
        <f t="shared" ref="BK110" si="1881">$BJ110*AP110</f>
        <v>0</v>
      </c>
      <c r="BL110" s="369">
        <f t="shared" ref="BL110" si="1882">$BJ110*AQ110</f>
        <v>0</v>
      </c>
      <c r="BM110" s="369">
        <f t="shared" ref="BM110" si="1883">$BJ110*AR110</f>
        <v>0</v>
      </c>
      <c r="BN110" s="369">
        <f t="shared" ref="BN110" si="1884">$BJ110*AS110</f>
        <v>0</v>
      </c>
      <c r="BO110" s="369">
        <f t="shared" ref="BO110" si="1885">$BJ110*AT110</f>
        <v>0</v>
      </c>
      <c r="BP110" s="369">
        <f t="shared" ref="BP110" si="1886">$BJ110*AU110</f>
        <v>0</v>
      </c>
      <c r="BQ110" s="369">
        <f t="shared" ref="BQ110" si="1887">$BJ110*AV110</f>
        <v>0</v>
      </c>
      <c r="BR110" s="369">
        <f t="shared" ref="BR110" si="1888">$BJ110*AW110</f>
        <v>0</v>
      </c>
      <c r="BS110" s="369">
        <f t="shared" ref="BS110" si="1889">$BJ110*AX110</f>
        <v>0</v>
      </c>
      <c r="BT110" s="370">
        <f t="shared" ref="BT110" si="1890">$BJ110*AY110</f>
        <v>0</v>
      </c>
      <c r="BU110" s="372">
        <f t="shared" ref="BU110" si="1891">$BJ110*AZ110</f>
        <v>0</v>
      </c>
      <c r="BV110" s="369">
        <f t="shared" ref="BV110" si="1892">$BJ110*BA110</f>
        <v>0</v>
      </c>
      <c r="BW110" s="369">
        <f t="shared" ref="BW110" si="1893">$BJ110*BB110</f>
        <v>0</v>
      </c>
      <c r="BX110" s="369">
        <f t="shared" ref="BX110" si="1894">$BJ110*BC110</f>
        <v>0</v>
      </c>
      <c r="BY110" s="369">
        <f t="shared" ref="BY110" si="1895">$BJ110*BD110</f>
        <v>0</v>
      </c>
      <c r="BZ110" s="369">
        <f t="shared" ref="BZ110" si="1896">$BJ110*BE110</f>
        <v>0</v>
      </c>
      <c r="CA110" s="369">
        <f t="shared" ref="CA110" si="1897">$BJ110*BF110</f>
        <v>0</v>
      </c>
      <c r="CB110" s="369">
        <f t="shared" ref="CB110" si="1898">$BJ110*BG110</f>
        <v>0</v>
      </c>
      <c r="CC110" s="369">
        <f t="shared" ref="CC110" si="1899">$BJ110*BH110</f>
        <v>0</v>
      </c>
      <c r="CD110" s="370">
        <f t="shared" ref="CD110" si="1900">$BJ110*BI110</f>
        <v>0</v>
      </c>
      <c r="CE110" s="395">
        <f>IF(N110="Nemení sa",1,0)</f>
        <v>0</v>
      </c>
      <c r="CF110" s="372">
        <f>AG110*$CE110</f>
        <v>0</v>
      </c>
      <c r="CG110" s="369">
        <f>AI110*$CE110</f>
        <v>0</v>
      </c>
      <c r="CH110" s="369">
        <f>AK110*$CE110</f>
        <v>0</v>
      </c>
      <c r="CI110" s="369">
        <f>AM110*$CE110</f>
        <v>0</v>
      </c>
      <c r="CJ110" s="370">
        <f>AO110*$CE110</f>
        <v>0</v>
      </c>
      <c r="CK110" s="373">
        <f t="shared" ref="CK110" si="1901">SUM(CF110:CJ112)</f>
        <v>0</v>
      </c>
      <c r="CL110" s="374">
        <f>IF(F110=vstupy!B$42,"1",0)</f>
        <v>0</v>
      </c>
      <c r="CM110" s="372">
        <f t="shared" ref="CM110:CV110" si="1902">IF($CL110="1",AP110,0)</f>
        <v>0</v>
      </c>
      <c r="CN110" s="369">
        <f t="shared" si="1902"/>
        <v>0</v>
      </c>
      <c r="CO110" s="369">
        <f t="shared" si="1902"/>
        <v>0</v>
      </c>
      <c r="CP110" s="369">
        <f t="shared" si="1902"/>
        <v>0</v>
      </c>
      <c r="CQ110" s="369">
        <f t="shared" si="1902"/>
        <v>0</v>
      </c>
      <c r="CR110" s="369">
        <f t="shared" si="1902"/>
        <v>0</v>
      </c>
      <c r="CS110" s="369">
        <f t="shared" si="1902"/>
        <v>0</v>
      </c>
      <c r="CT110" s="369">
        <f t="shared" si="1902"/>
        <v>0</v>
      </c>
      <c r="CU110" s="369">
        <f t="shared" si="1902"/>
        <v>0</v>
      </c>
      <c r="CV110" s="370">
        <f t="shared" si="1902"/>
        <v>0</v>
      </c>
      <c r="CW110" s="371">
        <f>CP110+CT110+CV110</f>
        <v>0</v>
      </c>
      <c r="CX110" s="371">
        <f t="shared" ref="CX110" si="1903">CN110+CR110</f>
        <v>0</v>
      </c>
      <c r="CY110" s="372">
        <f t="shared" ref="CY110:DH110" si="1904">IF($CL110="1",AZ110,0)</f>
        <v>0</v>
      </c>
      <c r="CZ110" s="369">
        <f t="shared" si="1904"/>
        <v>0</v>
      </c>
      <c r="DA110" s="369">
        <f t="shared" si="1904"/>
        <v>0</v>
      </c>
      <c r="DB110" s="369">
        <f t="shared" si="1904"/>
        <v>0</v>
      </c>
      <c r="DC110" s="369">
        <f t="shared" si="1904"/>
        <v>0</v>
      </c>
      <c r="DD110" s="369">
        <f t="shared" si="1904"/>
        <v>0</v>
      </c>
      <c r="DE110" s="369">
        <f t="shared" si="1904"/>
        <v>0</v>
      </c>
      <c r="DF110" s="369">
        <f t="shared" si="1904"/>
        <v>0</v>
      </c>
      <c r="DG110" s="369">
        <f t="shared" si="1904"/>
        <v>0</v>
      </c>
      <c r="DH110" s="370">
        <f t="shared" si="1904"/>
        <v>0</v>
      </c>
      <c r="DI110" s="382">
        <f>DB110+DF110+DH110</f>
        <v>0</v>
      </c>
      <c r="DJ110" s="382">
        <f t="shared" ref="DJ110" si="1905">CZ110+DD110</f>
        <v>0</v>
      </c>
      <c r="DK110" s="381">
        <f>IF(CE110=0,1,0)</f>
        <v>1</v>
      </c>
      <c r="DL110" s="381">
        <f>IFERROR(IF($AF110="N",AH110+AJ110+AL110+AN110,AF110+AH110+AJ110+AL110+AN110),0)*$DK110</f>
        <v>0</v>
      </c>
      <c r="DM110" s="381">
        <f>(AG110+AI110+AK110+AM110+AO110)*$DK110</f>
        <v>0</v>
      </c>
      <c r="DN110" s="381">
        <f>AS110+AW110+AY110-CW110</f>
        <v>0</v>
      </c>
      <c r="DO110" s="381">
        <f>BC110+BG110+BI110-DI110</f>
        <v>0</v>
      </c>
      <c r="DP110" s="381">
        <f>DN110+DO110</f>
        <v>0</v>
      </c>
      <c r="DQ110" s="380" t="str">
        <f>IF(OR(F110=vstupy!B$40,F110=vstupy!B$41,F110=vstupy!B$42,),"0","1")</f>
        <v>0</v>
      </c>
      <c r="DR110" s="372">
        <f>IF($DQ110="1",AQ110,"0")+CF110</f>
        <v>0</v>
      </c>
      <c r="DS110" s="369">
        <f>IF($DQ110="1",AS110,"0")+CG110</f>
        <v>0</v>
      </c>
      <c r="DT110" s="369">
        <f>IF($DQ110="1",AU110,"0")+CH110</f>
        <v>0</v>
      </c>
      <c r="DU110" s="369">
        <f>IF($DQ110="1",AW110,"0")+CI110</f>
        <v>0</v>
      </c>
      <c r="DV110" s="370">
        <f>IF($DQ110="1",AY110,"0")+CJ110</f>
        <v>0</v>
      </c>
      <c r="DW110" s="378">
        <f t="shared" ref="DW110" si="1906">SUM(DR110:DV112)</f>
        <v>0</v>
      </c>
      <c r="DX110" s="372" t="str">
        <f t="shared" ref="DX110" si="1907">IF($DQ110="1",BA110,"0")</f>
        <v>0</v>
      </c>
      <c r="DY110" s="369" t="str">
        <f t="shared" ref="DY110" si="1908">IF($DQ110="1",BC110,"0")</f>
        <v>0</v>
      </c>
      <c r="DZ110" s="369" t="str">
        <f t="shared" ref="DZ110" si="1909">IF($DQ110="1",BE110,"0")</f>
        <v>0</v>
      </c>
      <c r="EA110" s="369" t="str">
        <f>IF($DQ110="1",BG110,"0")</f>
        <v>0</v>
      </c>
      <c r="EB110" s="370" t="str">
        <f>IF($DQ110="1",BI110,"0")</f>
        <v>0</v>
      </c>
      <c r="EC110" s="378">
        <f t="shared" ref="EC110" si="1910">SUM(DX110:EB112)</f>
        <v>0</v>
      </c>
      <c r="ED110" s="379">
        <f>EC110+DW110</f>
        <v>0</v>
      </c>
    </row>
    <row r="111" spans="2:134" ht="12.6" customHeight="1" x14ac:dyDescent="0.2">
      <c r="B111" s="414"/>
      <c r="C111" s="437"/>
      <c r="D111" s="437"/>
      <c r="E111" s="437"/>
      <c r="F111" s="393"/>
      <c r="G111" s="586"/>
      <c r="H111" s="387"/>
      <c r="I111" s="387"/>
      <c r="J111" s="390"/>
      <c r="K111" s="393"/>
      <c r="L111" s="384"/>
      <c r="M111" s="383"/>
      <c r="N111" s="384"/>
      <c r="O111" s="384"/>
      <c r="P111" s="384"/>
      <c r="Q111" s="384"/>
      <c r="R111" s="385"/>
      <c r="S111" s="384"/>
      <c r="T111" s="409"/>
      <c r="U111" s="410"/>
      <c r="V111" s="385"/>
      <c r="W111" s="384"/>
      <c r="X111" s="261" t="s">
        <v>142</v>
      </c>
      <c r="Y111" s="262" t="s">
        <v>137</v>
      </c>
      <c r="Z111" s="263">
        <f>VLOOKUP($X111,vstupy!$B$18:$F$31,MATCH($Y111,vstupy!$B$17:$F$17,0),0)</f>
        <v>0</v>
      </c>
      <c r="AA111" s="264" t="s">
        <v>143</v>
      </c>
      <c r="AB111" s="263">
        <f>VLOOKUP($AA111,vstupy!$B$34:$C$36,2,FALSE)</f>
        <v>0</v>
      </c>
      <c r="AC111" s="263">
        <f t="shared" si="1271"/>
        <v>0</v>
      </c>
      <c r="AD111" s="412"/>
      <c r="AE111" s="404"/>
      <c r="AF111" s="372"/>
      <c r="AG111" s="396"/>
      <c r="AH111" s="396"/>
      <c r="AI111" s="396"/>
      <c r="AJ111" s="396"/>
      <c r="AK111" s="396"/>
      <c r="AL111" s="396"/>
      <c r="AM111" s="399"/>
      <c r="AN111" s="396"/>
      <c r="AO111" s="401"/>
      <c r="AP111" s="372"/>
      <c r="AQ111" s="369"/>
      <c r="AR111" s="369"/>
      <c r="AS111" s="369"/>
      <c r="AT111" s="369"/>
      <c r="AU111" s="369"/>
      <c r="AV111" s="369"/>
      <c r="AW111" s="369"/>
      <c r="AX111" s="369"/>
      <c r="AY111" s="369"/>
      <c r="AZ111" s="369"/>
      <c r="BA111" s="369"/>
      <c r="BB111" s="369"/>
      <c r="BC111" s="369"/>
      <c r="BD111" s="369"/>
      <c r="BE111" s="369"/>
      <c r="BF111" s="369"/>
      <c r="BG111" s="369"/>
      <c r="BH111" s="369"/>
      <c r="BI111" s="377"/>
      <c r="BJ111" s="371"/>
      <c r="BK111" s="372"/>
      <c r="BL111" s="369"/>
      <c r="BM111" s="369"/>
      <c r="BN111" s="369"/>
      <c r="BO111" s="369"/>
      <c r="BP111" s="369"/>
      <c r="BQ111" s="369"/>
      <c r="BR111" s="369"/>
      <c r="BS111" s="369"/>
      <c r="BT111" s="370"/>
      <c r="BU111" s="372"/>
      <c r="BV111" s="369"/>
      <c r="BW111" s="369"/>
      <c r="BX111" s="369"/>
      <c r="BY111" s="369"/>
      <c r="BZ111" s="369"/>
      <c r="CA111" s="369"/>
      <c r="CB111" s="369"/>
      <c r="CC111" s="369"/>
      <c r="CD111" s="370"/>
      <c r="CE111" s="395"/>
      <c r="CF111" s="372"/>
      <c r="CG111" s="369"/>
      <c r="CH111" s="369"/>
      <c r="CI111" s="369"/>
      <c r="CJ111" s="370"/>
      <c r="CK111" s="373"/>
      <c r="CL111" s="375"/>
      <c r="CM111" s="372"/>
      <c r="CN111" s="369"/>
      <c r="CO111" s="369"/>
      <c r="CP111" s="369"/>
      <c r="CQ111" s="369"/>
      <c r="CR111" s="369"/>
      <c r="CS111" s="369"/>
      <c r="CT111" s="369"/>
      <c r="CU111" s="369"/>
      <c r="CV111" s="370"/>
      <c r="CW111" s="371"/>
      <c r="CX111" s="371"/>
      <c r="CY111" s="372"/>
      <c r="CZ111" s="369"/>
      <c r="DA111" s="369"/>
      <c r="DB111" s="369"/>
      <c r="DC111" s="369"/>
      <c r="DD111" s="369"/>
      <c r="DE111" s="369"/>
      <c r="DF111" s="369"/>
      <c r="DG111" s="369"/>
      <c r="DH111" s="370"/>
      <c r="DI111" s="382"/>
      <c r="DJ111" s="382"/>
      <c r="DK111" s="381"/>
      <c r="DL111" s="381"/>
      <c r="DM111" s="381"/>
      <c r="DN111" s="381"/>
      <c r="DO111" s="381"/>
      <c r="DP111" s="381"/>
      <c r="DQ111" s="380"/>
      <c r="DR111" s="372"/>
      <c r="DS111" s="369"/>
      <c r="DT111" s="369"/>
      <c r="DU111" s="369"/>
      <c r="DV111" s="370"/>
      <c r="DW111" s="378"/>
      <c r="DX111" s="372"/>
      <c r="DY111" s="369"/>
      <c r="DZ111" s="369"/>
      <c r="EA111" s="369"/>
      <c r="EB111" s="370"/>
      <c r="EC111" s="378"/>
      <c r="ED111" s="379"/>
    </row>
    <row r="112" spans="2:134" ht="12.6" customHeight="1" x14ac:dyDescent="0.2">
      <c r="B112" s="414"/>
      <c r="C112" s="437"/>
      <c r="D112" s="437"/>
      <c r="E112" s="437"/>
      <c r="F112" s="394"/>
      <c r="G112" s="586"/>
      <c r="H112" s="388"/>
      <c r="I112" s="388"/>
      <c r="J112" s="391"/>
      <c r="K112" s="394"/>
      <c r="L112" s="384"/>
      <c r="M112" s="383"/>
      <c r="N112" s="384"/>
      <c r="O112" s="384"/>
      <c r="P112" s="384"/>
      <c r="Q112" s="384"/>
      <c r="R112" s="385"/>
      <c r="S112" s="384"/>
      <c r="T112" s="409"/>
      <c r="U112" s="410"/>
      <c r="V112" s="385"/>
      <c r="W112" s="384"/>
      <c r="X112" s="261" t="s">
        <v>142</v>
      </c>
      <c r="Y112" s="262" t="s">
        <v>137</v>
      </c>
      <c r="Z112" s="263">
        <f>VLOOKUP($X112,vstupy!$B$18:$F$31,MATCH($Y112,vstupy!$B$17:$F$17,0),0)</f>
        <v>0</v>
      </c>
      <c r="AA112" s="264" t="s">
        <v>143</v>
      </c>
      <c r="AB112" s="263">
        <f>VLOOKUP($AA112,vstupy!$B$34:$C$36,2,FALSE)</f>
        <v>0</v>
      </c>
      <c r="AC112" s="263">
        <f t="shared" si="1271"/>
        <v>0</v>
      </c>
      <c r="AD112" s="413"/>
      <c r="AE112" s="405"/>
      <c r="AF112" s="372"/>
      <c r="AG112" s="396"/>
      <c r="AH112" s="396"/>
      <c r="AI112" s="396"/>
      <c r="AJ112" s="396"/>
      <c r="AK112" s="396"/>
      <c r="AL112" s="396"/>
      <c r="AM112" s="400"/>
      <c r="AN112" s="396"/>
      <c r="AO112" s="401"/>
      <c r="AP112" s="372"/>
      <c r="AQ112" s="369"/>
      <c r="AR112" s="369"/>
      <c r="AS112" s="369"/>
      <c r="AT112" s="369"/>
      <c r="AU112" s="369"/>
      <c r="AV112" s="369"/>
      <c r="AW112" s="369"/>
      <c r="AX112" s="369"/>
      <c r="AY112" s="369"/>
      <c r="AZ112" s="369"/>
      <c r="BA112" s="369"/>
      <c r="BB112" s="369"/>
      <c r="BC112" s="369"/>
      <c r="BD112" s="369"/>
      <c r="BE112" s="369"/>
      <c r="BF112" s="369"/>
      <c r="BG112" s="369"/>
      <c r="BH112" s="369"/>
      <c r="BI112" s="377"/>
      <c r="BJ112" s="371"/>
      <c r="BK112" s="372"/>
      <c r="BL112" s="369"/>
      <c r="BM112" s="369"/>
      <c r="BN112" s="369"/>
      <c r="BO112" s="369"/>
      <c r="BP112" s="369"/>
      <c r="BQ112" s="369"/>
      <c r="BR112" s="369"/>
      <c r="BS112" s="369"/>
      <c r="BT112" s="370"/>
      <c r="BU112" s="372"/>
      <c r="BV112" s="369"/>
      <c r="BW112" s="369"/>
      <c r="BX112" s="369"/>
      <c r="BY112" s="369"/>
      <c r="BZ112" s="369"/>
      <c r="CA112" s="369"/>
      <c r="CB112" s="369"/>
      <c r="CC112" s="369"/>
      <c r="CD112" s="370"/>
      <c r="CE112" s="395"/>
      <c r="CF112" s="372"/>
      <c r="CG112" s="369"/>
      <c r="CH112" s="369"/>
      <c r="CI112" s="369"/>
      <c r="CJ112" s="370"/>
      <c r="CK112" s="373"/>
      <c r="CL112" s="376"/>
      <c r="CM112" s="372"/>
      <c r="CN112" s="369"/>
      <c r="CO112" s="369"/>
      <c r="CP112" s="369"/>
      <c r="CQ112" s="369"/>
      <c r="CR112" s="369"/>
      <c r="CS112" s="369"/>
      <c r="CT112" s="369"/>
      <c r="CU112" s="369"/>
      <c r="CV112" s="370"/>
      <c r="CW112" s="371"/>
      <c r="CX112" s="371"/>
      <c r="CY112" s="372"/>
      <c r="CZ112" s="369"/>
      <c r="DA112" s="369"/>
      <c r="DB112" s="369"/>
      <c r="DC112" s="369"/>
      <c r="DD112" s="369"/>
      <c r="DE112" s="369"/>
      <c r="DF112" s="369"/>
      <c r="DG112" s="369"/>
      <c r="DH112" s="370"/>
      <c r="DI112" s="382"/>
      <c r="DJ112" s="382"/>
      <c r="DK112" s="381"/>
      <c r="DL112" s="381"/>
      <c r="DM112" s="381"/>
      <c r="DN112" s="381"/>
      <c r="DO112" s="381"/>
      <c r="DP112" s="381"/>
      <c r="DQ112" s="380"/>
      <c r="DR112" s="372"/>
      <c r="DS112" s="369"/>
      <c r="DT112" s="369"/>
      <c r="DU112" s="369"/>
      <c r="DV112" s="370"/>
      <c r="DW112" s="378"/>
      <c r="DX112" s="372"/>
      <c r="DY112" s="369"/>
      <c r="DZ112" s="369"/>
      <c r="EA112" s="369"/>
      <c r="EB112" s="370"/>
      <c r="EC112" s="378"/>
      <c r="ED112" s="379"/>
    </row>
    <row r="113" spans="2:134" ht="12.6" customHeight="1" x14ac:dyDescent="0.2">
      <c r="B113" s="427">
        <f t="shared" ref="B113" si="1911">B110+1</f>
        <v>35</v>
      </c>
      <c r="C113" s="425"/>
      <c r="D113" s="425"/>
      <c r="E113" s="425"/>
      <c r="F113" s="428" t="s">
        <v>196</v>
      </c>
      <c r="G113" s="585"/>
      <c r="H113" s="431" t="str">
        <f t="shared" ref="H113" si="1912">IF($F113="3e)  Skoršia transpozícia  - zavedenie transpozície pred termínom ktorý určuje smernica EÚ. "," ","")</f>
        <v/>
      </c>
      <c r="I113" s="431" t="str">
        <f t="shared" ref="I113" si="1913">IF($F113="3e)  Skoršia transpozícia  - zavedenie transpozície pred termínom ktorý určuje smernica EÚ. ",$H113,"NA")</f>
        <v>NA</v>
      </c>
      <c r="J113" s="422">
        <f>IF(I113&gt;12,1,I113/12)</f>
        <v>1</v>
      </c>
      <c r="K113" s="428"/>
      <c r="L113" s="418"/>
      <c r="M113" s="426">
        <f>IF(L113="N",0,L113)</f>
        <v>0</v>
      </c>
      <c r="N113" s="418" t="s">
        <v>196</v>
      </c>
      <c r="O113" s="418"/>
      <c r="P113" s="418"/>
      <c r="Q113" s="418" t="s">
        <v>35</v>
      </c>
      <c r="R113" s="419">
        <f>VLOOKUP(Q113,vstupy!$B$3:$C$15,2,FALSE)</f>
        <v>0</v>
      </c>
      <c r="S113" s="418"/>
      <c r="T113" s="420"/>
      <c r="U113" s="421" t="s">
        <v>35</v>
      </c>
      <c r="V113" s="419">
        <f>VLOOKUP(U113,vstupy!$B$3:$C$15,2,FALSE)</f>
        <v>0</v>
      </c>
      <c r="W113" s="418"/>
      <c r="X113" s="160" t="s">
        <v>142</v>
      </c>
      <c r="Y113" s="174" t="s">
        <v>137</v>
      </c>
      <c r="Z113" s="171">
        <f>VLOOKUP($X113,vstupy!$B$18:$F$31,MATCH($Y113,vstupy!$B$17:$F$17,0),0)</f>
        <v>0</v>
      </c>
      <c r="AA113" s="108" t="s">
        <v>143</v>
      </c>
      <c r="AB113" s="171">
        <f>VLOOKUP($AA113,vstupy!$B$34:$C$36,2,FALSE)</f>
        <v>0</v>
      </c>
      <c r="AC113" s="171">
        <f t="shared" si="1271"/>
        <v>0</v>
      </c>
      <c r="AD113" s="434" t="s">
        <v>35</v>
      </c>
      <c r="AE113" s="403">
        <f>VLOOKUP(AD113,vstupy!$B$3:$C$15,2,FALSE)</f>
        <v>0</v>
      </c>
      <c r="AF113" s="406" t="str">
        <f>IFERROR(IF(M113=0,"N",O113/L113*J113),0)</f>
        <v>N</v>
      </c>
      <c r="AG113" s="396">
        <f>O113*J113</f>
        <v>0</v>
      </c>
      <c r="AH113" s="408">
        <f t="shared" ref="AH113" si="1914">P113*R113*J113</f>
        <v>0</v>
      </c>
      <c r="AI113" s="400">
        <f t="shared" ref="AI113" si="1915">IFERROR(AH113*M113,0)</f>
        <v>0</v>
      </c>
      <c r="AJ113" s="408" t="str">
        <f t="shared" si="1393"/>
        <v>N</v>
      </c>
      <c r="AK113" s="396">
        <f t="shared" ref="AK113" si="1916">S113*J113</f>
        <v>0</v>
      </c>
      <c r="AL113" s="396">
        <f>T113*V113*J113</f>
        <v>0</v>
      </c>
      <c r="AM113" s="398">
        <f t="shared" ref="AM113" si="1917">IFERROR(AL113*M113,0)</f>
        <v>0</v>
      </c>
      <c r="AN113" s="400">
        <f t="shared" ref="AN113" si="1918">IF(W113&gt;0,IF(AE113&gt;0,($G$7/160)*(W113/60)*AE113*J113,0),IF(AE113&gt;0,($G$7/160)*((AC113+AC114+AC115)/60)*AE113*J113,0))</f>
        <v>0</v>
      </c>
      <c r="AO113" s="401">
        <f>IFERROR(AN113*M113,0)</f>
        <v>0</v>
      </c>
      <c r="AP113" s="372">
        <f t="shared" ref="AP113" si="1919">IF($N113="In (zvyšuje náklady)",AF113,0)</f>
        <v>0</v>
      </c>
      <c r="AQ113" s="369">
        <f t="shared" ref="AQ113" si="1920">IF($N113="In (zvyšuje náklady)",AG113,0)</f>
        <v>0</v>
      </c>
      <c r="AR113" s="369">
        <f t="shared" ref="AR113" si="1921">IF($N113="In (zvyšuje náklady)",AH113,0)</f>
        <v>0</v>
      </c>
      <c r="AS113" s="369">
        <f t="shared" ref="AS113" si="1922">IF($N113="In (zvyšuje náklady)",AI113,0)</f>
        <v>0</v>
      </c>
      <c r="AT113" s="369">
        <f t="shared" ref="AT113" si="1923">IF($N113="In (zvyšuje náklady)",AJ113,0)</f>
        <v>0</v>
      </c>
      <c r="AU113" s="369">
        <f t="shared" ref="AU113" si="1924">IF($N113="In (zvyšuje náklady)",AK113,0)</f>
        <v>0</v>
      </c>
      <c r="AV113" s="369">
        <f t="shared" ref="AV113" si="1925">IF($N113="In (zvyšuje náklady)",AL113,0)</f>
        <v>0</v>
      </c>
      <c r="AW113" s="369">
        <f t="shared" ref="AW113" si="1926">IF($N113="In (zvyšuje náklady)",AM113,0)</f>
        <v>0</v>
      </c>
      <c r="AX113" s="369">
        <f t="shared" ref="AX113" si="1927">IF($N113="In (zvyšuje náklady)",AN113,0)</f>
        <v>0</v>
      </c>
      <c r="AY113" s="369">
        <f t="shared" ref="AY113" si="1928">IF($N113="In (zvyšuje náklady)",AO113,0)</f>
        <v>0</v>
      </c>
      <c r="AZ113" s="369" t="str">
        <f t="shared" ref="AZ113" si="1929">IF($N113="Out (znižuje náklady)",AF113,"0")</f>
        <v>0</v>
      </c>
      <c r="BA113" s="369" t="str">
        <f t="shared" ref="BA113" si="1930">IF($N113="Out (znižuje náklady)",AG113,"0")</f>
        <v>0</v>
      </c>
      <c r="BB113" s="369" t="str">
        <f t="shared" ref="BB113" si="1931">IF($N113="Out (znižuje náklady)",AH113,"0")</f>
        <v>0</v>
      </c>
      <c r="BC113" s="369" t="str">
        <f t="shared" ref="BC113" si="1932">IF($N113="Out (znižuje náklady)",AI113,"0")</f>
        <v>0</v>
      </c>
      <c r="BD113" s="369" t="str">
        <f t="shared" ref="BD113" si="1933">IF($N113="Out (znižuje náklady)",AJ113,"0")</f>
        <v>0</v>
      </c>
      <c r="BE113" s="369" t="str">
        <f t="shared" ref="BE113" si="1934">IF($N113="Out (znižuje náklady)",AK113,"0")</f>
        <v>0</v>
      </c>
      <c r="BF113" s="369" t="str">
        <f t="shared" ref="BF113" si="1935">IF($N113="Out (znižuje náklady)",AL113,"0")</f>
        <v>0</v>
      </c>
      <c r="BG113" s="369" t="str">
        <f t="shared" ref="BG113" si="1936">IF($N113="Out (znižuje náklady)",AM113,"0")</f>
        <v>0</v>
      </c>
      <c r="BH113" s="369" t="str">
        <f t="shared" ref="BH113" si="1937">IF($N113="Out (znižuje náklady)",AN113,"0")</f>
        <v>0</v>
      </c>
      <c r="BI113" s="377" t="str">
        <f t="shared" ref="BI113" si="1938">IF($N113="Out (znižuje náklady)",AO113,"0")</f>
        <v>0</v>
      </c>
      <c r="BJ113" s="371">
        <f>IF(F113=vstupy!$B$47,0,1)</f>
        <v>1</v>
      </c>
      <c r="BK113" s="372">
        <f t="shared" ref="BK113" si="1939">$BJ113*AP113</f>
        <v>0</v>
      </c>
      <c r="BL113" s="369">
        <f t="shared" ref="BL113" si="1940">$BJ113*AQ113</f>
        <v>0</v>
      </c>
      <c r="BM113" s="369">
        <f t="shared" ref="BM113" si="1941">$BJ113*AR113</f>
        <v>0</v>
      </c>
      <c r="BN113" s="369">
        <f t="shared" ref="BN113" si="1942">$BJ113*AS113</f>
        <v>0</v>
      </c>
      <c r="BO113" s="369">
        <f t="shared" ref="BO113" si="1943">$BJ113*AT113</f>
        <v>0</v>
      </c>
      <c r="BP113" s="369">
        <f t="shared" ref="BP113" si="1944">$BJ113*AU113</f>
        <v>0</v>
      </c>
      <c r="BQ113" s="369">
        <f t="shared" ref="BQ113" si="1945">$BJ113*AV113</f>
        <v>0</v>
      </c>
      <c r="BR113" s="369">
        <f t="shared" ref="BR113" si="1946">$BJ113*AW113</f>
        <v>0</v>
      </c>
      <c r="BS113" s="369">
        <f t="shared" ref="BS113" si="1947">$BJ113*AX113</f>
        <v>0</v>
      </c>
      <c r="BT113" s="370">
        <f t="shared" ref="BT113" si="1948">$BJ113*AY113</f>
        <v>0</v>
      </c>
      <c r="BU113" s="372">
        <f t="shared" ref="BU113" si="1949">$BJ113*AZ113</f>
        <v>0</v>
      </c>
      <c r="BV113" s="369">
        <f t="shared" ref="BV113" si="1950">$BJ113*BA113</f>
        <v>0</v>
      </c>
      <c r="BW113" s="369">
        <f t="shared" ref="BW113" si="1951">$BJ113*BB113</f>
        <v>0</v>
      </c>
      <c r="BX113" s="369">
        <f t="shared" ref="BX113" si="1952">$BJ113*BC113</f>
        <v>0</v>
      </c>
      <c r="BY113" s="369">
        <f t="shared" ref="BY113" si="1953">$BJ113*BD113</f>
        <v>0</v>
      </c>
      <c r="BZ113" s="369">
        <f t="shared" ref="BZ113" si="1954">$BJ113*BE113</f>
        <v>0</v>
      </c>
      <c r="CA113" s="369">
        <f t="shared" ref="CA113" si="1955">$BJ113*BF113</f>
        <v>0</v>
      </c>
      <c r="CB113" s="369">
        <f t="shared" ref="CB113" si="1956">$BJ113*BG113</f>
        <v>0</v>
      </c>
      <c r="CC113" s="369">
        <f t="shared" ref="CC113" si="1957">$BJ113*BH113</f>
        <v>0</v>
      </c>
      <c r="CD113" s="370">
        <f t="shared" ref="CD113" si="1958">$BJ113*BI113</f>
        <v>0</v>
      </c>
      <c r="CE113" s="395">
        <f>IF(N113="Nemení sa",1,0)</f>
        <v>0</v>
      </c>
      <c r="CF113" s="372">
        <f>AG113*$CE113</f>
        <v>0</v>
      </c>
      <c r="CG113" s="369">
        <f>AI113*$CE113</f>
        <v>0</v>
      </c>
      <c r="CH113" s="369">
        <f>AK113*$CE113</f>
        <v>0</v>
      </c>
      <c r="CI113" s="369">
        <f>AM113*$CE113</f>
        <v>0</v>
      </c>
      <c r="CJ113" s="370">
        <f>AO113*$CE113</f>
        <v>0</v>
      </c>
      <c r="CK113" s="373">
        <f t="shared" ref="CK113" si="1959">SUM(CF113:CJ115)</f>
        <v>0</v>
      </c>
      <c r="CL113" s="374">
        <f>IF(F113=vstupy!B$42,"1",0)</f>
        <v>0</v>
      </c>
      <c r="CM113" s="372">
        <f t="shared" ref="CM113:CV113" si="1960">IF($CL113="1",AP113,0)</f>
        <v>0</v>
      </c>
      <c r="CN113" s="369">
        <f t="shared" si="1960"/>
        <v>0</v>
      </c>
      <c r="CO113" s="369">
        <f t="shared" si="1960"/>
        <v>0</v>
      </c>
      <c r="CP113" s="369">
        <f t="shared" si="1960"/>
        <v>0</v>
      </c>
      <c r="CQ113" s="369">
        <f t="shared" si="1960"/>
        <v>0</v>
      </c>
      <c r="CR113" s="369">
        <f t="shared" si="1960"/>
        <v>0</v>
      </c>
      <c r="CS113" s="369">
        <f t="shared" si="1960"/>
        <v>0</v>
      </c>
      <c r="CT113" s="369">
        <f t="shared" si="1960"/>
        <v>0</v>
      </c>
      <c r="CU113" s="369">
        <f t="shared" si="1960"/>
        <v>0</v>
      </c>
      <c r="CV113" s="370">
        <f t="shared" si="1960"/>
        <v>0</v>
      </c>
      <c r="CW113" s="371">
        <f>CP113+CT113+CV113</f>
        <v>0</v>
      </c>
      <c r="CX113" s="371">
        <f t="shared" ref="CX113" si="1961">CN113+CR113</f>
        <v>0</v>
      </c>
      <c r="CY113" s="372">
        <f t="shared" ref="CY113:DH113" si="1962">IF($CL113="1",AZ113,0)</f>
        <v>0</v>
      </c>
      <c r="CZ113" s="369">
        <f t="shared" si="1962"/>
        <v>0</v>
      </c>
      <c r="DA113" s="369">
        <f t="shared" si="1962"/>
        <v>0</v>
      </c>
      <c r="DB113" s="369">
        <f t="shared" si="1962"/>
        <v>0</v>
      </c>
      <c r="DC113" s="369">
        <f t="shared" si="1962"/>
        <v>0</v>
      </c>
      <c r="DD113" s="369">
        <f t="shared" si="1962"/>
        <v>0</v>
      </c>
      <c r="DE113" s="369">
        <f t="shared" si="1962"/>
        <v>0</v>
      </c>
      <c r="DF113" s="369">
        <f t="shared" si="1962"/>
        <v>0</v>
      </c>
      <c r="DG113" s="369">
        <f t="shared" si="1962"/>
        <v>0</v>
      </c>
      <c r="DH113" s="370">
        <f t="shared" si="1962"/>
        <v>0</v>
      </c>
      <c r="DI113" s="382">
        <f>DB113+DF113+DH113</f>
        <v>0</v>
      </c>
      <c r="DJ113" s="382">
        <f t="shared" ref="DJ113" si="1963">CZ113+DD113</f>
        <v>0</v>
      </c>
      <c r="DK113" s="381">
        <f>IF(CE113=0,1,0)</f>
        <v>1</v>
      </c>
      <c r="DL113" s="381">
        <f>IFERROR(IF($AF113="N",AH113+AJ113+AL113+AN113,AF113+AH113+AJ113+AL113+AN113),0)*$DK113</f>
        <v>0</v>
      </c>
      <c r="DM113" s="381">
        <f>(AG113+AI113+AK113+AM113+AO113)*$DK113</f>
        <v>0</v>
      </c>
      <c r="DN113" s="381">
        <f>AS113+AW113+AY113-CW113</f>
        <v>0</v>
      </c>
      <c r="DO113" s="381">
        <f>BC113+BG113+BI113-DI113</f>
        <v>0</v>
      </c>
      <c r="DP113" s="381">
        <f>DN113+DO113</f>
        <v>0</v>
      </c>
      <c r="DQ113" s="380" t="str">
        <f>IF(OR(F113=vstupy!B$40,F113=vstupy!B$41,F113=vstupy!B$42,),"0","1")</f>
        <v>0</v>
      </c>
      <c r="DR113" s="372">
        <f>IF($DQ113="1",AQ113,"0")+CF113</f>
        <v>0</v>
      </c>
      <c r="DS113" s="369">
        <f>IF($DQ113="1",AS113,"0")+CG113</f>
        <v>0</v>
      </c>
      <c r="DT113" s="369">
        <f>IF($DQ113="1",AU113,"0")+CH113</f>
        <v>0</v>
      </c>
      <c r="DU113" s="369">
        <f>IF($DQ113="1",AW113,"0")+CI113</f>
        <v>0</v>
      </c>
      <c r="DV113" s="370">
        <f>IF($DQ113="1",AY113,"0")+CJ113</f>
        <v>0</v>
      </c>
      <c r="DW113" s="378">
        <f t="shared" ref="DW113" si="1964">SUM(DR113:DV115)</f>
        <v>0</v>
      </c>
      <c r="DX113" s="372" t="str">
        <f t="shared" ref="DX113" si="1965">IF($DQ113="1",BA113,"0")</f>
        <v>0</v>
      </c>
      <c r="DY113" s="369" t="str">
        <f t="shared" ref="DY113" si="1966">IF($DQ113="1",BC113,"0")</f>
        <v>0</v>
      </c>
      <c r="DZ113" s="369" t="str">
        <f t="shared" ref="DZ113" si="1967">IF($DQ113="1",BE113,"0")</f>
        <v>0</v>
      </c>
      <c r="EA113" s="369" t="str">
        <f>IF($DQ113="1",BG113,"0")</f>
        <v>0</v>
      </c>
      <c r="EB113" s="370" t="str">
        <f>IF($DQ113="1",BI113,"0")</f>
        <v>0</v>
      </c>
      <c r="EC113" s="378">
        <f t="shared" ref="EC113" si="1968">SUM(DX113:EB115)</f>
        <v>0</v>
      </c>
      <c r="ED113" s="379">
        <f>EC113+DW113</f>
        <v>0</v>
      </c>
    </row>
    <row r="114" spans="2:134" ht="12.6" customHeight="1" x14ac:dyDescent="0.2">
      <c r="B114" s="427"/>
      <c r="C114" s="425"/>
      <c r="D114" s="425"/>
      <c r="E114" s="425"/>
      <c r="F114" s="429"/>
      <c r="G114" s="585"/>
      <c r="H114" s="432"/>
      <c r="I114" s="432"/>
      <c r="J114" s="423"/>
      <c r="K114" s="429"/>
      <c r="L114" s="418"/>
      <c r="M114" s="426"/>
      <c r="N114" s="418"/>
      <c r="O114" s="418"/>
      <c r="P114" s="418"/>
      <c r="Q114" s="418"/>
      <c r="R114" s="419"/>
      <c r="S114" s="418"/>
      <c r="T114" s="420"/>
      <c r="U114" s="421"/>
      <c r="V114" s="419"/>
      <c r="W114" s="418"/>
      <c r="X114" s="160" t="s">
        <v>142</v>
      </c>
      <c r="Y114" s="174" t="s">
        <v>137</v>
      </c>
      <c r="Z114" s="171">
        <f>VLOOKUP($X114,vstupy!$B$18:$F$31,MATCH($Y114,vstupy!$B$17:$F$17,0),0)</f>
        <v>0</v>
      </c>
      <c r="AA114" s="108" t="s">
        <v>143</v>
      </c>
      <c r="AB114" s="171">
        <f>VLOOKUP($AA114,vstupy!$B$34:$C$36,2,FALSE)</f>
        <v>0</v>
      </c>
      <c r="AC114" s="171">
        <f t="shared" si="1271"/>
        <v>0</v>
      </c>
      <c r="AD114" s="435"/>
      <c r="AE114" s="404"/>
      <c r="AF114" s="372"/>
      <c r="AG114" s="396"/>
      <c r="AH114" s="396"/>
      <c r="AI114" s="396"/>
      <c r="AJ114" s="396"/>
      <c r="AK114" s="396"/>
      <c r="AL114" s="396"/>
      <c r="AM114" s="399"/>
      <c r="AN114" s="396"/>
      <c r="AO114" s="401"/>
      <c r="AP114" s="372"/>
      <c r="AQ114" s="369"/>
      <c r="AR114" s="369"/>
      <c r="AS114" s="369"/>
      <c r="AT114" s="369"/>
      <c r="AU114" s="369"/>
      <c r="AV114" s="369"/>
      <c r="AW114" s="369"/>
      <c r="AX114" s="369"/>
      <c r="AY114" s="369"/>
      <c r="AZ114" s="369"/>
      <c r="BA114" s="369"/>
      <c r="BB114" s="369"/>
      <c r="BC114" s="369"/>
      <c r="BD114" s="369"/>
      <c r="BE114" s="369"/>
      <c r="BF114" s="369"/>
      <c r="BG114" s="369"/>
      <c r="BH114" s="369"/>
      <c r="BI114" s="377"/>
      <c r="BJ114" s="371"/>
      <c r="BK114" s="372"/>
      <c r="BL114" s="369"/>
      <c r="BM114" s="369"/>
      <c r="BN114" s="369"/>
      <c r="BO114" s="369"/>
      <c r="BP114" s="369"/>
      <c r="BQ114" s="369"/>
      <c r="BR114" s="369"/>
      <c r="BS114" s="369"/>
      <c r="BT114" s="370"/>
      <c r="BU114" s="372"/>
      <c r="BV114" s="369"/>
      <c r="BW114" s="369"/>
      <c r="BX114" s="369"/>
      <c r="BY114" s="369"/>
      <c r="BZ114" s="369"/>
      <c r="CA114" s="369"/>
      <c r="CB114" s="369"/>
      <c r="CC114" s="369"/>
      <c r="CD114" s="370"/>
      <c r="CE114" s="395"/>
      <c r="CF114" s="372"/>
      <c r="CG114" s="369"/>
      <c r="CH114" s="369"/>
      <c r="CI114" s="369"/>
      <c r="CJ114" s="370"/>
      <c r="CK114" s="373"/>
      <c r="CL114" s="375"/>
      <c r="CM114" s="372"/>
      <c r="CN114" s="369"/>
      <c r="CO114" s="369"/>
      <c r="CP114" s="369"/>
      <c r="CQ114" s="369"/>
      <c r="CR114" s="369"/>
      <c r="CS114" s="369"/>
      <c r="CT114" s="369"/>
      <c r="CU114" s="369"/>
      <c r="CV114" s="370"/>
      <c r="CW114" s="371"/>
      <c r="CX114" s="371"/>
      <c r="CY114" s="372"/>
      <c r="CZ114" s="369"/>
      <c r="DA114" s="369"/>
      <c r="DB114" s="369"/>
      <c r="DC114" s="369"/>
      <c r="DD114" s="369"/>
      <c r="DE114" s="369"/>
      <c r="DF114" s="369"/>
      <c r="DG114" s="369"/>
      <c r="DH114" s="370"/>
      <c r="DI114" s="382"/>
      <c r="DJ114" s="382"/>
      <c r="DK114" s="381"/>
      <c r="DL114" s="381"/>
      <c r="DM114" s="381"/>
      <c r="DN114" s="381"/>
      <c r="DO114" s="381"/>
      <c r="DP114" s="381"/>
      <c r="DQ114" s="380"/>
      <c r="DR114" s="372"/>
      <c r="DS114" s="369"/>
      <c r="DT114" s="369"/>
      <c r="DU114" s="369"/>
      <c r="DV114" s="370"/>
      <c r="DW114" s="378"/>
      <c r="DX114" s="372"/>
      <c r="DY114" s="369"/>
      <c r="DZ114" s="369"/>
      <c r="EA114" s="369"/>
      <c r="EB114" s="370"/>
      <c r="EC114" s="378"/>
      <c r="ED114" s="379"/>
    </row>
    <row r="115" spans="2:134" ht="12.6" customHeight="1" x14ac:dyDescent="0.2">
      <c r="B115" s="427"/>
      <c r="C115" s="425"/>
      <c r="D115" s="425"/>
      <c r="E115" s="425"/>
      <c r="F115" s="430"/>
      <c r="G115" s="585"/>
      <c r="H115" s="433"/>
      <c r="I115" s="433"/>
      <c r="J115" s="424"/>
      <c r="K115" s="430"/>
      <c r="L115" s="418"/>
      <c r="M115" s="426"/>
      <c r="N115" s="418"/>
      <c r="O115" s="418"/>
      <c r="P115" s="418"/>
      <c r="Q115" s="418"/>
      <c r="R115" s="419"/>
      <c r="S115" s="418"/>
      <c r="T115" s="420"/>
      <c r="U115" s="421"/>
      <c r="V115" s="419"/>
      <c r="W115" s="418"/>
      <c r="X115" s="160" t="s">
        <v>142</v>
      </c>
      <c r="Y115" s="174" t="s">
        <v>137</v>
      </c>
      <c r="Z115" s="171">
        <f>VLOOKUP($X115,vstupy!$B$18:$F$31,MATCH($Y115,vstupy!$B$17:$F$17,0),0)</f>
        <v>0</v>
      </c>
      <c r="AA115" s="108" t="s">
        <v>143</v>
      </c>
      <c r="AB115" s="171">
        <f>VLOOKUP($AA115,vstupy!$B$34:$C$36,2,FALSE)</f>
        <v>0</v>
      </c>
      <c r="AC115" s="171">
        <f t="shared" si="1271"/>
        <v>0</v>
      </c>
      <c r="AD115" s="436"/>
      <c r="AE115" s="405"/>
      <c r="AF115" s="372"/>
      <c r="AG115" s="396"/>
      <c r="AH115" s="396"/>
      <c r="AI115" s="396"/>
      <c r="AJ115" s="396"/>
      <c r="AK115" s="396"/>
      <c r="AL115" s="396"/>
      <c r="AM115" s="400"/>
      <c r="AN115" s="396"/>
      <c r="AO115" s="401"/>
      <c r="AP115" s="372"/>
      <c r="AQ115" s="369"/>
      <c r="AR115" s="369"/>
      <c r="AS115" s="369"/>
      <c r="AT115" s="369"/>
      <c r="AU115" s="369"/>
      <c r="AV115" s="369"/>
      <c r="AW115" s="369"/>
      <c r="AX115" s="369"/>
      <c r="AY115" s="369"/>
      <c r="AZ115" s="369"/>
      <c r="BA115" s="369"/>
      <c r="BB115" s="369"/>
      <c r="BC115" s="369"/>
      <c r="BD115" s="369"/>
      <c r="BE115" s="369"/>
      <c r="BF115" s="369"/>
      <c r="BG115" s="369"/>
      <c r="BH115" s="369"/>
      <c r="BI115" s="377"/>
      <c r="BJ115" s="371"/>
      <c r="BK115" s="372"/>
      <c r="BL115" s="369"/>
      <c r="BM115" s="369"/>
      <c r="BN115" s="369"/>
      <c r="BO115" s="369"/>
      <c r="BP115" s="369"/>
      <c r="BQ115" s="369"/>
      <c r="BR115" s="369"/>
      <c r="BS115" s="369"/>
      <c r="BT115" s="370"/>
      <c r="BU115" s="372"/>
      <c r="BV115" s="369"/>
      <c r="BW115" s="369"/>
      <c r="BX115" s="369"/>
      <c r="BY115" s="369"/>
      <c r="BZ115" s="369"/>
      <c r="CA115" s="369"/>
      <c r="CB115" s="369"/>
      <c r="CC115" s="369"/>
      <c r="CD115" s="370"/>
      <c r="CE115" s="395"/>
      <c r="CF115" s="372"/>
      <c r="CG115" s="369"/>
      <c r="CH115" s="369"/>
      <c r="CI115" s="369"/>
      <c r="CJ115" s="370"/>
      <c r="CK115" s="373"/>
      <c r="CL115" s="376"/>
      <c r="CM115" s="372"/>
      <c r="CN115" s="369"/>
      <c r="CO115" s="369"/>
      <c r="CP115" s="369"/>
      <c r="CQ115" s="369"/>
      <c r="CR115" s="369"/>
      <c r="CS115" s="369"/>
      <c r="CT115" s="369"/>
      <c r="CU115" s="369"/>
      <c r="CV115" s="370"/>
      <c r="CW115" s="371"/>
      <c r="CX115" s="371"/>
      <c r="CY115" s="372"/>
      <c r="CZ115" s="369"/>
      <c r="DA115" s="369"/>
      <c r="DB115" s="369"/>
      <c r="DC115" s="369"/>
      <c r="DD115" s="369"/>
      <c r="DE115" s="369"/>
      <c r="DF115" s="369"/>
      <c r="DG115" s="369"/>
      <c r="DH115" s="370"/>
      <c r="DI115" s="382"/>
      <c r="DJ115" s="382"/>
      <c r="DK115" s="381"/>
      <c r="DL115" s="381"/>
      <c r="DM115" s="381"/>
      <c r="DN115" s="381"/>
      <c r="DO115" s="381"/>
      <c r="DP115" s="381"/>
      <c r="DQ115" s="380"/>
      <c r="DR115" s="372"/>
      <c r="DS115" s="369"/>
      <c r="DT115" s="369"/>
      <c r="DU115" s="369"/>
      <c r="DV115" s="370"/>
      <c r="DW115" s="378"/>
      <c r="DX115" s="372"/>
      <c r="DY115" s="369"/>
      <c r="DZ115" s="369"/>
      <c r="EA115" s="369"/>
      <c r="EB115" s="370"/>
      <c r="EC115" s="378"/>
      <c r="ED115" s="379"/>
    </row>
    <row r="116" spans="2:134" ht="12.6" customHeight="1" x14ac:dyDescent="0.2">
      <c r="B116" s="414">
        <f t="shared" ref="B116" si="1969">B113+1</f>
        <v>36</v>
      </c>
      <c r="C116" s="437"/>
      <c r="D116" s="437"/>
      <c r="E116" s="437"/>
      <c r="F116" s="392" t="s">
        <v>196</v>
      </c>
      <c r="G116" s="586"/>
      <c r="H116" s="386" t="str">
        <f t="shared" ref="H116" si="1970">IF($F116="3e)  Skoršia transpozícia  - zavedenie transpozície pred termínom ktorý určuje smernica EÚ. "," ","")</f>
        <v/>
      </c>
      <c r="I116" s="386" t="str">
        <f t="shared" ref="I116" si="1971">IF($F116="3e)  Skoršia transpozícia  - zavedenie transpozície pred termínom ktorý určuje smernica EÚ. ",$H116,"NA")</f>
        <v>NA</v>
      </c>
      <c r="J116" s="389">
        <f>IF(I116&gt;12,1,I116/12)</f>
        <v>1</v>
      </c>
      <c r="K116" s="392"/>
      <c r="L116" s="384"/>
      <c r="M116" s="383">
        <f>IF(L116="N",0,L116)</f>
        <v>0</v>
      </c>
      <c r="N116" s="384" t="s">
        <v>196</v>
      </c>
      <c r="O116" s="384"/>
      <c r="P116" s="384"/>
      <c r="Q116" s="384" t="s">
        <v>35</v>
      </c>
      <c r="R116" s="385">
        <f>VLOOKUP(Q116,vstupy!$B$3:$C$15,2,FALSE)</f>
        <v>0</v>
      </c>
      <c r="S116" s="384"/>
      <c r="T116" s="409"/>
      <c r="U116" s="410" t="s">
        <v>35</v>
      </c>
      <c r="V116" s="385">
        <f>VLOOKUP(U116,vstupy!$B$3:$C$15,2,FALSE)</f>
        <v>0</v>
      </c>
      <c r="W116" s="384"/>
      <c r="X116" s="261" t="s">
        <v>142</v>
      </c>
      <c r="Y116" s="262" t="s">
        <v>137</v>
      </c>
      <c r="Z116" s="263">
        <f>VLOOKUP($X116,vstupy!$B$18:$F$31,MATCH($Y116,vstupy!$B$17:$F$17,0),0)</f>
        <v>0</v>
      </c>
      <c r="AA116" s="264" t="s">
        <v>143</v>
      </c>
      <c r="AB116" s="263">
        <f>VLOOKUP($AA116,vstupy!$B$34:$C$36,2,FALSE)</f>
        <v>0</v>
      </c>
      <c r="AC116" s="263">
        <f t="shared" si="1271"/>
        <v>0</v>
      </c>
      <c r="AD116" s="411" t="s">
        <v>35</v>
      </c>
      <c r="AE116" s="403">
        <f>VLOOKUP(AD116,vstupy!$B$3:$C$15,2,FALSE)</f>
        <v>0</v>
      </c>
      <c r="AF116" s="406" t="str">
        <f>IFERROR(IF(M116=0,"N",O116/L116*J116),0)</f>
        <v>N</v>
      </c>
      <c r="AG116" s="396">
        <f>O116*J116</f>
        <v>0</v>
      </c>
      <c r="AH116" s="408">
        <f t="shared" ref="AH116" si="1972">P116*R116*J116</f>
        <v>0</v>
      </c>
      <c r="AI116" s="400">
        <f t="shared" ref="AI116" si="1973">IFERROR(AH116*M116,0)</f>
        <v>0</v>
      </c>
      <c r="AJ116" s="408" t="str">
        <f t="shared" si="1393"/>
        <v>N</v>
      </c>
      <c r="AK116" s="396">
        <f t="shared" ref="AK116" si="1974">S116*J116</f>
        <v>0</v>
      </c>
      <c r="AL116" s="396">
        <f>T116*V116*J116</f>
        <v>0</v>
      </c>
      <c r="AM116" s="398">
        <f t="shared" ref="AM116" si="1975">IFERROR(AL116*M116,0)</f>
        <v>0</v>
      </c>
      <c r="AN116" s="400">
        <f t="shared" ref="AN116" si="1976">IF(W116&gt;0,IF(AE116&gt;0,($G$7/160)*(W116/60)*AE116*J116,0),IF(AE116&gt;0,($G$7/160)*((AC116+AC117+AC118)/60)*AE116*J116,0))</f>
        <v>0</v>
      </c>
      <c r="AO116" s="401">
        <f>IFERROR(AN116*M116,0)</f>
        <v>0</v>
      </c>
      <c r="AP116" s="372">
        <f t="shared" ref="AP116" si="1977">IF($N116="In (zvyšuje náklady)",AF116,0)</f>
        <v>0</v>
      </c>
      <c r="AQ116" s="369">
        <f t="shared" ref="AQ116" si="1978">IF($N116="In (zvyšuje náklady)",AG116,0)</f>
        <v>0</v>
      </c>
      <c r="AR116" s="369">
        <f t="shared" ref="AR116" si="1979">IF($N116="In (zvyšuje náklady)",AH116,0)</f>
        <v>0</v>
      </c>
      <c r="AS116" s="369">
        <f t="shared" ref="AS116" si="1980">IF($N116="In (zvyšuje náklady)",AI116,0)</f>
        <v>0</v>
      </c>
      <c r="AT116" s="369">
        <f t="shared" ref="AT116" si="1981">IF($N116="In (zvyšuje náklady)",AJ116,0)</f>
        <v>0</v>
      </c>
      <c r="AU116" s="369">
        <f t="shared" ref="AU116" si="1982">IF($N116="In (zvyšuje náklady)",AK116,0)</f>
        <v>0</v>
      </c>
      <c r="AV116" s="369">
        <f t="shared" ref="AV116" si="1983">IF($N116="In (zvyšuje náklady)",AL116,0)</f>
        <v>0</v>
      </c>
      <c r="AW116" s="369">
        <f t="shared" ref="AW116" si="1984">IF($N116="In (zvyšuje náklady)",AM116,0)</f>
        <v>0</v>
      </c>
      <c r="AX116" s="369">
        <f t="shared" ref="AX116" si="1985">IF($N116="In (zvyšuje náklady)",AN116,0)</f>
        <v>0</v>
      </c>
      <c r="AY116" s="369">
        <f t="shared" ref="AY116" si="1986">IF($N116="In (zvyšuje náklady)",AO116,0)</f>
        <v>0</v>
      </c>
      <c r="AZ116" s="369" t="str">
        <f t="shared" ref="AZ116" si="1987">IF($N116="Out (znižuje náklady)",AF116,"0")</f>
        <v>0</v>
      </c>
      <c r="BA116" s="369" t="str">
        <f t="shared" ref="BA116" si="1988">IF($N116="Out (znižuje náklady)",AG116,"0")</f>
        <v>0</v>
      </c>
      <c r="BB116" s="369" t="str">
        <f t="shared" ref="BB116" si="1989">IF($N116="Out (znižuje náklady)",AH116,"0")</f>
        <v>0</v>
      </c>
      <c r="BC116" s="369" t="str">
        <f t="shared" ref="BC116" si="1990">IF($N116="Out (znižuje náklady)",AI116,"0")</f>
        <v>0</v>
      </c>
      <c r="BD116" s="369" t="str">
        <f t="shared" ref="BD116" si="1991">IF($N116="Out (znižuje náklady)",AJ116,"0")</f>
        <v>0</v>
      </c>
      <c r="BE116" s="369" t="str">
        <f t="shared" ref="BE116" si="1992">IF($N116="Out (znižuje náklady)",AK116,"0")</f>
        <v>0</v>
      </c>
      <c r="BF116" s="369" t="str">
        <f t="shared" ref="BF116" si="1993">IF($N116="Out (znižuje náklady)",AL116,"0")</f>
        <v>0</v>
      </c>
      <c r="BG116" s="369" t="str">
        <f t="shared" ref="BG116" si="1994">IF($N116="Out (znižuje náklady)",AM116,"0")</f>
        <v>0</v>
      </c>
      <c r="BH116" s="369" t="str">
        <f t="shared" ref="BH116" si="1995">IF($N116="Out (znižuje náklady)",AN116,"0")</f>
        <v>0</v>
      </c>
      <c r="BI116" s="377" t="str">
        <f t="shared" ref="BI116" si="1996">IF($N116="Out (znižuje náklady)",AO116,"0")</f>
        <v>0</v>
      </c>
      <c r="BJ116" s="371">
        <f>IF(F116=vstupy!$B$47,0,1)</f>
        <v>1</v>
      </c>
      <c r="BK116" s="372">
        <f t="shared" ref="BK116" si="1997">$BJ116*AP116</f>
        <v>0</v>
      </c>
      <c r="BL116" s="369">
        <f t="shared" ref="BL116" si="1998">$BJ116*AQ116</f>
        <v>0</v>
      </c>
      <c r="BM116" s="369">
        <f t="shared" ref="BM116" si="1999">$BJ116*AR116</f>
        <v>0</v>
      </c>
      <c r="BN116" s="369">
        <f t="shared" ref="BN116" si="2000">$BJ116*AS116</f>
        <v>0</v>
      </c>
      <c r="BO116" s="369">
        <f t="shared" ref="BO116" si="2001">$BJ116*AT116</f>
        <v>0</v>
      </c>
      <c r="BP116" s="369">
        <f t="shared" ref="BP116" si="2002">$BJ116*AU116</f>
        <v>0</v>
      </c>
      <c r="BQ116" s="369">
        <f t="shared" ref="BQ116" si="2003">$BJ116*AV116</f>
        <v>0</v>
      </c>
      <c r="BR116" s="369">
        <f t="shared" ref="BR116" si="2004">$BJ116*AW116</f>
        <v>0</v>
      </c>
      <c r="BS116" s="369">
        <f t="shared" ref="BS116" si="2005">$BJ116*AX116</f>
        <v>0</v>
      </c>
      <c r="BT116" s="370">
        <f t="shared" ref="BT116" si="2006">$BJ116*AY116</f>
        <v>0</v>
      </c>
      <c r="BU116" s="372">
        <f t="shared" ref="BU116" si="2007">$BJ116*AZ116</f>
        <v>0</v>
      </c>
      <c r="BV116" s="369">
        <f t="shared" ref="BV116" si="2008">$BJ116*BA116</f>
        <v>0</v>
      </c>
      <c r="BW116" s="369">
        <f t="shared" ref="BW116" si="2009">$BJ116*BB116</f>
        <v>0</v>
      </c>
      <c r="BX116" s="369">
        <f t="shared" ref="BX116" si="2010">$BJ116*BC116</f>
        <v>0</v>
      </c>
      <c r="BY116" s="369">
        <f t="shared" ref="BY116" si="2011">$BJ116*BD116</f>
        <v>0</v>
      </c>
      <c r="BZ116" s="369">
        <f t="shared" ref="BZ116" si="2012">$BJ116*BE116</f>
        <v>0</v>
      </c>
      <c r="CA116" s="369">
        <f t="shared" ref="CA116" si="2013">$BJ116*BF116</f>
        <v>0</v>
      </c>
      <c r="CB116" s="369">
        <f t="shared" ref="CB116" si="2014">$BJ116*BG116</f>
        <v>0</v>
      </c>
      <c r="CC116" s="369">
        <f t="shared" ref="CC116" si="2015">$BJ116*BH116</f>
        <v>0</v>
      </c>
      <c r="CD116" s="370">
        <f t="shared" ref="CD116" si="2016">$BJ116*BI116</f>
        <v>0</v>
      </c>
      <c r="CE116" s="395">
        <f>IF(N116="Nemení sa",1,0)</f>
        <v>0</v>
      </c>
      <c r="CF116" s="372">
        <f>AG116*$CE116</f>
        <v>0</v>
      </c>
      <c r="CG116" s="369">
        <f>AI116*$CE116</f>
        <v>0</v>
      </c>
      <c r="CH116" s="369">
        <f>AK116*$CE116</f>
        <v>0</v>
      </c>
      <c r="CI116" s="369">
        <f>AM116*$CE116</f>
        <v>0</v>
      </c>
      <c r="CJ116" s="370">
        <f>AO116*$CE116</f>
        <v>0</v>
      </c>
      <c r="CK116" s="373">
        <f t="shared" ref="CK116" si="2017">SUM(CF116:CJ118)</f>
        <v>0</v>
      </c>
      <c r="CL116" s="374">
        <f>IF(F116=vstupy!B$42,"1",0)</f>
        <v>0</v>
      </c>
      <c r="CM116" s="372">
        <f t="shared" ref="CM116:CV116" si="2018">IF($CL116="1",AP116,0)</f>
        <v>0</v>
      </c>
      <c r="CN116" s="369">
        <f t="shared" si="2018"/>
        <v>0</v>
      </c>
      <c r="CO116" s="369">
        <f t="shared" si="2018"/>
        <v>0</v>
      </c>
      <c r="CP116" s="369">
        <f t="shared" si="2018"/>
        <v>0</v>
      </c>
      <c r="CQ116" s="369">
        <f t="shared" si="2018"/>
        <v>0</v>
      </c>
      <c r="CR116" s="369">
        <f t="shared" si="2018"/>
        <v>0</v>
      </c>
      <c r="CS116" s="369">
        <f t="shared" si="2018"/>
        <v>0</v>
      </c>
      <c r="CT116" s="369">
        <f t="shared" si="2018"/>
        <v>0</v>
      </c>
      <c r="CU116" s="369">
        <f t="shared" si="2018"/>
        <v>0</v>
      </c>
      <c r="CV116" s="370">
        <f t="shared" si="2018"/>
        <v>0</v>
      </c>
      <c r="CW116" s="371">
        <f>CP116+CT116+CV116</f>
        <v>0</v>
      </c>
      <c r="CX116" s="371">
        <f t="shared" ref="CX116" si="2019">CN116+CR116</f>
        <v>0</v>
      </c>
      <c r="CY116" s="372">
        <f t="shared" ref="CY116:DH116" si="2020">IF($CL116="1",AZ116,0)</f>
        <v>0</v>
      </c>
      <c r="CZ116" s="369">
        <f t="shared" si="2020"/>
        <v>0</v>
      </c>
      <c r="DA116" s="369">
        <f t="shared" si="2020"/>
        <v>0</v>
      </c>
      <c r="DB116" s="369">
        <f t="shared" si="2020"/>
        <v>0</v>
      </c>
      <c r="DC116" s="369">
        <f t="shared" si="2020"/>
        <v>0</v>
      </c>
      <c r="DD116" s="369">
        <f t="shared" si="2020"/>
        <v>0</v>
      </c>
      <c r="DE116" s="369">
        <f t="shared" si="2020"/>
        <v>0</v>
      </c>
      <c r="DF116" s="369">
        <f t="shared" si="2020"/>
        <v>0</v>
      </c>
      <c r="DG116" s="369">
        <f t="shared" si="2020"/>
        <v>0</v>
      </c>
      <c r="DH116" s="370">
        <f t="shared" si="2020"/>
        <v>0</v>
      </c>
      <c r="DI116" s="382">
        <f>DB116+DF116+DH116</f>
        <v>0</v>
      </c>
      <c r="DJ116" s="382">
        <f t="shared" ref="DJ116" si="2021">CZ116+DD116</f>
        <v>0</v>
      </c>
      <c r="DK116" s="381">
        <f>IF(CE116=0,1,0)</f>
        <v>1</v>
      </c>
      <c r="DL116" s="381">
        <f>IFERROR(IF($AF116="N",AH116+AJ116+AL116+AN116,AF116+AH116+AJ116+AL116+AN116),0)*$DK116</f>
        <v>0</v>
      </c>
      <c r="DM116" s="381">
        <f>(AG116+AI116+AK116+AM116+AO116)*$DK116</f>
        <v>0</v>
      </c>
      <c r="DN116" s="381">
        <f>AS116+AW116+AY116-CW116</f>
        <v>0</v>
      </c>
      <c r="DO116" s="381">
        <f>BC116+BG116+BI116-DI116</f>
        <v>0</v>
      </c>
      <c r="DP116" s="381">
        <f>DN116+DO116</f>
        <v>0</v>
      </c>
      <c r="DQ116" s="380" t="str">
        <f>IF(OR(F116=vstupy!B$40,F116=vstupy!B$41,F116=vstupy!B$42,),"0","1")</f>
        <v>0</v>
      </c>
      <c r="DR116" s="372">
        <f>IF($DQ116="1",AQ116,"0")+CF116</f>
        <v>0</v>
      </c>
      <c r="DS116" s="369">
        <f>IF($DQ116="1",AS116,"0")+CG116</f>
        <v>0</v>
      </c>
      <c r="DT116" s="369">
        <f>IF($DQ116="1",AU116,"0")+CH116</f>
        <v>0</v>
      </c>
      <c r="DU116" s="369">
        <f>IF($DQ116="1",AW116,"0")+CI116</f>
        <v>0</v>
      </c>
      <c r="DV116" s="370">
        <f>IF($DQ116="1",AY116,"0")+CJ116</f>
        <v>0</v>
      </c>
      <c r="DW116" s="378">
        <f t="shared" ref="DW116" si="2022">SUM(DR116:DV118)</f>
        <v>0</v>
      </c>
      <c r="DX116" s="372" t="str">
        <f t="shared" ref="DX116" si="2023">IF($DQ116="1",BA116,"0")</f>
        <v>0</v>
      </c>
      <c r="DY116" s="369" t="str">
        <f t="shared" ref="DY116" si="2024">IF($DQ116="1",BC116,"0")</f>
        <v>0</v>
      </c>
      <c r="DZ116" s="369" t="str">
        <f t="shared" ref="DZ116" si="2025">IF($DQ116="1",BE116,"0")</f>
        <v>0</v>
      </c>
      <c r="EA116" s="369" t="str">
        <f>IF($DQ116="1",BG116,"0")</f>
        <v>0</v>
      </c>
      <c r="EB116" s="370" t="str">
        <f>IF($DQ116="1",BI116,"0")</f>
        <v>0</v>
      </c>
      <c r="EC116" s="378">
        <f t="shared" ref="EC116" si="2026">SUM(DX116:EB118)</f>
        <v>0</v>
      </c>
      <c r="ED116" s="379">
        <f>EC116+DW116</f>
        <v>0</v>
      </c>
    </row>
    <row r="117" spans="2:134" ht="12.6" customHeight="1" x14ac:dyDescent="0.2">
      <c r="B117" s="414"/>
      <c r="C117" s="437"/>
      <c r="D117" s="437"/>
      <c r="E117" s="437"/>
      <c r="F117" s="393"/>
      <c r="G117" s="586"/>
      <c r="H117" s="387"/>
      <c r="I117" s="387"/>
      <c r="J117" s="390"/>
      <c r="K117" s="393"/>
      <c r="L117" s="384"/>
      <c r="M117" s="383"/>
      <c r="N117" s="384"/>
      <c r="O117" s="384"/>
      <c r="P117" s="384"/>
      <c r="Q117" s="384"/>
      <c r="R117" s="385"/>
      <c r="S117" s="384"/>
      <c r="T117" s="409"/>
      <c r="U117" s="410"/>
      <c r="V117" s="385"/>
      <c r="W117" s="384"/>
      <c r="X117" s="261" t="s">
        <v>142</v>
      </c>
      <c r="Y117" s="262" t="s">
        <v>137</v>
      </c>
      <c r="Z117" s="263">
        <f>VLOOKUP($X117,vstupy!$B$18:$F$31,MATCH($Y117,vstupy!$B$17:$F$17,0),0)</f>
        <v>0</v>
      </c>
      <c r="AA117" s="264" t="s">
        <v>143</v>
      </c>
      <c r="AB117" s="263">
        <f>VLOOKUP($AA117,vstupy!$B$34:$C$36,2,FALSE)</f>
        <v>0</v>
      </c>
      <c r="AC117" s="263">
        <f t="shared" si="1271"/>
        <v>0</v>
      </c>
      <c r="AD117" s="412"/>
      <c r="AE117" s="404"/>
      <c r="AF117" s="372"/>
      <c r="AG117" s="396"/>
      <c r="AH117" s="396"/>
      <c r="AI117" s="396"/>
      <c r="AJ117" s="396"/>
      <c r="AK117" s="396"/>
      <c r="AL117" s="396"/>
      <c r="AM117" s="399"/>
      <c r="AN117" s="396"/>
      <c r="AO117" s="401"/>
      <c r="AP117" s="372"/>
      <c r="AQ117" s="369"/>
      <c r="AR117" s="369"/>
      <c r="AS117" s="369"/>
      <c r="AT117" s="369"/>
      <c r="AU117" s="369"/>
      <c r="AV117" s="369"/>
      <c r="AW117" s="369"/>
      <c r="AX117" s="369"/>
      <c r="AY117" s="369"/>
      <c r="AZ117" s="369"/>
      <c r="BA117" s="369"/>
      <c r="BB117" s="369"/>
      <c r="BC117" s="369"/>
      <c r="BD117" s="369"/>
      <c r="BE117" s="369"/>
      <c r="BF117" s="369"/>
      <c r="BG117" s="369"/>
      <c r="BH117" s="369"/>
      <c r="BI117" s="377"/>
      <c r="BJ117" s="371"/>
      <c r="BK117" s="372"/>
      <c r="BL117" s="369"/>
      <c r="BM117" s="369"/>
      <c r="BN117" s="369"/>
      <c r="BO117" s="369"/>
      <c r="BP117" s="369"/>
      <c r="BQ117" s="369"/>
      <c r="BR117" s="369"/>
      <c r="BS117" s="369"/>
      <c r="BT117" s="370"/>
      <c r="BU117" s="372"/>
      <c r="BV117" s="369"/>
      <c r="BW117" s="369"/>
      <c r="BX117" s="369"/>
      <c r="BY117" s="369"/>
      <c r="BZ117" s="369"/>
      <c r="CA117" s="369"/>
      <c r="CB117" s="369"/>
      <c r="CC117" s="369"/>
      <c r="CD117" s="370"/>
      <c r="CE117" s="395"/>
      <c r="CF117" s="372"/>
      <c r="CG117" s="369"/>
      <c r="CH117" s="369"/>
      <c r="CI117" s="369"/>
      <c r="CJ117" s="370"/>
      <c r="CK117" s="373"/>
      <c r="CL117" s="375"/>
      <c r="CM117" s="372"/>
      <c r="CN117" s="369"/>
      <c r="CO117" s="369"/>
      <c r="CP117" s="369"/>
      <c r="CQ117" s="369"/>
      <c r="CR117" s="369"/>
      <c r="CS117" s="369"/>
      <c r="CT117" s="369"/>
      <c r="CU117" s="369"/>
      <c r="CV117" s="370"/>
      <c r="CW117" s="371"/>
      <c r="CX117" s="371"/>
      <c r="CY117" s="372"/>
      <c r="CZ117" s="369"/>
      <c r="DA117" s="369"/>
      <c r="DB117" s="369"/>
      <c r="DC117" s="369"/>
      <c r="DD117" s="369"/>
      <c r="DE117" s="369"/>
      <c r="DF117" s="369"/>
      <c r="DG117" s="369"/>
      <c r="DH117" s="370"/>
      <c r="DI117" s="382"/>
      <c r="DJ117" s="382"/>
      <c r="DK117" s="381"/>
      <c r="DL117" s="381"/>
      <c r="DM117" s="381"/>
      <c r="DN117" s="381"/>
      <c r="DO117" s="381"/>
      <c r="DP117" s="381"/>
      <c r="DQ117" s="380"/>
      <c r="DR117" s="372"/>
      <c r="DS117" s="369"/>
      <c r="DT117" s="369"/>
      <c r="DU117" s="369"/>
      <c r="DV117" s="370"/>
      <c r="DW117" s="378"/>
      <c r="DX117" s="372"/>
      <c r="DY117" s="369"/>
      <c r="DZ117" s="369"/>
      <c r="EA117" s="369"/>
      <c r="EB117" s="370"/>
      <c r="EC117" s="378"/>
      <c r="ED117" s="379"/>
    </row>
    <row r="118" spans="2:134" ht="12.6" customHeight="1" x14ac:dyDescent="0.2">
      <c r="B118" s="414"/>
      <c r="C118" s="437"/>
      <c r="D118" s="437"/>
      <c r="E118" s="437"/>
      <c r="F118" s="394"/>
      <c r="G118" s="586"/>
      <c r="H118" s="388"/>
      <c r="I118" s="388"/>
      <c r="J118" s="391"/>
      <c r="K118" s="394"/>
      <c r="L118" s="384"/>
      <c r="M118" s="383"/>
      <c r="N118" s="384"/>
      <c r="O118" s="384"/>
      <c r="P118" s="384"/>
      <c r="Q118" s="384"/>
      <c r="R118" s="385"/>
      <c r="S118" s="384"/>
      <c r="T118" s="409"/>
      <c r="U118" s="410"/>
      <c r="V118" s="385"/>
      <c r="W118" s="384"/>
      <c r="X118" s="261" t="s">
        <v>142</v>
      </c>
      <c r="Y118" s="262" t="s">
        <v>137</v>
      </c>
      <c r="Z118" s="263">
        <f>VLOOKUP($X118,vstupy!$B$18:$F$31,MATCH($Y118,vstupy!$B$17:$F$17,0),0)</f>
        <v>0</v>
      </c>
      <c r="AA118" s="264" t="s">
        <v>143</v>
      </c>
      <c r="AB118" s="263">
        <f>VLOOKUP($AA118,vstupy!$B$34:$C$36,2,FALSE)</f>
        <v>0</v>
      </c>
      <c r="AC118" s="263">
        <f t="shared" si="1271"/>
        <v>0</v>
      </c>
      <c r="AD118" s="413"/>
      <c r="AE118" s="405"/>
      <c r="AF118" s="372"/>
      <c r="AG118" s="396"/>
      <c r="AH118" s="396"/>
      <c r="AI118" s="396"/>
      <c r="AJ118" s="396"/>
      <c r="AK118" s="396"/>
      <c r="AL118" s="396"/>
      <c r="AM118" s="400"/>
      <c r="AN118" s="396"/>
      <c r="AO118" s="401"/>
      <c r="AP118" s="372"/>
      <c r="AQ118" s="369"/>
      <c r="AR118" s="369"/>
      <c r="AS118" s="369"/>
      <c r="AT118" s="369"/>
      <c r="AU118" s="369"/>
      <c r="AV118" s="369"/>
      <c r="AW118" s="369"/>
      <c r="AX118" s="369"/>
      <c r="AY118" s="369"/>
      <c r="AZ118" s="369"/>
      <c r="BA118" s="369"/>
      <c r="BB118" s="369"/>
      <c r="BC118" s="369"/>
      <c r="BD118" s="369"/>
      <c r="BE118" s="369"/>
      <c r="BF118" s="369"/>
      <c r="BG118" s="369"/>
      <c r="BH118" s="369"/>
      <c r="BI118" s="377"/>
      <c r="BJ118" s="371"/>
      <c r="BK118" s="372"/>
      <c r="BL118" s="369"/>
      <c r="BM118" s="369"/>
      <c r="BN118" s="369"/>
      <c r="BO118" s="369"/>
      <c r="BP118" s="369"/>
      <c r="BQ118" s="369"/>
      <c r="BR118" s="369"/>
      <c r="BS118" s="369"/>
      <c r="BT118" s="370"/>
      <c r="BU118" s="372"/>
      <c r="BV118" s="369"/>
      <c r="BW118" s="369"/>
      <c r="BX118" s="369"/>
      <c r="BY118" s="369"/>
      <c r="BZ118" s="369"/>
      <c r="CA118" s="369"/>
      <c r="CB118" s="369"/>
      <c r="CC118" s="369"/>
      <c r="CD118" s="370"/>
      <c r="CE118" s="395"/>
      <c r="CF118" s="372"/>
      <c r="CG118" s="369"/>
      <c r="CH118" s="369"/>
      <c r="CI118" s="369"/>
      <c r="CJ118" s="370"/>
      <c r="CK118" s="373"/>
      <c r="CL118" s="376"/>
      <c r="CM118" s="372"/>
      <c r="CN118" s="369"/>
      <c r="CO118" s="369"/>
      <c r="CP118" s="369"/>
      <c r="CQ118" s="369"/>
      <c r="CR118" s="369"/>
      <c r="CS118" s="369"/>
      <c r="CT118" s="369"/>
      <c r="CU118" s="369"/>
      <c r="CV118" s="370"/>
      <c r="CW118" s="371"/>
      <c r="CX118" s="371"/>
      <c r="CY118" s="372"/>
      <c r="CZ118" s="369"/>
      <c r="DA118" s="369"/>
      <c r="DB118" s="369"/>
      <c r="DC118" s="369"/>
      <c r="DD118" s="369"/>
      <c r="DE118" s="369"/>
      <c r="DF118" s="369"/>
      <c r="DG118" s="369"/>
      <c r="DH118" s="370"/>
      <c r="DI118" s="382"/>
      <c r="DJ118" s="382"/>
      <c r="DK118" s="381"/>
      <c r="DL118" s="381"/>
      <c r="DM118" s="381"/>
      <c r="DN118" s="381"/>
      <c r="DO118" s="381"/>
      <c r="DP118" s="381"/>
      <c r="DQ118" s="380"/>
      <c r="DR118" s="372"/>
      <c r="DS118" s="369"/>
      <c r="DT118" s="369"/>
      <c r="DU118" s="369"/>
      <c r="DV118" s="370"/>
      <c r="DW118" s="378"/>
      <c r="DX118" s="372"/>
      <c r="DY118" s="369"/>
      <c r="DZ118" s="369"/>
      <c r="EA118" s="369"/>
      <c r="EB118" s="370"/>
      <c r="EC118" s="378"/>
      <c r="ED118" s="379"/>
    </row>
    <row r="119" spans="2:134" ht="12.6" customHeight="1" x14ac:dyDescent="0.2">
      <c r="B119" s="427">
        <f t="shared" ref="B119" si="2027">B116+1</f>
        <v>37</v>
      </c>
      <c r="C119" s="425"/>
      <c r="D119" s="425"/>
      <c r="E119" s="425"/>
      <c r="F119" s="428" t="s">
        <v>196</v>
      </c>
      <c r="G119" s="585"/>
      <c r="H119" s="431" t="str">
        <f t="shared" ref="H119" si="2028">IF($F119="3e)  Skoršia transpozícia  - zavedenie transpozície pred termínom ktorý určuje smernica EÚ. "," ","")</f>
        <v/>
      </c>
      <c r="I119" s="431" t="str">
        <f t="shared" ref="I119" si="2029">IF($F119="3e)  Skoršia transpozícia  - zavedenie transpozície pred termínom ktorý určuje smernica EÚ. ",$H119,"NA")</f>
        <v>NA</v>
      </c>
      <c r="J119" s="422">
        <f>IF(I119&gt;12,1,I119/12)</f>
        <v>1</v>
      </c>
      <c r="K119" s="428"/>
      <c r="L119" s="418"/>
      <c r="M119" s="426">
        <f>IF(L119="N",0,L119)</f>
        <v>0</v>
      </c>
      <c r="N119" s="418" t="s">
        <v>196</v>
      </c>
      <c r="O119" s="418"/>
      <c r="P119" s="418"/>
      <c r="Q119" s="418" t="s">
        <v>35</v>
      </c>
      <c r="R119" s="419">
        <f>VLOOKUP(Q119,vstupy!$B$3:$C$15,2,FALSE)</f>
        <v>0</v>
      </c>
      <c r="S119" s="418"/>
      <c r="T119" s="420"/>
      <c r="U119" s="421" t="s">
        <v>35</v>
      </c>
      <c r="V119" s="419">
        <f>VLOOKUP(U119,vstupy!$B$3:$C$15,2,FALSE)</f>
        <v>0</v>
      </c>
      <c r="W119" s="418"/>
      <c r="X119" s="160" t="s">
        <v>142</v>
      </c>
      <c r="Y119" s="174" t="s">
        <v>137</v>
      </c>
      <c r="Z119" s="171">
        <f>VLOOKUP($X119,vstupy!$B$18:$F$31,MATCH($Y119,vstupy!$B$17:$F$17,0),0)</f>
        <v>0</v>
      </c>
      <c r="AA119" s="108" t="s">
        <v>143</v>
      </c>
      <c r="AB119" s="171">
        <f>VLOOKUP($AA119,vstupy!$B$34:$C$36,2,FALSE)</f>
        <v>0</v>
      </c>
      <c r="AC119" s="171">
        <f t="shared" si="1271"/>
        <v>0</v>
      </c>
      <c r="AD119" s="434" t="s">
        <v>35</v>
      </c>
      <c r="AE119" s="403">
        <f>VLOOKUP(AD119,vstupy!$B$3:$C$15,2,FALSE)</f>
        <v>0</v>
      </c>
      <c r="AF119" s="406" t="str">
        <f>IFERROR(IF(M119=0,"N",O119/L119*J119),0)</f>
        <v>N</v>
      </c>
      <c r="AG119" s="396">
        <f>O119*J119</f>
        <v>0</v>
      </c>
      <c r="AH119" s="408">
        <f t="shared" ref="AH119" si="2030">P119*R119*J119</f>
        <v>0</v>
      </c>
      <c r="AI119" s="400">
        <f t="shared" ref="AI119" si="2031">IFERROR(AH119*M119,0)</f>
        <v>0</v>
      </c>
      <c r="AJ119" s="408" t="str">
        <f t="shared" si="1393"/>
        <v>N</v>
      </c>
      <c r="AK119" s="396">
        <f t="shared" ref="AK119" si="2032">S119*J119</f>
        <v>0</v>
      </c>
      <c r="AL119" s="396">
        <f>T119*V119*J119</f>
        <v>0</v>
      </c>
      <c r="AM119" s="398">
        <f t="shared" ref="AM119" si="2033">IFERROR(AL119*M119,0)</f>
        <v>0</v>
      </c>
      <c r="AN119" s="400">
        <f t="shared" ref="AN119" si="2034">IF(W119&gt;0,IF(AE119&gt;0,($G$7/160)*(W119/60)*AE119*J119,0),IF(AE119&gt;0,($G$7/160)*((AC119+AC120+AC121)/60)*AE119*J119,0))</f>
        <v>0</v>
      </c>
      <c r="AO119" s="401">
        <f>IFERROR(AN119*M119,0)</f>
        <v>0</v>
      </c>
      <c r="AP119" s="372">
        <f t="shared" ref="AP119" si="2035">IF($N119="In (zvyšuje náklady)",AF119,0)</f>
        <v>0</v>
      </c>
      <c r="AQ119" s="369">
        <f t="shared" ref="AQ119" si="2036">IF($N119="In (zvyšuje náklady)",AG119,0)</f>
        <v>0</v>
      </c>
      <c r="AR119" s="369">
        <f t="shared" ref="AR119" si="2037">IF($N119="In (zvyšuje náklady)",AH119,0)</f>
        <v>0</v>
      </c>
      <c r="AS119" s="369">
        <f t="shared" ref="AS119" si="2038">IF($N119="In (zvyšuje náklady)",AI119,0)</f>
        <v>0</v>
      </c>
      <c r="AT119" s="369">
        <f t="shared" ref="AT119" si="2039">IF($N119="In (zvyšuje náklady)",AJ119,0)</f>
        <v>0</v>
      </c>
      <c r="AU119" s="369">
        <f t="shared" ref="AU119" si="2040">IF($N119="In (zvyšuje náklady)",AK119,0)</f>
        <v>0</v>
      </c>
      <c r="AV119" s="369">
        <f t="shared" ref="AV119" si="2041">IF($N119="In (zvyšuje náklady)",AL119,0)</f>
        <v>0</v>
      </c>
      <c r="AW119" s="369">
        <f t="shared" ref="AW119" si="2042">IF($N119="In (zvyšuje náklady)",AM119,0)</f>
        <v>0</v>
      </c>
      <c r="AX119" s="369">
        <f t="shared" ref="AX119" si="2043">IF($N119="In (zvyšuje náklady)",AN119,0)</f>
        <v>0</v>
      </c>
      <c r="AY119" s="369">
        <f t="shared" ref="AY119" si="2044">IF($N119="In (zvyšuje náklady)",AO119,0)</f>
        <v>0</v>
      </c>
      <c r="AZ119" s="369" t="str">
        <f t="shared" ref="AZ119" si="2045">IF($N119="Out (znižuje náklady)",AF119,"0")</f>
        <v>0</v>
      </c>
      <c r="BA119" s="369" t="str">
        <f t="shared" ref="BA119" si="2046">IF($N119="Out (znižuje náklady)",AG119,"0")</f>
        <v>0</v>
      </c>
      <c r="BB119" s="369" t="str">
        <f t="shared" ref="BB119" si="2047">IF($N119="Out (znižuje náklady)",AH119,"0")</f>
        <v>0</v>
      </c>
      <c r="BC119" s="369" t="str">
        <f t="shared" ref="BC119" si="2048">IF($N119="Out (znižuje náklady)",AI119,"0")</f>
        <v>0</v>
      </c>
      <c r="BD119" s="369" t="str">
        <f t="shared" ref="BD119" si="2049">IF($N119="Out (znižuje náklady)",AJ119,"0")</f>
        <v>0</v>
      </c>
      <c r="BE119" s="369" t="str">
        <f t="shared" ref="BE119" si="2050">IF($N119="Out (znižuje náklady)",AK119,"0")</f>
        <v>0</v>
      </c>
      <c r="BF119" s="369" t="str">
        <f t="shared" ref="BF119" si="2051">IF($N119="Out (znižuje náklady)",AL119,"0")</f>
        <v>0</v>
      </c>
      <c r="BG119" s="369" t="str">
        <f t="shared" ref="BG119" si="2052">IF($N119="Out (znižuje náklady)",AM119,"0")</f>
        <v>0</v>
      </c>
      <c r="BH119" s="369" t="str">
        <f t="shared" ref="BH119" si="2053">IF($N119="Out (znižuje náklady)",AN119,"0")</f>
        <v>0</v>
      </c>
      <c r="BI119" s="377" t="str">
        <f t="shared" ref="BI119" si="2054">IF($N119="Out (znižuje náklady)",AO119,"0")</f>
        <v>0</v>
      </c>
      <c r="BJ119" s="371">
        <f>IF(F119=vstupy!$B$47,0,1)</f>
        <v>1</v>
      </c>
      <c r="BK119" s="372">
        <f t="shared" ref="BK119" si="2055">$BJ119*AP119</f>
        <v>0</v>
      </c>
      <c r="BL119" s="369">
        <f t="shared" ref="BL119" si="2056">$BJ119*AQ119</f>
        <v>0</v>
      </c>
      <c r="BM119" s="369">
        <f t="shared" ref="BM119" si="2057">$BJ119*AR119</f>
        <v>0</v>
      </c>
      <c r="BN119" s="369">
        <f t="shared" ref="BN119" si="2058">$BJ119*AS119</f>
        <v>0</v>
      </c>
      <c r="BO119" s="369">
        <f t="shared" ref="BO119" si="2059">$BJ119*AT119</f>
        <v>0</v>
      </c>
      <c r="BP119" s="369">
        <f t="shared" ref="BP119" si="2060">$BJ119*AU119</f>
        <v>0</v>
      </c>
      <c r="BQ119" s="369">
        <f t="shared" ref="BQ119" si="2061">$BJ119*AV119</f>
        <v>0</v>
      </c>
      <c r="BR119" s="369">
        <f t="shared" ref="BR119" si="2062">$BJ119*AW119</f>
        <v>0</v>
      </c>
      <c r="BS119" s="369">
        <f t="shared" ref="BS119" si="2063">$BJ119*AX119</f>
        <v>0</v>
      </c>
      <c r="BT119" s="370">
        <f t="shared" ref="BT119" si="2064">$BJ119*AY119</f>
        <v>0</v>
      </c>
      <c r="BU119" s="372">
        <f t="shared" ref="BU119" si="2065">$BJ119*AZ119</f>
        <v>0</v>
      </c>
      <c r="BV119" s="369">
        <f t="shared" ref="BV119" si="2066">$BJ119*BA119</f>
        <v>0</v>
      </c>
      <c r="BW119" s="369">
        <f t="shared" ref="BW119" si="2067">$BJ119*BB119</f>
        <v>0</v>
      </c>
      <c r="BX119" s="369">
        <f t="shared" ref="BX119" si="2068">$BJ119*BC119</f>
        <v>0</v>
      </c>
      <c r="BY119" s="369">
        <f t="shared" ref="BY119" si="2069">$BJ119*BD119</f>
        <v>0</v>
      </c>
      <c r="BZ119" s="369">
        <f t="shared" ref="BZ119" si="2070">$BJ119*BE119</f>
        <v>0</v>
      </c>
      <c r="CA119" s="369">
        <f t="shared" ref="CA119" si="2071">$BJ119*BF119</f>
        <v>0</v>
      </c>
      <c r="CB119" s="369">
        <f t="shared" ref="CB119" si="2072">$BJ119*BG119</f>
        <v>0</v>
      </c>
      <c r="CC119" s="369">
        <f t="shared" ref="CC119" si="2073">$BJ119*BH119</f>
        <v>0</v>
      </c>
      <c r="CD119" s="370">
        <f t="shared" ref="CD119" si="2074">$BJ119*BI119</f>
        <v>0</v>
      </c>
      <c r="CE119" s="395">
        <f>IF(N119="Nemení sa",1,0)</f>
        <v>0</v>
      </c>
      <c r="CF119" s="372">
        <f>AG119*$CE119</f>
        <v>0</v>
      </c>
      <c r="CG119" s="369">
        <f>AI119*$CE119</f>
        <v>0</v>
      </c>
      <c r="CH119" s="369">
        <f>AK119*$CE119</f>
        <v>0</v>
      </c>
      <c r="CI119" s="369">
        <f>AM119*$CE119</f>
        <v>0</v>
      </c>
      <c r="CJ119" s="370">
        <f>AO119*$CE119</f>
        <v>0</v>
      </c>
      <c r="CK119" s="373">
        <f t="shared" ref="CK119" si="2075">SUM(CF119:CJ121)</f>
        <v>0</v>
      </c>
      <c r="CL119" s="374">
        <f>IF(F119=vstupy!B$42,"1",0)</f>
        <v>0</v>
      </c>
      <c r="CM119" s="372">
        <f t="shared" ref="CM119:CV119" si="2076">IF($CL119="1",AP119,0)</f>
        <v>0</v>
      </c>
      <c r="CN119" s="369">
        <f t="shared" si="2076"/>
        <v>0</v>
      </c>
      <c r="CO119" s="369">
        <f t="shared" si="2076"/>
        <v>0</v>
      </c>
      <c r="CP119" s="369">
        <f t="shared" si="2076"/>
        <v>0</v>
      </c>
      <c r="CQ119" s="369">
        <f t="shared" si="2076"/>
        <v>0</v>
      </c>
      <c r="CR119" s="369">
        <f t="shared" si="2076"/>
        <v>0</v>
      </c>
      <c r="CS119" s="369">
        <f t="shared" si="2076"/>
        <v>0</v>
      </c>
      <c r="CT119" s="369">
        <f t="shared" si="2076"/>
        <v>0</v>
      </c>
      <c r="CU119" s="369">
        <f t="shared" si="2076"/>
        <v>0</v>
      </c>
      <c r="CV119" s="370">
        <f t="shared" si="2076"/>
        <v>0</v>
      </c>
      <c r="CW119" s="371">
        <f>CP119+CT119+CV119</f>
        <v>0</v>
      </c>
      <c r="CX119" s="371">
        <f t="shared" ref="CX119" si="2077">CN119+CR119</f>
        <v>0</v>
      </c>
      <c r="CY119" s="372">
        <f t="shared" ref="CY119:DH119" si="2078">IF($CL119="1",AZ119,0)</f>
        <v>0</v>
      </c>
      <c r="CZ119" s="369">
        <f t="shared" si="2078"/>
        <v>0</v>
      </c>
      <c r="DA119" s="369">
        <f t="shared" si="2078"/>
        <v>0</v>
      </c>
      <c r="DB119" s="369">
        <f t="shared" si="2078"/>
        <v>0</v>
      </c>
      <c r="DC119" s="369">
        <f t="shared" si="2078"/>
        <v>0</v>
      </c>
      <c r="DD119" s="369">
        <f t="shared" si="2078"/>
        <v>0</v>
      </c>
      <c r="DE119" s="369">
        <f t="shared" si="2078"/>
        <v>0</v>
      </c>
      <c r="DF119" s="369">
        <f t="shared" si="2078"/>
        <v>0</v>
      </c>
      <c r="DG119" s="369">
        <f t="shared" si="2078"/>
        <v>0</v>
      </c>
      <c r="DH119" s="370">
        <f t="shared" si="2078"/>
        <v>0</v>
      </c>
      <c r="DI119" s="382">
        <f>DB119+DF119+DH119</f>
        <v>0</v>
      </c>
      <c r="DJ119" s="382">
        <f t="shared" ref="DJ119" si="2079">CZ119+DD119</f>
        <v>0</v>
      </c>
      <c r="DK119" s="381">
        <f>IF(CE119=0,1,0)</f>
        <v>1</v>
      </c>
      <c r="DL119" s="381">
        <f>IFERROR(IF($AF119="N",AH119+AJ119+AL119+AN119,AF119+AH119+AJ119+AL119+AN119),0)*$DK119</f>
        <v>0</v>
      </c>
      <c r="DM119" s="381">
        <f>(AG119+AI119+AK119+AM119+AO119)*$DK119</f>
        <v>0</v>
      </c>
      <c r="DN119" s="381">
        <f>AS119+AW119+AY119-CW119</f>
        <v>0</v>
      </c>
      <c r="DO119" s="381">
        <f>BC119+BG119+BI119-DI119</f>
        <v>0</v>
      </c>
      <c r="DP119" s="381">
        <f>DN119+DO119</f>
        <v>0</v>
      </c>
      <c r="DQ119" s="380" t="str">
        <f>IF(OR(F119=vstupy!B$40,F119=vstupy!B$41,F119=vstupy!B$42,),"0","1")</f>
        <v>0</v>
      </c>
      <c r="DR119" s="372">
        <f>IF($DQ119="1",AQ119,"0")+CF119</f>
        <v>0</v>
      </c>
      <c r="DS119" s="369">
        <f>IF($DQ119="1",AS119,"0")+CG119</f>
        <v>0</v>
      </c>
      <c r="DT119" s="369">
        <f>IF($DQ119="1",AU119,"0")+CH119</f>
        <v>0</v>
      </c>
      <c r="DU119" s="369">
        <f>IF($DQ119="1",AW119,"0")+CI119</f>
        <v>0</v>
      </c>
      <c r="DV119" s="370">
        <f>IF($DQ119="1",AY119,"0")+CJ119</f>
        <v>0</v>
      </c>
      <c r="DW119" s="378">
        <f t="shared" ref="DW119" si="2080">SUM(DR119:DV121)</f>
        <v>0</v>
      </c>
      <c r="DX119" s="372" t="str">
        <f t="shared" ref="DX119" si="2081">IF($DQ119="1",BA119,"0")</f>
        <v>0</v>
      </c>
      <c r="DY119" s="369" t="str">
        <f t="shared" ref="DY119" si="2082">IF($DQ119="1",BC119,"0")</f>
        <v>0</v>
      </c>
      <c r="DZ119" s="369" t="str">
        <f t="shared" ref="DZ119" si="2083">IF($DQ119="1",BE119,"0")</f>
        <v>0</v>
      </c>
      <c r="EA119" s="369" t="str">
        <f>IF($DQ119="1",BG119,"0")</f>
        <v>0</v>
      </c>
      <c r="EB119" s="370" t="str">
        <f>IF($DQ119="1",BI119,"0")</f>
        <v>0</v>
      </c>
      <c r="EC119" s="378">
        <f t="shared" ref="EC119" si="2084">SUM(DX119:EB121)</f>
        <v>0</v>
      </c>
      <c r="ED119" s="379">
        <f>EC119+DW119</f>
        <v>0</v>
      </c>
    </row>
    <row r="120" spans="2:134" ht="12.6" customHeight="1" x14ac:dyDescent="0.2">
      <c r="B120" s="427"/>
      <c r="C120" s="425"/>
      <c r="D120" s="425"/>
      <c r="E120" s="425"/>
      <c r="F120" s="429"/>
      <c r="G120" s="585"/>
      <c r="H120" s="432"/>
      <c r="I120" s="432"/>
      <c r="J120" s="423"/>
      <c r="K120" s="429"/>
      <c r="L120" s="418"/>
      <c r="M120" s="426"/>
      <c r="N120" s="418"/>
      <c r="O120" s="418"/>
      <c r="P120" s="418"/>
      <c r="Q120" s="418"/>
      <c r="R120" s="419"/>
      <c r="S120" s="418"/>
      <c r="T120" s="420"/>
      <c r="U120" s="421"/>
      <c r="V120" s="419"/>
      <c r="W120" s="418"/>
      <c r="X120" s="160" t="s">
        <v>142</v>
      </c>
      <c r="Y120" s="174" t="s">
        <v>137</v>
      </c>
      <c r="Z120" s="171">
        <f>VLOOKUP($X120,vstupy!$B$18:$F$31,MATCH($Y120,vstupy!$B$17:$F$17,0),0)</f>
        <v>0</v>
      </c>
      <c r="AA120" s="108" t="s">
        <v>143</v>
      </c>
      <c r="AB120" s="171">
        <f>VLOOKUP($AA120,vstupy!$B$34:$C$36,2,FALSE)</f>
        <v>0</v>
      </c>
      <c r="AC120" s="171">
        <f t="shared" si="1271"/>
        <v>0</v>
      </c>
      <c r="AD120" s="435"/>
      <c r="AE120" s="404"/>
      <c r="AF120" s="372"/>
      <c r="AG120" s="396"/>
      <c r="AH120" s="396"/>
      <c r="AI120" s="396"/>
      <c r="AJ120" s="396"/>
      <c r="AK120" s="396"/>
      <c r="AL120" s="396"/>
      <c r="AM120" s="399"/>
      <c r="AN120" s="396"/>
      <c r="AO120" s="401"/>
      <c r="AP120" s="372"/>
      <c r="AQ120" s="369"/>
      <c r="AR120" s="369"/>
      <c r="AS120" s="369"/>
      <c r="AT120" s="369"/>
      <c r="AU120" s="369"/>
      <c r="AV120" s="369"/>
      <c r="AW120" s="369"/>
      <c r="AX120" s="369"/>
      <c r="AY120" s="369"/>
      <c r="AZ120" s="369"/>
      <c r="BA120" s="369"/>
      <c r="BB120" s="369"/>
      <c r="BC120" s="369"/>
      <c r="BD120" s="369"/>
      <c r="BE120" s="369"/>
      <c r="BF120" s="369"/>
      <c r="BG120" s="369"/>
      <c r="BH120" s="369"/>
      <c r="BI120" s="377"/>
      <c r="BJ120" s="371"/>
      <c r="BK120" s="372"/>
      <c r="BL120" s="369"/>
      <c r="BM120" s="369"/>
      <c r="BN120" s="369"/>
      <c r="BO120" s="369"/>
      <c r="BP120" s="369"/>
      <c r="BQ120" s="369"/>
      <c r="BR120" s="369"/>
      <c r="BS120" s="369"/>
      <c r="BT120" s="370"/>
      <c r="BU120" s="372"/>
      <c r="BV120" s="369"/>
      <c r="BW120" s="369"/>
      <c r="BX120" s="369"/>
      <c r="BY120" s="369"/>
      <c r="BZ120" s="369"/>
      <c r="CA120" s="369"/>
      <c r="CB120" s="369"/>
      <c r="CC120" s="369"/>
      <c r="CD120" s="370"/>
      <c r="CE120" s="395"/>
      <c r="CF120" s="372"/>
      <c r="CG120" s="369"/>
      <c r="CH120" s="369"/>
      <c r="CI120" s="369"/>
      <c r="CJ120" s="370"/>
      <c r="CK120" s="373"/>
      <c r="CL120" s="375"/>
      <c r="CM120" s="372"/>
      <c r="CN120" s="369"/>
      <c r="CO120" s="369"/>
      <c r="CP120" s="369"/>
      <c r="CQ120" s="369"/>
      <c r="CR120" s="369"/>
      <c r="CS120" s="369"/>
      <c r="CT120" s="369"/>
      <c r="CU120" s="369"/>
      <c r="CV120" s="370"/>
      <c r="CW120" s="371"/>
      <c r="CX120" s="371"/>
      <c r="CY120" s="372"/>
      <c r="CZ120" s="369"/>
      <c r="DA120" s="369"/>
      <c r="DB120" s="369"/>
      <c r="DC120" s="369"/>
      <c r="DD120" s="369"/>
      <c r="DE120" s="369"/>
      <c r="DF120" s="369"/>
      <c r="DG120" s="369"/>
      <c r="DH120" s="370"/>
      <c r="DI120" s="382"/>
      <c r="DJ120" s="382"/>
      <c r="DK120" s="381"/>
      <c r="DL120" s="381"/>
      <c r="DM120" s="381"/>
      <c r="DN120" s="381"/>
      <c r="DO120" s="381"/>
      <c r="DP120" s="381"/>
      <c r="DQ120" s="380"/>
      <c r="DR120" s="372"/>
      <c r="DS120" s="369"/>
      <c r="DT120" s="369"/>
      <c r="DU120" s="369"/>
      <c r="DV120" s="370"/>
      <c r="DW120" s="378"/>
      <c r="DX120" s="372"/>
      <c r="DY120" s="369"/>
      <c r="DZ120" s="369"/>
      <c r="EA120" s="369"/>
      <c r="EB120" s="370"/>
      <c r="EC120" s="378"/>
      <c r="ED120" s="379"/>
    </row>
    <row r="121" spans="2:134" ht="12.6" customHeight="1" x14ac:dyDescent="0.2">
      <c r="B121" s="427"/>
      <c r="C121" s="425"/>
      <c r="D121" s="425"/>
      <c r="E121" s="425"/>
      <c r="F121" s="430"/>
      <c r="G121" s="585"/>
      <c r="H121" s="433"/>
      <c r="I121" s="433"/>
      <c r="J121" s="424"/>
      <c r="K121" s="430"/>
      <c r="L121" s="418"/>
      <c r="M121" s="426"/>
      <c r="N121" s="418"/>
      <c r="O121" s="418"/>
      <c r="P121" s="418"/>
      <c r="Q121" s="418"/>
      <c r="R121" s="419"/>
      <c r="S121" s="418"/>
      <c r="T121" s="420"/>
      <c r="U121" s="421"/>
      <c r="V121" s="419"/>
      <c r="W121" s="418"/>
      <c r="X121" s="160" t="s">
        <v>142</v>
      </c>
      <c r="Y121" s="174" t="s">
        <v>137</v>
      </c>
      <c r="Z121" s="171">
        <f>VLOOKUP($X121,vstupy!$B$18:$F$31,MATCH($Y121,vstupy!$B$17:$F$17,0),0)</f>
        <v>0</v>
      </c>
      <c r="AA121" s="108" t="s">
        <v>143</v>
      </c>
      <c r="AB121" s="171">
        <f>VLOOKUP($AA121,vstupy!$B$34:$C$36,2,FALSE)</f>
        <v>0</v>
      </c>
      <c r="AC121" s="171">
        <f t="shared" si="1271"/>
        <v>0</v>
      </c>
      <c r="AD121" s="436"/>
      <c r="AE121" s="405"/>
      <c r="AF121" s="372"/>
      <c r="AG121" s="396"/>
      <c r="AH121" s="396"/>
      <c r="AI121" s="396"/>
      <c r="AJ121" s="396"/>
      <c r="AK121" s="396"/>
      <c r="AL121" s="396"/>
      <c r="AM121" s="400"/>
      <c r="AN121" s="396"/>
      <c r="AO121" s="401"/>
      <c r="AP121" s="372"/>
      <c r="AQ121" s="369"/>
      <c r="AR121" s="369"/>
      <c r="AS121" s="369"/>
      <c r="AT121" s="369"/>
      <c r="AU121" s="369"/>
      <c r="AV121" s="369"/>
      <c r="AW121" s="369"/>
      <c r="AX121" s="369"/>
      <c r="AY121" s="369"/>
      <c r="AZ121" s="369"/>
      <c r="BA121" s="369"/>
      <c r="BB121" s="369"/>
      <c r="BC121" s="369"/>
      <c r="BD121" s="369"/>
      <c r="BE121" s="369"/>
      <c r="BF121" s="369"/>
      <c r="BG121" s="369"/>
      <c r="BH121" s="369"/>
      <c r="BI121" s="377"/>
      <c r="BJ121" s="371"/>
      <c r="BK121" s="372"/>
      <c r="BL121" s="369"/>
      <c r="BM121" s="369"/>
      <c r="BN121" s="369"/>
      <c r="BO121" s="369"/>
      <c r="BP121" s="369"/>
      <c r="BQ121" s="369"/>
      <c r="BR121" s="369"/>
      <c r="BS121" s="369"/>
      <c r="BT121" s="370"/>
      <c r="BU121" s="372"/>
      <c r="BV121" s="369"/>
      <c r="BW121" s="369"/>
      <c r="BX121" s="369"/>
      <c r="BY121" s="369"/>
      <c r="BZ121" s="369"/>
      <c r="CA121" s="369"/>
      <c r="CB121" s="369"/>
      <c r="CC121" s="369"/>
      <c r="CD121" s="370"/>
      <c r="CE121" s="395"/>
      <c r="CF121" s="372"/>
      <c r="CG121" s="369"/>
      <c r="CH121" s="369"/>
      <c r="CI121" s="369"/>
      <c r="CJ121" s="370"/>
      <c r="CK121" s="373"/>
      <c r="CL121" s="376"/>
      <c r="CM121" s="372"/>
      <c r="CN121" s="369"/>
      <c r="CO121" s="369"/>
      <c r="CP121" s="369"/>
      <c r="CQ121" s="369"/>
      <c r="CR121" s="369"/>
      <c r="CS121" s="369"/>
      <c r="CT121" s="369"/>
      <c r="CU121" s="369"/>
      <c r="CV121" s="370"/>
      <c r="CW121" s="371"/>
      <c r="CX121" s="371"/>
      <c r="CY121" s="372"/>
      <c r="CZ121" s="369"/>
      <c r="DA121" s="369"/>
      <c r="DB121" s="369"/>
      <c r="DC121" s="369"/>
      <c r="DD121" s="369"/>
      <c r="DE121" s="369"/>
      <c r="DF121" s="369"/>
      <c r="DG121" s="369"/>
      <c r="DH121" s="370"/>
      <c r="DI121" s="382"/>
      <c r="DJ121" s="382"/>
      <c r="DK121" s="381"/>
      <c r="DL121" s="381"/>
      <c r="DM121" s="381"/>
      <c r="DN121" s="381"/>
      <c r="DO121" s="381"/>
      <c r="DP121" s="381"/>
      <c r="DQ121" s="380"/>
      <c r="DR121" s="372"/>
      <c r="DS121" s="369"/>
      <c r="DT121" s="369"/>
      <c r="DU121" s="369"/>
      <c r="DV121" s="370"/>
      <c r="DW121" s="378"/>
      <c r="DX121" s="372"/>
      <c r="DY121" s="369"/>
      <c r="DZ121" s="369"/>
      <c r="EA121" s="369"/>
      <c r="EB121" s="370"/>
      <c r="EC121" s="378"/>
      <c r="ED121" s="379"/>
    </row>
    <row r="122" spans="2:134" ht="12.6" customHeight="1" x14ac:dyDescent="0.2">
      <c r="B122" s="414">
        <f t="shared" ref="B122" si="2085">B119+1</f>
        <v>38</v>
      </c>
      <c r="C122" s="437"/>
      <c r="D122" s="437"/>
      <c r="E122" s="437"/>
      <c r="F122" s="392" t="s">
        <v>196</v>
      </c>
      <c r="G122" s="586"/>
      <c r="H122" s="386" t="str">
        <f t="shared" ref="H122" si="2086">IF($F122="3e)  Skoršia transpozícia  - zavedenie transpozície pred termínom ktorý určuje smernica EÚ. "," ","")</f>
        <v/>
      </c>
      <c r="I122" s="386" t="str">
        <f t="shared" ref="I122" si="2087">IF($F122="3e)  Skoršia transpozícia  - zavedenie transpozície pred termínom ktorý určuje smernica EÚ. ",$H122,"NA")</f>
        <v>NA</v>
      </c>
      <c r="J122" s="389">
        <f>IF(I122&gt;12,1,I122/12)</f>
        <v>1</v>
      </c>
      <c r="K122" s="392"/>
      <c r="L122" s="384"/>
      <c r="M122" s="383">
        <f>IF(L122="N",0,L122)</f>
        <v>0</v>
      </c>
      <c r="N122" s="384" t="s">
        <v>196</v>
      </c>
      <c r="O122" s="384"/>
      <c r="P122" s="384"/>
      <c r="Q122" s="384" t="s">
        <v>35</v>
      </c>
      <c r="R122" s="385">
        <f>VLOOKUP(Q122,vstupy!$B$3:$C$15,2,FALSE)</f>
        <v>0</v>
      </c>
      <c r="S122" s="384"/>
      <c r="T122" s="409"/>
      <c r="U122" s="410" t="s">
        <v>35</v>
      </c>
      <c r="V122" s="385">
        <f>VLOOKUP(U122,vstupy!$B$3:$C$15,2,FALSE)</f>
        <v>0</v>
      </c>
      <c r="W122" s="384"/>
      <c r="X122" s="261" t="s">
        <v>142</v>
      </c>
      <c r="Y122" s="262" t="s">
        <v>137</v>
      </c>
      <c r="Z122" s="263">
        <f>VLOOKUP($X122,vstupy!$B$18:$F$31,MATCH($Y122,vstupy!$B$17:$F$17,0),0)</f>
        <v>0</v>
      </c>
      <c r="AA122" s="264" t="s">
        <v>143</v>
      </c>
      <c r="AB122" s="263">
        <f>VLOOKUP($AA122,vstupy!$B$34:$C$36,2,FALSE)</f>
        <v>0</v>
      </c>
      <c r="AC122" s="263">
        <f t="shared" si="1271"/>
        <v>0</v>
      </c>
      <c r="AD122" s="411" t="s">
        <v>35</v>
      </c>
      <c r="AE122" s="403">
        <f>VLOOKUP(AD122,vstupy!$B$3:$C$15,2,FALSE)</f>
        <v>0</v>
      </c>
      <c r="AF122" s="406" t="str">
        <f>IFERROR(IF(M122=0,"N",O122/L122*J122),0)</f>
        <v>N</v>
      </c>
      <c r="AG122" s="396">
        <f>O122*J122</f>
        <v>0</v>
      </c>
      <c r="AH122" s="408">
        <f t="shared" ref="AH122" si="2088">P122*R122*J122</f>
        <v>0</v>
      </c>
      <c r="AI122" s="400">
        <f t="shared" ref="AI122" si="2089">IFERROR(AH122*M122,0)</f>
        <v>0</v>
      </c>
      <c r="AJ122" s="408" t="str">
        <f t="shared" si="1393"/>
        <v>N</v>
      </c>
      <c r="AK122" s="396">
        <f t="shared" ref="AK122" si="2090">S122*J122</f>
        <v>0</v>
      </c>
      <c r="AL122" s="396">
        <f>T122*V122*J122</f>
        <v>0</v>
      </c>
      <c r="AM122" s="398">
        <f t="shared" ref="AM122" si="2091">IFERROR(AL122*M122,0)</f>
        <v>0</v>
      </c>
      <c r="AN122" s="400">
        <f t="shared" ref="AN122" si="2092">IF(W122&gt;0,IF(AE122&gt;0,($G$7/160)*(W122/60)*AE122*J122,0),IF(AE122&gt;0,($G$7/160)*((AC122+AC123+AC124)/60)*AE122*J122,0))</f>
        <v>0</v>
      </c>
      <c r="AO122" s="401">
        <f>IFERROR(AN122*M122,0)</f>
        <v>0</v>
      </c>
      <c r="AP122" s="372">
        <f t="shared" ref="AP122" si="2093">IF($N122="In (zvyšuje náklady)",AF122,0)</f>
        <v>0</v>
      </c>
      <c r="AQ122" s="369">
        <f t="shared" ref="AQ122" si="2094">IF($N122="In (zvyšuje náklady)",AG122,0)</f>
        <v>0</v>
      </c>
      <c r="AR122" s="369">
        <f t="shared" ref="AR122" si="2095">IF($N122="In (zvyšuje náklady)",AH122,0)</f>
        <v>0</v>
      </c>
      <c r="AS122" s="369">
        <f t="shared" ref="AS122" si="2096">IF($N122="In (zvyšuje náklady)",AI122,0)</f>
        <v>0</v>
      </c>
      <c r="AT122" s="369">
        <f t="shared" ref="AT122" si="2097">IF($N122="In (zvyšuje náklady)",AJ122,0)</f>
        <v>0</v>
      </c>
      <c r="AU122" s="369">
        <f t="shared" ref="AU122" si="2098">IF($N122="In (zvyšuje náklady)",AK122,0)</f>
        <v>0</v>
      </c>
      <c r="AV122" s="369">
        <f t="shared" ref="AV122" si="2099">IF($N122="In (zvyšuje náklady)",AL122,0)</f>
        <v>0</v>
      </c>
      <c r="AW122" s="369">
        <f t="shared" ref="AW122" si="2100">IF($N122="In (zvyšuje náklady)",AM122,0)</f>
        <v>0</v>
      </c>
      <c r="AX122" s="369">
        <f t="shared" ref="AX122" si="2101">IF($N122="In (zvyšuje náklady)",AN122,0)</f>
        <v>0</v>
      </c>
      <c r="AY122" s="369">
        <f t="shared" ref="AY122" si="2102">IF($N122="In (zvyšuje náklady)",AO122,0)</f>
        <v>0</v>
      </c>
      <c r="AZ122" s="369" t="str">
        <f t="shared" ref="AZ122" si="2103">IF($N122="Out (znižuje náklady)",AF122,"0")</f>
        <v>0</v>
      </c>
      <c r="BA122" s="369" t="str">
        <f t="shared" ref="BA122" si="2104">IF($N122="Out (znižuje náklady)",AG122,"0")</f>
        <v>0</v>
      </c>
      <c r="BB122" s="369" t="str">
        <f t="shared" ref="BB122" si="2105">IF($N122="Out (znižuje náklady)",AH122,"0")</f>
        <v>0</v>
      </c>
      <c r="BC122" s="369" t="str">
        <f t="shared" ref="BC122" si="2106">IF($N122="Out (znižuje náklady)",AI122,"0")</f>
        <v>0</v>
      </c>
      <c r="BD122" s="369" t="str">
        <f t="shared" ref="BD122" si="2107">IF($N122="Out (znižuje náklady)",AJ122,"0")</f>
        <v>0</v>
      </c>
      <c r="BE122" s="369" t="str">
        <f t="shared" ref="BE122" si="2108">IF($N122="Out (znižuje náklady)",AK122,"0")</f>
        <v>0</v>
      </c>
      <c r="BF122" s="369" t="str">
        <f t="shared" ref="BF122" si="2109">IF($N122="Out (znižuje náklady)",AL122,"0")</f>
        <v>0</v>
      </c>
      <c r="BG122" s="369" t="str">
        <f t="shared" ref="BG122" si="2110">IF($N122="Out (znižuje náklady)",AM122,"0")</f>
        <v>0</v>
      </c>
      <c r="BH122" s="369" t="str">
        <f t="shared" ref="BH122" si="2111">IF($N122="Out (znižuje náklady)",AN122,"0")</f>
        <v>0</v>
      </c>
      <c r="BI122" s="377" t="str">
        <f t="shared" ref="BI122" si="2112">IF($N122="Out (znižuje náklady)",AO122,"0")</f>
        <v>0</v>
      </c>
      <c r="BJ122" s="371">
        <f>IF(F122=vstupy!$B$47,0,1)</f>
        <v>1</v>
      </c>
      <c r="BK122" s="372">
        <f t="shared" ref="BK122" si="2113">$BJ122*AP122</f>
        <v>0</v>
      </c>
      <c r="BL122" s="369">
        <f t="shared" ref="BL122" si="2114">$BJ122*AQ122</f>
        <v>0</v>
      </c>
      <c r="BM122" s="369">
        <f t="shared" ref="BM122" si="2115">$BJ122*AR122</f>
        <v>0</v>
      </c>
      <c r="BN122" s="369">
        <f t="shared" ref="BN122" si="2116">$BJ122*AS122</f>
        <v>0</v>
      </c>
      <c r="BO122" s="369">
        <f t="shared" ref="BO122" si="2117">$BJ122*AT122</f>
        <v>0</v>
      </c>
      <c r="BP122" s="369">
        <f t="shared" ref="BP122" si="2118">$BJ122*AU122</f>
        <v>0</v>
      </c>
      <c r="BQ122" s="369">
        <f t="shared" ref="BQ122" si="2119">$BJ122*AV122</f>
        <v>0</v>
      </c>
      <c r="BR122" s="369">
        <f t="shared" ref="BR122" si="2120">$BJ122*AW122</f>
        <v>0</v>
      </c>
      <c r="BS122" s="369">
        <f t="shared" ref="BS122" si="2121">$BJ122*AX122</f>
        <v>0</v>
      </c>
      <c r="BT122" s="370">
        <f t="shared" ref="BT122" si="2122">$BJ122*AY122</f>
        <v>0</v>
      </c>
      <c r="BU122" s="372">
        <f t="shared" ref="BU122" si="2123">$BJ122*AZ122</f>
        <v>0</v>
      </c>
      <c r="BV122" s="369">
        <f t="shared" ref="BV122" si="2124">$BJ122*BA122</f>
        <v>0</v>
      </c>
      <c r="BW122" s="369">
        <f t="shared" ref="BW122" si="2125">$BJ122*BB122</f>
        <v>0</v>
      </c>
      <c r="BX122" s="369">
        <f t="shared" ref="BX122" si="2126">$BJ122*BC122</f>
        <v>0</v>
      </c>
      <c r="BY122" s="369">
        <f t="shared" ref="BY122" si="2127">$BJ122*BD122</f>
        <v>0</v>
      </c>
      <c r="BZ122" s="369">
        <f t="shared" ref="BZ122" si="2128">$BJ122*BE122</f>
        <v>0</v>
      </c>
      <c r="CA122" s="369">
        <f t="shared" ref="CA122" si="2129">$BJ122*BF122</f>
        <v>0</v>
      </c>
      <c r="CB122" s="369">
        <f t="shared" ref="CB122" si="2130">$BJ122*BG122</f>
        <v>0</v>
      </c>
      <c r="CC122" s="369">
        <f t="shared" ref="CC122" si="2131">$BJ122*BH122</f>
        <v>0</v>
      </c>
      <c r="CD122" s="370">
        <f t="shared" ref="CD122" si="2132">$BJ122*BI122</f>
        <v>0</v>
      </c>
      <c r="CE122" s="395">
        <f>IF(N122="Nemení sa",1,0)</f>
        <v>0</v>
      </c>
      <c r="CF122" s="372">
        <f>AG122*$CE122</f>
        <v>0</v>
      </c>
      <c r="CG122" s="369">
        <f>AI122*$CE122</f>
        <v>0</v>
      </c>
      <c r="CH122" s="369">
        <f>AK122*$CE122</f>
        <v>0</v>
      </c>
      <c r="CI122" s="369">
        <f>AM122*$CE122</f>
        <v>0</v>
      </c>
      <c r="CJ122" s="370">
        <f>AO122*$CE122</f>
        <v>0</v>
      </c>
      <c r="CK122" s="373">
        <f t="shared" ref="CK122" si="2133">SUM(CF122:CJ124)</f>
        <v>0</v>
      </c>
      <c r="CL122" s="374">
        <f>IF(F122=vstupy!B$42,"1",0)</f>
        <v>0</v>
      </c>
      <c r="CM122" s="372">
        <f t="shared" ref="CM122:CV122" si="2134">IF($CL122="1",AP122,0)</f>
        <v>0</v>
      </c>
      <c r="CN122" s="369">
        <f t="shared" si="2134"/>
        <v>0</v>
      </c>
      <c r="CO122" s="369">
        <f t="shared" si="2134"/>
        <v>0</v>
      </c>
      <c r="CP122" s="369">
        <f t="shared" si="2134"/>
        <v>0</v>
      </c>
      <c r="CQ122" s="369">
        <f t="shared" si="2134"/>
        <v>0</v>
      </c>
      <c r="CR122" s="369">
        <f t="shared" si="2134"/>
        <v>0</v>
      </c>
      <c r="CS122" s="369">
        <f t="shared" si="2134"/>
        <v>0</v>
      </c>
      <c r="CT122" s="369">
        <f t="shared" si="2134"/>
        <v>0</v>
      </c>
      <c r="CU122" s="369">
        <f t="shared" si="2134"/>
        <v>0</v>
      </c>
      <c r="CV122" s="370">
        <f t="shared" si="2134"/>
        <v>0</v>
      </c>
      <c r="CW122" s="371">
        <f>CP122+CT122+CV122</f>
        <v>0</v>
      </c>
      <c r="CX122" s="371">
        <f t="shared" ref="CX122" si="2135">CN122+CR122</f>
        <v>0</v>
      </c>
      <c r="CY122" s="372">
        <f t="shared" ref="CY122:DH122" si="2136">IF($CL122="1",AZ122,0)</f>
        <v>0</v>
      </c>
      <c r="CZ122" s="369">
        <f t="shared" si="2136"/>
        <v>0</v>
      </c>
      <c r="DA122" s="369">
        <f t="shared" si="2136"/>
        <v>0</v>
      </c>
      <c r="DB122" s="369">
        <f t="shared" si="2136"/>
        <v>0</v>
      </c>
      <c r="DC122" s="369">
        <f t="shared" si="2136"/>
        <v>0</v>
      </c>
      <c r="DD122" s="369">
        <f t="shared" si="2136"/>
        <v>0</v>
      </c>
      <c r="DE122" s="369">
        <f t="shared" si="2136"/>
        <v>0</v>
      </c>
      <c r="DF122" s="369">
        <f t="shared" si="2136"/>
        <v>0</v>
      </c>
      <c r="DG122" s="369">
        <f t="shared" si="2136"/>
        <v>0</v>
      </c>
      <c r="DH122" s="370">
        <f t="shared" si="2136"/>
        <v>0</v>
      </c>
      <c r="DI122" s="382">
        <f>DB122+DF122+DH122</f>
        <v>0</v>
      </c>
      <c r="DJ122" s="382">
        <f t="shared" ref="DJ122" si="2137">CZ122+DD122</f>
        <v>0</v>
      </c>
      <c r="DK122" s="381">
        <f>IF(CE122=0,1,0)</f>
        <v>1</v>
      </c>
      <c r="DL122" s="381">
        <f>IFERROR(IF($AF122="N",AH122+AJ122+AL122+AN122,AF122+AH122+AJ122+AL122+AN122),0)*$DK122</f>
        <v>0</v>
      </c>
      <c r="DM122" s="381">
        <f>(AG122+AI122+AK122+AM122+AO122)*$DK122</f>
        <v>0</v>
      </c>
      <c r="DN122" s="381">
        <f>AS122+AW122+AY122-CW122</f>
        <v>0</v>
      </c>
      <c r="DO122" s="381">
        <f>BC122+BG122+BI122-DI122</f>
        <v>0</v>
      </c>
      <c r="DP122" s="381">
        <f>DN122+DO122</f>
        <v>0</v>
      </c>
      <c r="DQ122" s="380" t="str">
        <f>IF(OR(F122=vstupy!B$40,F122=vstupy!B$41,F122=vstupy!B$42,),"0","1")</f>
        <v>0</v>
      </c>
      <c r="DR122" s="372">
        <f>IF($DQ122="1",AQ122,"0")+CF122</f>
        <v>0</v>
      </c>
      <c r="DS122" s="369">
        <f>IF($DQ122="1",AS122,"0")+CG122</f>
        <v>0</v>
      </c>
      <c r="DT122" s="369">
        <f>IF($DQ122="1",AU122,"0")+CH122</f>
        <v>0</v>
      </c>
      <c r="DU122" s="369">
        <f>IF($DQ122="1",AW122,"0")+CI122</f>
        <v>0</v>
      </c>
      <c r="DV122" s="370">
        <f>IF($DQ122="1",AY122,"0")+CJ122</f>
        <v>0</v>
      </c>
      <c r="DW122" s="378">
        <f t="shared" ref="DW122" si="2138">SUM(DR122:DV124)</f>
        <v>0</v>
      </c>
      <c r="DX122" s="372" t="str">
        <f t="shared" ref="DX122" si="2139">IF($DQ122="1",BA122,"0")</f>
        <v>0</v>
      </c>
      <c r="DY122" s="369" t="str">
        <f t="shared" ref="DY122" si="2140">IF($DQ122="1",BC122,"0")</f>
        <v>0</v>
      </c>
      <c r="DZ122" s="369" t="str">
        <f t="shared" ref="DZ122" si="2141">IF($DQ122="1",BE122,"0")</f>
        <v>0</v>
      </c>
      <c r="EA122" s="369" t="str">
        <f>IF($DQ122="1",BG122,"0")</f>
        <v>0</v>
      </c>
      <c r="EB122" s="370" t="str">
        <f>IF($DQ122="1",BI122,"0")</f>
        <v>0</v>
      </c>
      <c r="EC122" s="378">
        <f t="shared" ref="EC122" si="2142">SUM(DX122:EB124)</f>
        <v>0</v>
      </c>
      <c r="ED122" s="379">
        <f>EC122+DW122</f>
        <v>0</v>
      </c>
    </row>
    <row r="123" spans="2:134" ht="12.6" customHeight="1" x14ac:dyDescent="0.2">
      <c r="B123" s="414"/>
      <c r="C123" s="437"/>
      <c r="D123" s="437"/>
      <c r="E123" s="437"/>
      <c r="F123" s="393"/>
      <c r="G123" s="586"/>
      <c r="H123" s="387"/>
      <c r="I123" s="387"/>
      <c r="J123" s="390"/>
      <c r="K123" s="393"/>
      <c r="L123" s="384"/>
      <c r="M123" s="383"/>
      <c r="N123" s="384"/>
      <c r="O123" s="384"/>
      <c r="P123" s="384"/>
      <c r="Q123" s="384"/>
      <c r="R123" s="385"/>
      <c r="S123" s="384"/>
      <c r="T123" s="409"/>
      <c r="U123" s="410"/>
      <c r="V123" s="385"/>
      <c r="W123" s="384"/>
      <c r="X123" s="261" t="s">
        <v>142</v>
      </c>
      <c r="Y123" s="262" t="s">
        <v>137</v>
      </c>
      <c r="Z123" s="263">
        <f>VLOOKUP($X123,vstupy!$B$18:$F$31,MATCH($Y123,vstupy!$B$17:$F$17,0),0)</f>
        <v>0</v>
      </c>
      <c r="AA123" s="264" t="s">
        <v>143</v>
      </c>
      <c r="AB123" s="263">
        <f>VLOOKUP($AA123,vstupy!$B$34:$C$36,2,FALSE)</f>
        <v>0</v>
      </c>
      <c r="AC123" s="263">
        <f t="shared" si="1271"/>
        <v>0</v>
      </c>
      <c r="AD123" s="412"/>
      <c r="AE123" s="404"/>
      <c r="AF123" s="372"/>
      <c r="AG123" s="396"/>
      <c r="AH123" s="396"/>
      <c r="AI123" s="396"/>
      <c r="AJ123" s="396"/>
      <c r="AK123" s="396"/>
      <c r="AL123" s="396"/>
      <c r="AM123" s="399"/>
      <c r="AN123" s="396"/>
      <c r="AO123" s="401"/>
      <c r="AP123" s="372"/>
      <c r="AQ123" s="369"/>
      <c r="AR123" s="369"/>
      <c r="AS123" s="369"/>
      <c r="AT123" s="369"/>
      <c r="AU123" s="369"/>
      <c r="AV123" s="369"/>
      <c r="AW123" s="369"/>
      <c r="AX123" s="369"/>
      <c r="AY123" s="369"/>
      <c r="AZ123" s="369"/>
      <c r="BA123" s="369"/>
      <c r="BB123" s="369"/>
      <c r="BC123" s="369"/>
      <c r="BD123" s="369"/>
      <c r="BE123" s="369"/>
      <c r="BF123" s="369"/>
      <c r="BG123" s="369"/>
      <c r="BH123" s="369"/>
      <c r="BI123" s="377"/>
      <c r="BJ123" s="371"/>
      <c r="BK123" s="372"/>
      <c r="BL123" s="369"/>
      <c r="BM123" s="369"/>
      <c r="BN123" s="369"/>
      <c r="BO123" s="369"/>
      <c r="BP123" s="369"/>
      <c r="BQ123" s="369"/>
      <c r="BR123" s="369"/>
      <c r="BS123" s="369"/>
      <c r="BT123" s="370"/>
      <c r="BU123" s="372"/>
      <c r="BV123" s="369"/>
      <c r="BW123" s="369"/>
      <c r="BX123" s="369"/>
      <c r="BY123" s="369"/>
      <c r="BZ123" s="369"/>
      <c r="CA123" s="369"/>
      <c r="CB123" s="369"/>
      <c r="CC123" s="369"/>
      <c r="CD123" s="370"/>
      <c r="CE123" s="395"/>
      <c r="CF123" s="372"/>
      <c r="CG123" s="369"/>
      <c r="CH123" s="369"/>
      <c r="CI123" s="369"/>
      <c r="CJ123" s="370"/>
      <c r="CK123" s="373"/>
      <c r="CL123" s="375"/>
      <c r="CM123" s="372"/>
      <c r="CN123" s="369"/>
      <c r="CO123" s="369"/>
      <c r="CP123" s="369"/>
      <c r="CQ123" s="369"/>
      <c r="CR123" s="369"/>
      <c r="CS123" s="369"/>
      <c r="CT123" s="369"/>
      <c r="CU123" s="369"/>
      <c r="CV123" s="370"/>
      <c r="CW123" s="371"/>
      <c r="CX123" s="371"/>
      <c r="CY123" s="372"/>
      <c r="CZ123" s="369"/>
      <c r="DA123" s="369"/>
      <c r="DB123" s="369"/>
      <c r="DC123" s="369"/>
      <c r="DD123" s="369"/>
      <c r="DE123" s="369"/>
      <c r="DF123" s="369"/>
      <c r="DG123" s="369"/>
      <c r="DH123" s="370"/>
      <c r="DI123" s="382"/>
      <c r="DJ123" s="382"/>
      <c r="DK123" s="381"/>
      <c r="DL123" s="381"/>
      <c r="DM123" s="381"/>
      <c r="DN123" s="381"/>
      <c r="DO123" s="381"/>
      <c r="DP123" s="381"/>
      <c r="DQ123" s="380"/>
      <c r="DR123" s="372"/>
      <c r="DS123" s="369"/>
      <c r="DT123" s="369"/>
      <c r="DU123" s="369"/>
      <c r="DV123" s="370"/>
      <c r="DW123" s="378"/>
      <c r="DX123" s="372"/>
      <c r="DY123" s="369"/>
      <c r="DZ123" s="369"/>
      <c r="EA123" s="369"/>
      <c r="EB123" s="370"/>
      <c r="EC123" s="378"/>
      <c r="ED123" s="379"/>
    </row>
    <row r="124" spans="2:134" ht="12.6" customHeight="1" x14ac:dyDescent="0.2">
      <c r="B124" s="414"/>
      <c r="C124" s="437"/>
      <c r="D124" s="437"/>
      <c r="E124" s="437"/>
      <c r="F124" s="394"/>
      <c r="G124" s="586"/>
      <c r="H124" s="388"/>
      <c r="I124" s="388"/>
      <c r="J124" s="391"/>
      <c r="K124" s="394"/>
      <c r="L124" s="384"/>
      <c r="M124" s="383"/>
      <c r="N124" s="384"/>
      <c r="O124" s="384"/>
      <c r="P124" s="384"/>
      <c r="Q124" s="384"/>
      <c r="R124" s="385"/>
      <c r="S124" s="384"/>
      <c r="T124" s="409"/>
      <c r="U124" s="410"/>
      <c r="V124" s="385"/>
      <c r="W124" s="384"/>
      <c r="X124" s="261" t="s">
        <v>142</v>
      </c>
      <c r="Y124" s="262" t="s">
        <v>137</v>
      </c>
      <c r="Z124" s="263">
        <f>VLOOKUP($X124,vstupy!$B$18:$F$31,MATCH($Y124,vstupy!$B$17:$F$17,0),0)</f>
        <v>0</v>
      </c>
      <c r="AA124" s="264" t="s">
        <v>143</v>
      </c>
      <c r="AB124" s="263">
        <f>VLOOKUP($AA124,vstupy!$B$34:$C$36,2,FALSE)</f>
        <v>0</v>
      </c>
      <c r="AC124" s="263">
        <f t="shared" si="1271"/>
        <v>0</v>
      </c>
      <c r="AD124" s="413"/>
      <c r="AE124" s="405"/>
      <c r="AF124" s="372"/>
      <c r="AG124" s="396"/>
      <c r="AH124" s="396"/>
      <c r="AI124" s="396"/>
      <c r="AJ124" s="396"/>
      <c r="AK124" s="396"/>
      <c r="AL124" s="396"/>
      <c r="AM124" s="400"/>
      <c r="AN124" s="396"/>
      <c r="AO124" s="401"/>
      <c r="AP124" s="372"/>
      <c r="AQ124" s="369"/>
      <c r="AR124" s="369"/>
      <c r="AS124" s="369"/>
      <c r="AT124" s="369"/>
      <c r="AU124" s="369"/>
      <c r="AV124" s="369"/>
      <c r="AW124" s="369"/>
      <c r="AX124" s="369"/>
      <c r="AY124" s="369"/>
      <c r="AZ124" s="369"/>
      <c r="BA124" s="369"/>
      <c r="BB124" s="369"/>
      <c r="BC124" s="369"/>
      <c r="BD124" s="369"/>
      <c r="BE124" s="369"/>
      <c r="BF124" s="369"/>
      <c r="BG124" s="369"/>
      <c r="BH124" s="369"/>
      <c r="BI124" s="377"/>
      <c r="BJ124" s="371"/>
      <c r="BK124" s="372"/>
      <c r="BL124" s="369"/>
      <c r="BM124" s="369"/>
      <c r="BN124" s="369"/>
      <c r="BO124" s="369"/>
      <c r="BP124" s="369"/>
      <c r="BQ124" s="369"/>
      <c r="BR124" s="369"/>
      <c r="BS124" s="369"/>
      <c r="BT124" s="370"/>
      <c r="BU124" s="372"/>
      <c r="BV124" s="369"/>
      <c r="BW124" s="369"/>
      <c r="BX124" s="369"/>
      <c r="BY124" s="369"/>
      <c r="BZ124" s="369"/>
      <c r="CA124" s="369"/>
      <c r="CB124" s="369"/>
      <c r="CC124" s="369"/>
      <c r="CD124" s="370"/>
      <c r="CE124" s="395"/>
      <c r="CF124" s="372"/>
      <c r="CG124" s="369"/>
      <c r="CH124" s="369"/>
      <c r="CI124" s="369"/>
      <c r="CJ124" s="370"/>
      <c r="CK124" s="373"/>
      <c r="CL124" s="376"/>
      <c r="CM124" s="372"/>
      <c r="CN124" s="369"/>
      <c r="CO124" s="369"/>
      <c r="CP124" s="369"/>
      <c r="CQ124" s="369"/>
      <c r="CR124" s="369"/>
      <c r="CS124" s="369"/>
      <c r="CT124" s="369"/>
      <c r="CU124" s="369"/>
      <c r="CV124" s="370"/>
      <c r="CW124" s="371"/>
      <c r="CX124" s="371"/>
      <c r="CY124" s="372"/>
      <c r="CZ124" s="369"/>
      <c r="DA124" s="369"/>
      <c r="DB124" s="369"/>
      <c r="DC124" s="369"/>
      <c r="DD124" s="369"/>
      <c r="DE124" s="369"/>
      <c r="DF124" s="369"/>
      <c r="DG124" s="369"/>
      <c r="DH124" s="370"/>
      <c r="DI124" s="382"/>
      <c r="DJ124" s="382"/>
      <c r="DK124" s="381"/>
      <c r="DL124" s="381"/>
      <c r="DM124" s="381"/>
      <c r="DN124" s="381"/>
      <c r="DO124" s="381"/>
      <c r="DP124" s="381"/>
      <c r="DQ124" s="380"/>
      <c r="DR124" s="372"/>
      <c r="DS124" s="369"/>
      <c r="DT124" s="369"/>
      <c r="DU124" s="369"/>
      <c r="DV124" s="370"/>
      <c r="DW124" s="378"/>
      <c r="DX124" s="372"/>
      <c r="DY124" s="369"/>
      <c r="DZ124" s="369"/>
      <c r="EA124" s="369"/>
      <c r="EB124" s="370"/>
      <c r="EC124" s="378"/>
      <c r="ED124" s="379"/>
    </row>
    <row r="125" spans="2:134" ht="12.6" customHeight="1" x14ac:dyDescent="0.2">
      <c r="B125" s="427">
        <f t="shared" ref="B125" si="2143">B122+1</f>
        <v>39</v>
      </c>
      <c r="C125" s="425"/>
      <c r="D125" s="425"/>
      <c r="E125" s="425"/>
      <c r="F125" s="428" t="s">
        <v>196</v>
      </c>
      <c r="G125" s="585"/>
      <c r="H125" s="431" t="str">
        <f t="shared" ref="H125" si="2144">IF($F125="3e)  Skoršia transpozícia  - zavedenie transpozície pred termínom ktorý určuje smernica EÚ. "," ","")</f>
        <v/>
      </c>
      <c r="I125" s="431" t="str">
        <f t="shared" ref="I125" si="2145">IF($F125="3e)  Skoršia transpozícia  - zavedenie transpozície pred termínom ktorý určuje smernica EÚ. ",$H125,"NA")</f>
        <v>NA</v>
      </c>
      <c r="J125" s="422">
        <f>IF(I125&gt;12,1,I125/12)</f>
        <v>1</v>
      </c>
      <c r="K125" s="428"/>
      <c r="L125" s="418"/>
      <c r="M125" s="426">
        <f>IF(L125="N",0,L125)</f>
        <v>0</v>
      </c>
      <c r="N125" s="418" t="s">
        <v>196</v>
      </c>
      <c r="O125" s="418"/>
      <c r="P125" s="418"/>
      <c r="Q125" s="418" t="s">
        <v>35</v>
      </c>
      <c r="R125" s="419">
        <f>VLOOKUP(Q125,vstupy!$B$3:$C$15,2,FALSE)</f>
        <v>0</v>
      </c>
      <c r="S125" s="418"/>
      <c r="T125" s="420"/>
      <c r="U125" s="421" t="s">
        <v>35</v>
      </c>
      <c r="V125" s="419">
        <f>VLOOKUP(U125,vstupy!$B$3:$C$15,2,FALSE)</f>
        <v>0</v>
      </c>
      <c r="W125" s="418"/>
      <c r="X125" s="160" t="s">
        <v>142</v>
      </c>
      <c r="Y125" s="174" t="s">
        <v>137</v>
      </c>
      <c r="Z125" s="171">
        <f>VLOOKUP($X125,vstupy!$B$18:$F$31,MATCH($Y125,vstupy!$B$17:$F$17,0),0)</f>
        <v>0</v>
      </c>
      <c r="AA125" s="108" t="s">
        <v>143</v>
      </c>
      <c r="AB125" s="171">
        <f>VLOOKUP($AA125,vstupy!$B$34:$C$36,2,FALSE)</f>
        <v>0</v>
      </c>
      <c r="AC125" s="171">
        <f t="shared" si="1271"/>
        <v>0</v>
      </c>
      <c r="AD125" s="434" t="s">
        <v>35</v>
      </c>
      <c r="AE125" s="403">
        <f>VLOOKUP(AD125,vstupy!$B$3:$C$15,2,FALSE)</f>
        <v>0</v>
      </c>
      <c r="AF125" s="406" t="str">
        <f>IFERROR(IF(M125=0,"N",O125/L125*J125),0)</f>
        <v>N</v>
      </c>
      <c r="AG125" s="396">
        <f>O125*J125</f>
        <v>0</v>
      </c>
      <c r="AH125" s="408">
        <f t="shared" ref="AH125" si="2146">P125*R125*J125</f>
        <v>0</v>
      </c>
      <c r="AI125" s="400">
        <f t="shared" ref="AI125" si="2147">IFERROR(AH125*M125,0)</f>
        <v>0</v>
      </c>
      <c r="AJ125" s="408" t="str">
        <f t="shared" si="1393"/>
        <v>N</v>
      </c>
      <c r="AK125" s="396">
        <f t="shared" ref="AK125" si="2148">S125*J125</f>
        <v>0</v>
      </c>
      <c r="AL125" s="396">
        <f>T125*V125*J125</f>
        <v>0</v>
      </c>
      <c r="AM125" s="398">
        <f t="shared" ref="AM125" si="2149">IFERROR(AL125*M125,0)</f>
        <v>0</v>
      </c>
      <c r="AN125" s="400">
        <f t="shared" ref="AN125" si="2150">IF(W125&gt;0,IF(AE125&gt;0,($G$7/160)*(W125/60)*AE125*J125,0),IF(AE125&gt;0,($G$7/160)*((AC125+AC126+AC127)/60)*AE125*J125,0))</f>
        <v>0</v>
      </c>
      <c r="AO125" s="401">
        <f>IFERROR(AN125*M125,0)</f>
        <v>0</v>
      </c>
      <c r="AP125" s="372">
        <f t="shared" ref="AP125" si="2151">IF($N125="In (zvyšuje náklady)",AF125,0)</f>
        <v>0</v>
      </c>
      <c r="AQ125" s="369">
        <f t="shared" ref="AQ125" si="2152">IF($N125="In (zvyšuje náklady)",AG125,0)</f>
        <v>0</v>
      </c>
      <c r="AR125" s="369">
        <f t="shared" ref="AR125" si="2153">IF($N125="In (zvyšuje náklady)",AH125,0)</f>
        <v>0</v>
      </c>
      <c r="AS125" s="369">
        <f t="shared" ref="AS125" si="2154">IF($N125="In (zvyšuje náklady)",AI125,0)</f>
        <v>0</v>
      </c>
      <c r="AT125" s="369">
        <f t="shared" ref="AT125" si="2155">IF($N125="In (zvyšuje náklady)",AJ125,0)</f>
        <v>0</v>
      </c>
      <c r="AU125" s="369">
        <f t="shared" ref="AU125" si="2156">IF($N125="In (zvyšuje náklady)",AK125,0)</f>
        <v>0</v>
      </c>
      <c r="AV125" s="369">
        <f t="shared" ref="AV125" si="2157">IF($N125="In (zvyšuje náklady)",AL125,0)</f>
        <v>0</v>
      </c>
      <c r="AW125" s="369">
        <f t="shared" ref="AW125" si="2158">IF($N125="In (zvyšuje náklady)",AM125,0)</f>
        <v>0</v>
      </c>
      <c r="AX125" s="369">
        <f t="shared" ref="AX125" si="2159">IF($N125="In (zvyšuje náklady)",AN125,0)</f>
        <v>0</v>
      </c>
      <c r="AY125" s="369">
        <f t="shared" ref="AY125" si="2160">IF($N125="In (zvyšuje náklady)",AO125,0)</f>
        <v>0</v>
      </c>
      <c r="AZ125" s="369" t="str">
        <f t="shared" ref="AZ125" si="2161">IF($N125="Out (znižuje náklady)",AF125,"0")</f>
        <v>0</v>
      </c>
      <c r="BA125" s="369" t="str">
        <f t="shared" ref="BA125" si="2162">IF($N125="Out (znižuje náklady)",AG125,"0")</f>
        <v>0</v>
      </c>
      <c r="BB125" s="369" t="str">
        <f t="shared" ref="BB125" si="2163">IF($N125="Out (znižuje náklady)",AH125,"0")</f>
        <v>0</v>
      </c>
      <c r="BC125" s="369" t="str">
        <f t="shared" ref="BC125" si="2164">IF($N125="Out (znižuje náklady)",AI125,"0")</f>
        <v>0</v>
      </c>
      <c r="BD125" s="369" t="str">
        <f t="shared" ref="BD125" si="2165">IF($N125="Out (znižuje náklady)",AJ125,"0")</f>
        <v>0</v>
      </c>
      <c r="BE125" s="369" t="str">
        <f t="shared" ref="BE125" si="2166">IF($N125="Out (znižuje náklady)",AK125,"0")</f>
        <v>0</v>
      </c>
      <c r="BF125" s="369" t="str">
        <f t="shared" ref="BF125" si="2167">IF($N125="Out (znižuje náklady)",AL125,"0")</f>
        <v>0</v>
      </c>
      <c r="BG125" s="369" t="str">
        <f t="shared" ref="BG125" si="2168">IF($N125="Out (znižuje náklady)",AM125,"0")</f>
        <v>0</v>
      </c>
      <c r="BH125" s="369" t="str">
        <f t="shared" ref="BH125" si="2169">IF($N125="Out (znižuje náklady)",AN125,"0")</f>
        <v>0</v>
      </c>
      <c r="BI125" s="377" t="str">
        <f t="shared" ref="BI125" si="2170">IF($N125="Out (znižuje náklady)",AO125,"0")</f>
        <v>0</v>
      </c>
      <c r="BJ125" s="371">
        <f>IF(F125=vstupy!$B$47,0,1)</f>
        <v>1</v>
      </c>
      <c r="BK125" s="372">
        <f t="shared" ref="BK125" si="2171">$BJ125*AP125</f>
        <v>0</v>
      </c>
      <c r="BL125" s="369">
        <f t="shared" ref="BL125" si="2172">$BJ125*AQ125</f>
        <v>0</v>
      </c>
      <c r="BM125" s="369">
        <f t="shared" ref="BM125" si="2173">$BJ125*AR125</f>
        <v>0</v>
      </c>
      <c r="BN125" s="369">
        <f t="shared" ref="BN125" si="2174">$BJ125*AS125</f>
        <v>0</v>
      </c>
      <c r="BO125" s="369">
        <f t="shared" ref="BO125" si="2175">$BJ125*AT125</f>
        <v>0</v>
      </c>
      <c r="BP125" s="369">
        <f t="shared" ref="BP125" si="2176">$BJ125*AU125</f>
        <v>0</v>
      </c>
      <c r="BQ125" s="369">
        <f t="shared" ref="BQ125" si="2177">$BJ125*AV125</f>
        <v>0</v>
      </c>
      <c r="BR125" s="369">
        <f t="shared" ref="BR125" si="2178">$BJ125*AW125</f>
        <v>0</v>
      </c>
      <c r="BS125" s="369">
        <f t="shared" ref="BS125" si="2179">$BJ125*AX125</f>
        <v>0</v>
      </c>
      <c r="BT125" s="370">
        <f t="shared" ref="BT125" si="2180">$BJ125*AY125</f>
        <v>0</v>
      </c>
      <c r="BU125" s="372">
        <f t="shared" ref="BU125" si="2181">$BJ125*AZ125</f>
        <v>0</v>
      </c>
      <c r="BV125" s="369">
        <f t="shared" ref="BV125" si="2182">$BJ125*BA125</f>
        <v>0</v>
      </c>
      <c r="BW125" s="369">
        <f t="shared" ref="BW125" si="2183">$BJ125*BB125</f>
        <v>0</v>
      </c>
      <c r="BX125" s="369">
        <f t="shared" ref="BX125" si="2184">$BJ125*BC125</f>
        <v>0</v>
      </c>
      <c r="BY125" s="369">
        <f t="shared" ref="BY125" si="2185">$BJ125*BD125</f>
        <v>0</v>
      </c>
      <c r="BZ125" s="369">
        <f t="shared" ref="BZ125" si="2186">$BJ125*BE125</f>
        <v>0</v>
      </c>
      <c r="CA125" s="369">
        <f t="shared" ref="CA125" si="2187">$BJ125*BF125</f>
        <v>0</v>
      </c>
      <c r="CB125" s="369">
        <f t="shared" ref="CB125" si="2188">$BJ125*BG125</f>
        <v>0</v>
      </c>
      <c r="CC125" s="369">
        <f t="shared" ref="CC125" si="2189">$BJ125*BH125</f>
        <v>0</v>
      </c>
      <c r="CD125" s="370">
        <f t="shared" ref="CD125" si="2190">$BJ125*BI125</f>
        <v>0</v>
      </c>
      <c r="CE125" s="395">
        <f>IF(N125="Nemení sa",1,0)</f>
        <v>0</v>
      </c>
      <c r="CF125" s="372">
        <f>AG125*$CE125</f>
        <v>0</v>
      </c>
      <c r="CG125" s="369">
        <f>AI125*$CE125</f>
        <v>0</v>
      </c>
      <c r="CH125" s="369">
        <f>AK125*$CE125</f>
        <v>0</v>
      </c>
      <c r="CI125" s="369">
        <f>AM125*$CE125</f>
        <v>0</v>
      </c>
      <c r="CJ125" s="370">
        <f>AO125*$CE125</f>
        <v>0</v>
      </c>
      <c r="CK125" s="373">
        <f t="shared" ref="CK125" si="2191">SUM(CF125:CJ127)</f>
        <v>0</v>
      </c>
      <c r="CL125" s="374">
        <f>IF(F125=vstupy!B$42,"1",0)</f>
        <v>0</v>
      </c>
      <c r="CM125" s="372">
        <f t="shared" ref="CM125:CV125" si="2192">IF($CL125="1",AP125,0)</f>
        <v>0</v>
      </c>
      <c r="CN125" s="369">
        <f t="shared" si="2192"/>
        <v>0</v>
      </c>
      <c r="CO125" s="369">
        <f t="shared" si="2192"/>
        <v>0</v>
      </c>
      <c r="CP125" s="369">
        <f t="shared" si="2192"/>
        <v>0</v>
      </c>
      <c r="CQ125" s="369">
        <f t="shared" si="2192"/>
        <v>0</v>
      </c>
      <c r="CR125" s="369">
        <f t="shared" si="2192"/>
        <v>0</v>
      </c>
      <c r="CS125" s="369">
        <f t="shared" si="2192"/>
        <v>0</v>
      </c>
      <c r="CT125" s="369">
        <f t="shared" si="2192"/>
        <v>0</v>
      </c>
      <c r="CU125" s="369">
        <f t="shared" si="2192"/>
        <v>0</v>
      </c>
      <c r="CV125" s="370">
        <f t="shared" si="2192"/>
        <v>0</v>
      </c>
      <c r="CW125" s="371">
        <f>CP125+CT125+CV125</f>
        <v>0</v>
      </c>
      <c r="CX125" s="371">
        <f t="shared" ref="CX125" si="2193">CN125+CR125</f>
        <v>0</v>
      </c>
      <c r="CY125" s="372">
        <f t="shared" ref="CY125:DH125" si="2194">IF($CL125="1",AZ125,0)</f>
        <v>0</v>
      </c>
      <c r="CZ125" s="369">
        <f t="shared" si="2194"/>
        <v>0</v>
      </c>
      <c r="DA125" s="369">
        <f t="shared" si="2194"/>
        <v>0</v>
      </c>
      <c r="DB125" s="369">
        <f t="shared" si="2194"/>
        <v>0</v>
      </c>
      <c r="DC125" s="369">
        <f t="shared" si="2194"/>
        <v>0</v>
      </c>
      <c r="DD125" s="369">
        <f t="shared" si="2194"/>
        <v>0</v>
      </c>
      <c r="DE125" s="369">
        <f t="shared" si="2194"/>
        <v>0</v>
      </c>
      <c r="DF125" s="369">
        <f t="shared" si="2194"/>
        <v>0</v>
      </c>
      <c r="DG125" s="369">
        <f t="shared" si="2194"/>
        <v>0</v>
      </c>
      <c r="DH125" s="370">
        <f t="shared" si="2194"/>
        <v>0</v>
      </c>
      <c r="DI125" s="382">
        <f>DB125+DF125+DH125</f>
        <v>0</v>
      </c>
      <c r="DJ125" s="382">
        <f t="shared" ref="DJ125" si="2195">CZ125+DD125</f>
        <v>0</v>
      </c>
      <c r="DK125" s="381">
        <f>IF(CE125=0,1,0)</f>
        <v>1</v>
      </c>
      <c r="DL125" s="381">
        <f>IFERROR(IF($AF125="N",AH125+AJ125+AL125+AN125,AF125+AH125+AJ125+AL125+AN125),0)*$DK125</f>
        <v>0</v>
      </c>
      <c r="DM125" s="381">
        <f>(AG125+AI125+AK125+AM125+AO125)*$DK125</f>
        <v>0</v>
      </c>
      <c r="DN125" s="381">
        <f>AS125+AW125+AY125-CW125</f>
        <v>0</v>
      </c>
      <c r="DO125" s="381">
        <f>BC125+BG125+BI125-DI125</f>
        <v>0</v>
      </c>
      <c r="DP125" s="381">
        <f>DN125+DO125</f>
        <v>0</v>
      </c>
      <c r="DQ125" s="380" t="str">
        <f>IF(OR(F125=vstupy!B$40,F125=vstupy!B$41,F125=vstupy!B$42,),"0","1")</f>
        <v>0</v>
      </c>
      <c r="DR125" s="372">
        <f>IF($DQ125="1",AQ125,"0")+CF125</f>
        <v>0</v>
      </c>
      <c r="DS125" s="369">
        <f>IF($DQ125="1",AS125,"0")+CG125</f>
        <v>0</v>
      </c>
      <c r="DT125" s="369">
        <f>IF($DQ125="1",AU125,"0")+CH125</f>
        <v>0</v>
      </c>
      <c r="DU125" s="369">
        <f>IF($DQ125="1",AW125,"0")+CI125</f>
        <v>0</v>
      </c>
      <c r="DV125" s="370">
        <f>IF($DQ125="1",AY125,"0")+CJ125</f>
        <v>0</v>
      </c>
      <c r="DW125" s="378">
        <f t="shared" ref="DW125" si="2196">SUM(DR125:DV127)</f>
        <v>0</v>
      </c>
      <c r="DX125" s="372" t="str">
        <f t="shared" ref="DX125" si="2197">IF($DQ125="1",BA125,"0")</f>
        <v>0</v>
      </c>
      <c r="DY125" s="369" t="str">
        <f t="shared" ref="DY125" si="2198">IF($DQ125="1",BC125,"0")</f>
        <v>0</v>
      </c>
      <c r="DZ125" s="369" t="str">
        <f t="shared" ref="DZ125" si="2199">IF($DQ125="1",BE125,"0")</f>
        <v>0</v>
      </c>
      <c r="EA125" s="369" t="str">
        <f>IF($DQ125="1",BG125,"0")</f>
        <v>0</v>
      </c>
      <c r="EB125" s="370" t="str">
        <f>IF($DQ125="1",BI125,"0")</f>
        <v>0</v>
      </c>
      <c r="EC125" s="378">
        <f t="shared" ref="EC125" si="2200">SUM(DX125:EB127)</f>
        <v>0</v>
      </c>
      <c r="ED125" s="379">
        <f>EC125+DW125</f>
        <v>0</v>
      </c>
    </row>
    <row r="126" spans="2:134" ht="12.6" customHeight="1" x14ac:dyDescent="0.2">
      <c r="B126" s="427"/>
      <c r="C126" s="425"/>
      <c r="D126" s="425"/>
      <c r="E126" s="425"/>
      <c r="F126" s="429"/>
      <c r="G126" s="585"/>
      <c r="H126" s="432"/>
      <c r="I126" s="432"/>
      <c r="J126" s="423"/>
      <c r="K126" s="429"/>
      <c r="L126" s="418"/>
      <c r="M126" s="426"/>
      <c r="N126" s="418"/>
      <c r="O126" s="418"/>
      <c r="P126" s="418"/>
      <c r="Q126" s="418"/>
      <c r="R126" s="419"/>
      <c r="S126" s="418"/>
      <c r="T126" s="420"/>
      <c r="U126" s="421"/>
      <c r="V126" s="419"/>
      <c r="W126" s="418"/>
      <c r="X126" s="160" t="s">
        <v>142</v>
      </c>
      <c r="Y126" s="174" t="s">
        <v>137</v>
      </c>
      <c r="Z126" s="171">
        <f>VLOOKUP($X126,vstupy!$B$18:$F$31,MATCH($Y126,vstupy!$B$17:$F$17,0),0)</f>
        <v>0</v>
      </c>
      <c r="AA126" s="108" t="s">
        <v>143</v>
      </c>
      <c r="AB126" s="171">
        <f>VLOOKUP($AA126,vstupy!$B$34:$C$36,2,FALSE)</f>
        <v>0</v>
      </c>
      <c r="AC126" s="171">
        <f t="shared" si="1271"/>
        <v>0</v>
      </c>
      <c r="AD126" s="435"/>
      <c r="AE126" s="404"/>
      <c r="AF126" s="372"/>
      <c r="AG126" s="396"/>
      <c r="AH126" s="396"/>
      <c r="AI126" s="396"/>
      <c r="AJ126" s="396"/>
      <c r="AK126" s="396"/>
      <c r="AL126" s="396"/>
      <c r="AM126" s="399"/>
      <c r="AN126" s="396"/>
      <c r="AO126" s="401"/>
      <c r="AP126" s="372"/>
      <c r="AQ126" s="369"/>
      <c r="AR126" s="369"/>
      <c r="AS126" s="369"/>
      <c r="AT126" s="369"/>
      <c r="AU126" s="369"/>
      <c r="AV126" s="369"/>
      <c r="AW126" s="369"/>
      <c r="AX126" s="369"/>
      <c r="AY126" s="369"/>
      <c r="AZ126" s="369"/>
      <c r="BA126" s="369"/>
      <c r="BB126" s="369"/>
      <c r="BC126" s="369"/>
      <c r="BD126" s="369"/>
      <c r="BE126" s="369"/>
      <c r="BF126" s="369"/>
      <c r="BG126" s="369"/>
      <c r="BH126" s="369"/>
      <c r="BI126" s="377"/>
      <c r="BJ126" s="371"/>
      <c r="BK126" s="372"/>
      <c r="BL126" s="369"/>
      <c r="BM126" s="369"/>
      <c r="BN126" s="369"/>
      <c r="BO126" s="369"/>
      <c r="BP126" s="369"/>
      <c r="BQ126" s="369"/>
      <c r="BR126" s="369"/>
      <c r="BS126" s="369"/>
      <c r="BT126" s="370"/>
      <c r="BU126" s="372"/>
      <c r="BV126" s="369"/>
      <c r="BW126" s="369"/>
      <c r="BX126" s="369"/>
      <c r="BY126" s="369"/>
      <c r="BZ126" s="369"/>
      <c r="CA126" s="369"/>
      <c r="CB126" s="369"/>
      <c r="CC126" s="369"/>
      <c r="CD126" s="370"/>
      <c r="CE126" s="395"/>
      <c r="CF126" s="372"/>
      <c r="CG126" s="369"/>
      <c r="CH126" s="369"/>
      <c r="CI126" s="369"/>
      <c r="CJ126" s="370"/>
      <c r="CK126" s="373"/>
      <c r="CL126" s="375"/>
      <c r="CM126" s="372"/>
      <c r="CN126" s="369"/>
      <c r="CO126" s="369"/>
      <c r="CP126" s="369"/>
      <c r="CQ126" s="369"/>
      <c r="CR126" s="369"/>
      <c r="CS126" s="369"/>
      <c r="CT126" s="369"/>
      <c r="CU126" s="369"/>
      <c r="CV126" s="370"/>
      <c r="CW126" s="371"/>
      <c r="CX126" s="371"/>
      <c r="CY126" s="372"/>
      <c r="CZ126" s="369"/>
      <c r="DA126" s="369"/>
      <c r="DB126" s="369"/>
      <c r="DC126" s="369"/>
      <c r="DD126" s="369"/>
      <c r="DE126" s="369"/>
      <c r="DF126" s="369"/>
      <c r="DG126" s="369"/>
      <c r="DH126" s="370"/>
      <c r="DI126" s="382"/>
      <c r="DJ126" s="382"/>
      <c r="DK126" s="381"/>
      <c r="DL126" s="381"/>
      <c r="DM126" s="381"/>
      <c r="DN126" s="381"/>
      <c r="DO126" s="381"/>
      <c r="DP126" s="381"/>
      <c r="DQ126" s="380"/>
      <c r="DR126" s="372"/>
      <c r="DS126" s="369"/>
      <c r="DT126" s="369"/>
      <c r="DU126" s="369"/>
      <c r="DV126" s="370"/>
      <c r="DW126" s="378"/>
      <c r="DX126" s="372"/>
      <c r="DY126" s="369"/>
      <c r="DZ126" s="369"/>
      <c r="EA126" s="369"/>
      <c r="EB126" s="370"/>
      <c r="EC126" s="378"/>
      <c r="ED126" s="379"/>
    </row>
    <row r="127" spans="2:134" ht="12.6" customHeight="1" x14ac:dyDescent="0.2">
      <c r="B127" s="427"/>
      <c r="C127" s="425"/>
      <c r="D127" s="425"/>
      <c r="E127" s="425"/>
      <c r="F127" s="430"/>
      <c r="G127" s="585"/>
      <c r="H127" s="433"/>
      <c r="I127" s="433"/>
      <c r="J127" s="424"/>
      <c r="K127" s="430"/>
      <c r="L127" s="418"/>
      <c r="M127" s="426"/>
      <c r="N127" s="418"/>
      <c r="O127" s="418"/>
      <c r="P127" s="418"/>
      <c r="Q127" s="418"/>
      <c r="R127" s="419"/>
      <c r="S127" s="418"/>
      <c r="T127" s="420"/>
      <c r="U127" s="421"/>
      <c r="V127" s="419"/>
      <c r="W127" s="418"/>
      <c r="X127" s="160" t="s">
        <v>142</v>
      </c>
      <c r="Y127" s="174" t="s">
        <v>137</v>
      </c>
      <c r="Z127" s="171">
        <f>VLOOKUP($X127,vstupy!$B$18:$F$31,MATCH($Y127,vstupy!$B$17:$F$17,0),0)</f>
        <v>0</v>
      </c>
      <c r="AA127" s="108" t="s">
        <v>143</v>
      </c>
      <c r="AB127" s="171">
        <f>VLOOKUP($AA127,vstupy!$B$34:$C$36,2,FALSE)</f>
        <v>0</v>
      </c>
      <c r="AC127" s="171">
        <f t="shared" si="1271"/>
        <v>0</v>
      </c>
      <c r="AD127" s="436"/>
      <c r="AE127" s="405"/>
      <c r="AF127" s="372"/>
      <c r="AG127" s="396"/>
      <c r="AH127" s="396"/>
      <c r="AI127" s="396"/>
      <c r="AJ127" s="396"/>
      <c r="AK127" s="396"/>
      <c r="AL127" s="396"/>
      <c r="AM127" s="400"/>
      <c r="AN127" s="396"/>
      <c r="AO127" s="401"/>
      <c r="AP127" s="372"/>
      <c r="AQ127" s="369"/>
      <c r="AR127" s="369"/>
      <c r="AS127" s="369"/>
      <c r="AT127" s="369"/>
      <c r="AU127" s="369"/>
      <c r="AV127" s="369"/>
      <c r="AW127" s="369"/>
      <c r="AX127" s="369"/>
      <c r="AY127" s="369"/>
      <c r="AZ127" s="369"/>
      <c r="BA127" s="369"/>
      <c r="BB127" s="369"/>
      <c r="BC127" s="369"/>
      <c r="BD127" s="369"/>
      <c r="BE127" s="369"/>
      <c r="BF127" s="369"/>
      <c r="BG127" s="369"/>
      <c r="BH127" s="369"/>
      <c r="BI127" s="377"/>
      <c r="BJ127" s="371"/>
      <c r="BK127" s="372"/>
      <c r="BL127" s="369"/>
      <c r="BM127" s="369"/>
      <c r="BN127" s="369"/>
      <c r="BO127" s="369"/>
      <c r="BP127" s="369"/>
      <c r="BQ127" s="369"/>
      <c r="BR127" s="369"/>
      <c r="BS127" s="369"/>
      <c r="BT127" s="370"/>
      <c r="BU127" s="372"/>
      <c r="BV127" s="369"/>
      <c r="BW127" s="369"/>
      <c r="BX127" s="369"/>
      <c r="BY127" s="369"/>
      <c r="BZ127" s="369"/>
      <c r="CA127" s="369"/>
      <c r="CB127" s="369"/>
      <c r="CC127" s="369"/>
      <c r="CD127" s="370"/>
      <c r="CE127" s="395"/>
      <c r="CF127" s="372"/>
      <c r="CG127" s="369"/>
      <c r="CH127" s="369"/>
      <c r="CI127" s="369"/>
      <c r="CJ127" s="370"/>
      <c r="CK127" s="373"/>
      <c r="CL127" s="376"/>
      <c r="CM127" s="372"/>
      <c r="CN127" s="369"/>
      <c r="CO127" s="369"/>
      <c r="CP127" s="369"/>
      <c r="CQ127" s="369"/>
      <c r="CR127" s="369"/>
      <c r="CS127" s="369"/>
      <c r="CT127" s="369"/>
      <c r="CU127" s="369"/>
      <c r="CV127" s="370"/>
      <c r="CW127" s="371"/>
      <c r="CX127" s="371"/>
      <c r="CY127" s="372"/>
      <c r="CZ127" s="369"/>
      <c r="DA127" s="369"/>
      <c r="DB127" s="369"/>
      <c r="DC127" s="369"/>
      <c r="DD127" s="369"/>
      <c r="DE127" s="369"/>
      <c r="DF127" s="369"/>
      <c r="DG127" s="369"/>
      <c r="DH127" s="370"/>
      <c r="DI127" s="382"/>
      <c r="DJ127" s="382"/>
      <c r="DK127" s="381"/>
      <c r="DL127" s="381"/>
      <c r="DM127" s="381"/>
      <c r="DN127" s="381"/>
      <c r="DO127" s="381"/>
      <c r="DP127" s="381"/>
      <c r="DQ127" s="380"/>
      <c r="DR127" s="372"/>
      <c r="DS127" s="369"/>
      <c r="DT127" s="369"/>
      <c r="DU127" s="369"/>
      <c r="DV127" s="370"/>
      <c r="DW127" s="378"/>
      <c r="DX127" s="372"/>
      <c r="DY127" s="369"/>
      <c r="DZ127" s="369"/>
      <c r="EA127" s="369"/>
      <c r="EB127" s="370"/>
      <c r="EC127" s="378"/>
      <c r="ED127" s="379"/>
    </row>
    <row r="128" spans="2:134" ht="12.6" customHeight="1" x14ac:dyDescent="0.2">
      <c r="B128" s="414">
        <f t="shared" ref="B128" si="2201">B125+1</f>
        <v>40</v>
      </c>
      <c r="C128" s="437"/>
      <c r="D128" s="437"/>
      <c r="E128" s="437"/>
      <c r="F128" s="392" t="s">
        <v>196</v>
      </c>
      <c r="G128" s="586"/>
      <c r="H128" s="386" t="str">
        <f t="shared" ref="H128" si="2202">IF($F128="3e)  Skoršia transpozícia  - zavedenie transpozície pred termínom ktorý určuje smernica EÚ. "," ","")</f>
        <v/>
      </c>
      <c r="I128" s="386" t="str">
        <f t="shared" ref="I128" si="2203">IF($F128="3e)  Skoršia transpozícia  - zavedenie transpozície pred termínom ktorý určuje smernica EÚ. ",$H128,"NA")</f>
        <v>NA</v>
      </c>
      <c r="J128" s="389">
        <f>IF(I128&gt;12,1,I128/12)</f>
        <v>1</v>
      </c>
      <c r="K128" s="392"/>
      <c r="L128" s="384"/>
      <c r="M128" s="383">
        <f>IF(L128="N",0,L128)</f>
        <v>0</v>
      </c>
      <c r="N128" s="384" t="s">
        <v>196</v>
      </c>
      <c r="O128" s="384"/>
      <c r="P128" s="384"/>
      <c r="Q128" s="384" t="s">
        <v>35</v>
      </c>
      <c r="R128" s="385">
        <f>VLOOKUP(Q128,vstupy!$B$3:$C$15,2,FALSE)</f>
        <v>0</v>
      </c>
      <c r="S128" s="384"/>
      <c r="T128" s="409"/>
      <c r="U128" s="410" t="s">
        <v>35</v>
      </c>
      <c r="V128" s="385">
        <f>VLOOKUP(U128,vstupy!$B$3:$C$15,2,FALSE)</f>
        <v>0</v>
      </c>
      <c r="W128" s="384"/>
      <c r="X128" s="261" t="s">
        <v>142</v>
      </c>
      <c r="Y128" s="262" t="s">
        <v>137</v>
      </c>
      <c r="Z128" s="263">
        <f>VLOOKUP($X128,vstupy!$B$18:$F$31,MATCH($Y128,vstupy!$B$17:$F$17,0),0)</f>
        <v>0</v>
      </c>
      <c r="AA128" s="264" t="s">
        <v>143</v>
      </c>
      <c r="AB128" s="263">
        <f>VLOOKUP($AA128,vstupy!$B$34:$C$36,2,FALSE)</f>
        <v>0</v>
      </c>
      <c r="AC128" s="263">
        <f t="shared" si="1271"/>
        <v>0</v>
      </c>
      <c r="AD128" s="411" t="s">
        <v>35</v>
      </c>
      <c r="AE128" s="403">
        <f>VLOOKUP(AD128,vstupy!$B$3:$C$15,2,FALSE)</f>
        <v>0</v>
      </c>
      <c r="AF128" s="406" t="str">
        <f>IFERROR(IF(M128=0,"N",O128/L128*J128),0)</f>
        <v>N</v>
      </c>
      <c r="AG128" s="396">
        <f>O128*J128</f>
        <v>0</v>
      </c>
      <c r="AH128" s="408">
        <f t="shared" ref="AH128" si="2204">P128*R128*J128</f>
        <v>0</v>
      </c>
      <c r="AI128" s="400">
        <f t="shared" ref="AI128" si="2205">IFERROR(AH128*M128,0)</f>
        <v>0</v>
      </c>
      <c r="AJ128" s="408" t="str">
        <f t="shared" si="1393"/>
        <v>N</v>
      </c>
      <c r="AK128" s="396">
        <f t="shared" ref="AK128" si="2206">S128*J128</f>
        <v>0</v>
      </c>
      <c r="AL128" s="396">
        <f>T128*V128*J128</f>
        <v>0</v>
      </c>
      <c r="AM128" s="398">
        <f t="shared" ref="AM128" si="2207">IFERROR(AL128*M128,0)</f>
        <v>0</v>
      </c>
      <c r="AN128" s="400">
        <f t="shared" ref="AN128" si="2208">IF(W128&gt;0,IF(AE128&gt;0,($G$7/160)*(W128/60)*AE128*J128,0),IF(AE128&gt;0,($G$7/160)*((AC128+AC129+AC130)/60)*AE128*J128,0))</f>
        <v>0</v>
      </c>
      <c r="AO128" s="401">
        <f>IFERROR(AN128*M128,0)</f>
        <v>0</v>
      </c>
      <c r="AP128" s="372">
        <f t="shared" ref="AP128" si="2209">IF($N128="In (zvyšuje náklady)",AF128,0)</f>
        <v>0</v>
      </c>
      <c r="AQ128" s="369">
        <f t="shared" ref="AQ128" si="2210">IF($N128="In (zvyšuje náklady)",AG128,0)</f>
        <v>0</v>
      </c>
      <c r="AR128" s="369">
        <f t="shared" ref="AR128" si="2211">IF($N128="In (zvyšuje náklady)",AH128,0)</f>
        <v>0</v>
      </c>
      <c r="AS128" s="369">
        <f t="shared" ref="AS128" si="2212">IF($N128="In (zvyšuje náklady)",AI128,0)</f>
        <v>0</v>
      </c>
      <c r="AT128" s="369">
        <f t="shared" ref="AT128" si="2213">IF($N128="In (zvyšuje náklady)",AJ128,0)</f>
        <v>0</v>
      </c>
      <c r="AU128" s="369">
        <f t="shared" ref="AU128" si="2214">IF($N128="In (zvyšuje náklady)",AK128,0)</f>
        <v>0</v>
      </c>
      <c r="AV128" s="369">
        <f t="shared" ref="AV128" si="2215">IF($N128="In (zvyšuje náklady)",AL128,0)</f>
        <v>0</v>
      </c>
      <c r="AW128" s="369">
        <f t="shared" ref="AW128" si="2216">IF($N128="In (zvyšuje náklady)",AM128,0)</f>
        <v>0</v>
      </c>
      <c r="AX128" s="369">
        <f t="shared" ref="AX128" si="2217">IF($N128="In (zvyšuje náklady)",AN128,0)</f>
        <v>0</v>
      </c>
      <c r="AY128" s="369">
        <f t="shared" ref="AY128" si="2218">IF($N128="In (zvyšuje náklady)",AO128,0)</f>
        <v>0</v>
      </c>
      <c r="AZ128" s="369" t="str">
        <f t="shared" ref="AZ128" si="2219">IF($N128="Out (znižuje náklady)",AF128,"0")</f>
        <v>0</v>
      </c>
      <c r="BA128" s="369" t="str">
        <f t="shared" ref="BA128" si="2220">IF($N128="Out (znižuje náklady)",AG128,"0")</f>
        <v>0</v>
      </c>
      <c r="BB128" s="369" t="str">
        <f t="shared" ref="BB128" si="2221">IF($N128="Out (znižuje náklady)",AH128,"0")</f>
        <v>0</v>
      </c>
      <c r="BC128" s="369" t="str">
        <f t="shared" ref="BC128" si="2222">IF($N128="Out (znižuje náklady)",AI128,"0")</f>
        <v>0</v>
      </c>
      <c r="BD128" s="369" t="str">
        <f t="shared" ref="BD128" si="2223">IF($N128="Out (znižuje náklady)",AJ128,"0")</f>
        <v>0</v>
      </c>
      <c r="BE128" s="369" t="str">
        <f t="shared" ref="BE128" si="2224">IF($N128="Out (znižuje náklady)",AK128,"0")</f>
        <v>0</v>
      </c>
      <c r="BF128" s="369" t="str">
        <f t="shared" ref="BF128" si="2225">IF($N128="Out (znižuje náklady)",AL128,"0")</f>
        <v>0</v>
      </c>
      <c r="BG128" s="369" t="str">
        <f t="shared" ref="BG128" si="2226">IF($N128="Out (znižuje náklady)",AM128,"0")</f>
        <v>0</v>
      </c>
      <c r="BH128" s="369" t="str">
        <f t="shared" ref="BH128" si="2227">IF($N128="Out (znižuje náklady)",AN128,"0")</f>
        <v>0</v>
      </c>
      <c r="BI128" s="377" t="str">
        <f t="shared" ref="BI128" si="2228">IF($N128="Out (znižuje náklady)",AO128,"0")</f>
        <v>0</v>
      </c>
      <c r="BJ128" s="371">
        <f>IF(F128=vstupy!$B$47,0,1)</f>
        <v>1</v>
      </c>
      <c r="BK128" s="372">
        <f t="shared" ref="BK128" si="2229">$BJ128*AP128</f>
        <v>0</v>
      </c>
      <c r="BL128" s="369">
        <f t="shared" ref="BL128" si="2230">$BJ128*AQ128</f>
        <v>0</v>
      </c>
      <c r="BM128" s="369">
        <f t="shared" ref="BM128" si="2231">$BJ128*AR128</f>
        <v>0</v>
      </c>
      <c r="BN128" s="369">
        <f t="shared" ref="BN128" si="2232">$BJ128*AS128</f>
        <v>0</v>
      </c>
      <c r="BO128" s="369">
        <f t="shared" ref="BO128" si="2233">$BJ128*AT128</f>
        <v>0</v>
      </c>
      <c r="BP128" s="369">
        <f t="shared" ref="BP128" si="2234">$BJ128*AU128</f>
        <v>0</v>
      </c>
      <c r="BQ128" s="369">
        <f t="shared" ref="BQ128" si="2235">$BJ128*AV128</f>
        <v>0</v>
      </c>
      <c r="BR128" s="369">
        <f t="shared" ref="BR128" si="2236">$BJ128*AW128</f>
        <v>0</v>
      </c>
      <c r="BS128" s="369">
        <f t="shared" ref="BS128" si="2237">$BJ128*AX128</f>
        <v>0</v>
      </c>
      <c r="BT128" s="370">
        <f t="shared" ref="BT128" si="2238">$BJ128*AY128</f>
        <v>0</v>
      </c>
      <c r="BU128" s="372">
        <f t="shared" ref="BU128" si="2239">$BJ128*AZ128</f>
        <v>0</v>
      </c>
      <c r="BV128" s="369">
        <f t="shared" ref="BV128" si="2240">$BJ128*BA128</f>
        <v>0</v>
      </c>
      <c r="BW128" s="369">
        <f t="shared" ref="BW128" si="2241">$BJ128*BB128</f>
        <v>0</v>
      </c>
      <c r="BX128" s="369">
        <f t="shared" ref="BX128" si="2242">$BJ128*BC128</f>
        <v>0</v>
      </c>
      <c r="BY128" s="369">
        <f t="shared" ref="BY128" si="2243">$BJ128*BD128</f>
        <v>0</v>
      </c>
      <c r="BZ128" s="369">
        <f t="shared" ref="BZ128" si="2244">$BJ128*BE128</f>
        <v>0</v>
      </c>
      <c r="CA128" s="369">
        <f t="shared" ref="CA128" si="2245">$BJ128*BF128</f>
        <v>0</v>
      </c>
      <c r="CB128" s="369">
        <f t="shared" ref="CB128" si="2246">$BJ128*BG128</f>
        <v>0</v>
      </c>
      <c r="CC128" s="369">
        <f t="shared" ref="CC128" si="2247">$BJ128*BH128</f>
        <v>0</v>
      </c>
      <c r="CD128" s="370">
        <f t="shared" ref="CD128" si="2248">$BJ128*BI128</f>
        <v>0</v>
      </c>
      <c r="CE128" s="395">
        <f>IF(N128="Nemení sa",1,0)</f>
        <v>0</v>
      </c>
      <c r="CF128" s="372">
        <f>AG128*$CE128</f>
        <v>0</v>
      </c>
      <c r="CG128" s="369">
        <f>AI128*$CE128</f>
        <v>0</v>
      </c>
      <c r="CH128" s="369">
        <f>AK128*$CE128</f>
        <v>0</v>
      </c>
      <c r="CI128" s="369">
        <f>AM128*$CE128</f>
        <v>0</v>
      </c>
      <c r="CJ128" s="370">
        <f>AO128*$CE128</f>
        <v>0</v>
      </c>
      <c r="CK128" s="373">
        <f t="shared" ref="CK128" si="2249">SUM(CF128:CJ130)</f>
        <v>0</v>
      </c>
      <c r="CL128" s="374">
        <f>IF(F128=vstupy!B$42,"1",0)</f>
        <v>0</v>
      </c>
      <c r="CM128" s="372">
        <f t="shared" ref="CM128:CV128" si="2250">IF($CL128="1",AP128,0)</f>
        <v>0</v>
      </c>
      <c r="CN128" s="369">
        <f t="shared" si="2250"/>
        <v>0</v>
      </c>
      <c r="CO128" s="369">
        <f t="shared" si="2250"/>
        <v>0</v>
      </c>
      <c r="CP128" s="369">
        <f t="shared" si="2250"/>
        <v>0</v>
      </c>
      <c r="CQ128" s="369">
        <f t="shared" si="2250"/>
        <v>0</v>
      </c>
      <c r="CR128" s="369">
        <f t="shared" si="2250"/>
        <v>0</v>
      </c>
      <c r="CS128" s="369">
        <f t="shared" si="2250"/>
        <v>0</v>
      </c>
      <c r="CT128" s="369">
        <f t="shared" si="2250"/>
        <v>0</v>
      </c>
      <c r="CU128" s="369">
        <f t="shared" si="2250"/>
        <v>0</v>
      </c>
      <c r="CV128" s="370">
        <f t="shared" si="2250"/>
        <v>0</v>
      </c>
      <c r="CW128" s="371">
        <f>CP128+CT128+CV128</f>
        <v>0</v>
      </c>
      <c r="CX128" s="371">
        <f t="shared" ref="CX128" si="2251">CN128+CR128</f>
        <v>0</v>
      </c>
      <c r="CY128" s="372">
        <f t="shared" ref="CY128:DH128" si="2252">IF($CL128="1",AZ128,0)</f>
        <v>0</v>
      </c>
      <c r="CZ128" s="369">
        <f t="shared" si="2252"/>
        <v>0</v>
      </c>
      <c r="DA128" s="369">
        <f t="shared" si="2252"/>
        <v>0</v>
      </c>
      <c r="DB128" s="369">
        <f t="shared" si="2252"/>
        <v>0</v>
      </c>
      <c r="DC128" s="369">
        <f t="shared" si="2252"/>
        <v>0</v>
      </c>
      <c r="DD128" s="369">
        <f t="shared" si="2252"/>
        <v>0</v>
      </c>
      <c r="DE128" s="369">
        <f t="shared" si="2252"/>
        <v>0</v>
      </c>
      <c r="DF128" s="369">
        <f t="shared" si="2252"/>
        <v>0</v>
      </c>
      <c r="DG128" s="369">
        <f t="shared" si="2252"/>
        <v>0</v>
      </c>
      <c r="DH128" s="370">
        <f t="shared" si="2252"/>
        <v>0</v>
      </c>
      <c r="DI128" s="382">
        <f>DB128+DF128+DH128</f>
        <v>0</v>
      </c>
      <c r="DJ128" s="382">
        <f t="shared" ref="DJ128" si="2253">CZ128+DD128</f>
        <v>0</v>
      </c>
      <c r="DK128" s="381">
        <f>IF(CE128=0,1,0)</f>
        <v>1</v>
      </c>
      <c r="DL128" s="381">
        <f>IFERROR(IF($AF128="N",AH128+AJ128+AL128+AN128,AF128+AH128+AJ128+AL128+AN128),0)*$DK128</f>
        <v>0</v>
      </c>
      <c r="DM128" s="381">
        <f>(AG128+AI128+AK128+AM128+AO128)*$DK128</f>
        <v>0</v>
      </c>
      <c r="DN128" s="381">
        <f>AS128+AW128+AY128-CW128</f>
        <v>0</v>
      </c>
      <c r="DO128" s="381">
        <f>BC128+BG128+BI128-DI128</f>
        <v>0</v>
      </c>
      <c r="DP128" s="381">
        <f>DN128+DO128</f>
        <v>0</v>
      </c>
      <c r="DQ128" s="380" t="str">
        <f>IF(OR(F128=vstupy!B$40,F128=vstupy!B$41,F128=vstupy!B$42,),"0","1")</f>
        <v>0</v>
      </c>
      <c r="DR128" s="372">
        <f>IF($DQ128="1",AQ128,"0")+CF128</f>
        <v>0</v>
      </c>
      <c r="DS128" s="369">
        <f>IF($DQ128="1",AS128,"0")+CG128</f>
        <v>0</v>
      </c>
      <c r="DT128" s="369">
        <f>IF($DQ128="1",AU128,"0")+CH128</f>
        <v>0</v>
      </c>
      <c r="DU128" s="369">
        <f>IF($DQ128="1",AW128,"0")+CI128</f>
        <v>0</v>
      </c>
      <c r="DV128" s="370">
        <f>IF($DQ128="1",AY128,"0")+CJ128</f>
        <v>0</v>
      </c>
      <c r="DW128" s="378">
        <f t="shared" ref="DW128" si="2254">SUM(DR128:DV130)</f>
        <v>0</v>
      </c>
      <c r="DX128" s="372" t="str">
        <f t="shared" ref="DX128" si="2255">IF($DQ128="1",BA128,"0")</f>
        <v>0</v>
      </c>
      <c r="DY128" s="369" t="str">
        <f t="shared" ref="DY128" si="2256">IF($DQ128="1",BC128,"0")</f>
        <v>0</v>
      </c>
      <c r="DZ128" s="369" t="str">
        <f t="shared" ref="DZ128" si="2257">IF($DQ128="1",BE128,"0")</f>
        <v>0</v>
      </c>
      <c r="EA128" s="369" t="str">
        <f>IF($DQ128="1",BG128,"0")</f>
        <v>0</v>
      </c>
      <c r="EB128" s="370" t="str">
        <f>IF($DQ128="1",BI128,"0")</f>
        <v>0</v>
      </c>
      <c r="EC128" s="378">
        <f t="shared" ref="EC128" si="2258">SUM(DX128:EB130)</f>
        <v>0</v>
      </c>
      <c r="ED128" s="379">
        <f>EC128+DW128</f>
        <v>0</v>
      </c>
    </row>
    <row r="129" spans="2:134" ht="12.6" customHeight="1" x14ac:dyDescent="0.2">
      <c r="B129" s="414"/>
      <c r="C129" s="437"/>
      <c r="D129" s="437"/>
      <c r="E129" s="437"/>
      <c r="F129" s="393"/>
      <c r="G129" s="586"/>
      <c r="H129" s="387"/>
      <c r="I129" s="387"/>
      <c r="J129" s="390"/>
      <c r="K129" s="393"/>
      <c r="L129" s="384"/>
      <c r="M129" s="383"/>
      <c r="N129" s="384"/>
      <c r="O129" s="384"/>
      <c r="P129" s="384"/>
      <c r="Q129" s="384"/>
      <c r="R129" s="385"/>
      <c r="S129" s="384"/>
      <c r="T129" s="409"/>
      <c r="U129" s="410"/>
      <c r="V129" s="385"/>
      <c r="W129" s="384"/>
      <c r="X129" s="261" t="s">
        <v>142</v>
      </c>
      <c r="Y129" s="262" t="s">
        <v>137</v>
      </c>
      <c r="Z129" s="263">
        <f>VLOOKUP($X129,vstupy!$B$18:$F$31,MATCH($Y129,vstupy!$B$17:$F$17,0),0)</f>
        <v>0</v>
      </c>
      <c r="AA129" s="264" t="s">
        <v>143</v>
      </c>
      <c r="AB129" s="263">
        <f>VLOOKUP($AA129,vstupy!$B$34:$C$36,2,FALSE)</f>
        <v>0</v>
      </c>
      <c r="AC129" s="263">
        <f t="shared" si="1271"/>
        <v>0</v>
      </c>
      <c r="AD129" s="412"/>
      <c r="AE129" s="404"/>
      <c r="AF129" s="372"/>
      <c r="AG129" s="396"/>
      <c r="AH129" s="396"/>
      <c r="AI129" s="396"/>
      <c r="AJ129" s="396"/>
      <c r="AK129" s="396"/>
      <c r="AL129" s="396"/>
      <c r="AM129" s="399"/>
      <c r="AN129" s="396"/>
      <c r="AO129" s="401"/>
      <c r="AP129" s="372"/>
      <c r="AQ129" s="369"/>
      <c r="AR129" s="369"/>
      <c r="AS129" s="369"/>
      <c r="AT129" s="369"/>
      <c r="AU129" s="369"/>
      <c r="AV129" s="369"/>
      <c r="AW129" s="369"/>
      <c r="AX129" s="369"/>
      <c r="AY129" s="369"/>
      <c r="AZ129" s="369"/>
      <c r="BA129" s="369"/>
      <c r="BB129" s="369"/>
      <c r="BC129" s="369"/>
      <c r="BD129" s="369"/>
      <c r="BE129" s="369"/>
      <c r="BF129" s="369"/>
      <c r="BG129" s="369"/>
      <c r="BH129" s="369"/>
      <c r="BI129" s="377"/>
      <c r="BJ129" s="371"/>
      <c r="BK129" s="372"/>
      <c r="BL129" s="369"/>
      <c r="BM129" s="369"/>
      <c r="BN129" s="369"/>
      <c r="BO129" s="369"/>
      <c r="BP129" s="369"/>
      <c r="BQ129" s="369"/>
      <c r="BR129" s="369"/>
      <c r="BS129" s="369"/>
      <c r="BT129" s="370"/>
      <c r="BU129" s="372"/>
      <c r="BV129" s="369"/>
      <c r="BW129" s="369"/>
      <c r="BX129" s="369"/>
      <c r="BY129" s="369"/>
      <c r="BZ129" s="369"/>
      <c r="CA129" s="369"/>
      <c r="CB129" s="369"/>
      <c r="CC129" s="369"/>
      <c r="CD129" s="370"/>
      <c r="CE129" s="395"/>
      <c r="CF129" s="372"/>
      <c r="CG129" s="369"/>
      <c r="CH129" s="369"/>
      <c r="CI129" s="369"/>
      <c r="CJ129" s="370"/>
      <c r="CK129" s="373"/>
      <c r="CL129" s="375"/>
      <c r="CM129" s="372"/>
      <c r="CN129" s="369"/>
      <c r="CO129" s="369"/>
      <c r="CP129" s="369"/>
      <c r="CQ129" s="369"/>
      <c r="CR129" s="369"/>
      <c r="CS129" s="369"/>
      <c r="CT129" s="369"/>
      <c r="CU129" s="369"/>
      <c r="CV129" s="370"/>
      <c r="CW129" s="371"/>
      <c r="CX129" s="371"/>
      <c r="CY129" s="372"/>
      <c r="CZ129" s="369"/>
      <c r="DA129" s="369"/>
      <c r="DB129" s="369"/>
      <c r="DC129" s="369"/>
      <c r="DD129" s="369"/>
      <c r="DE129" s="369"/>
      <c r="DF129" s="369"/>
      <c r="DG129" s="369"/>
      <c r="DH129" s="370"/>
      <c r="DI129" s="382"/>
      <c r="DJ129" s="382"/>
      <c r="DK129" s="381"/>
      <c r="DL129" s="381"/>
      <c r="DM129" s="381"/>
      <c r="DN129" s="381"/>
      <c r="DO129" s="381"/>
      <c r="DP129" s="381"/>
      <c r="DQ129" s="380"/>
      <c r="DR129" s="372"/>
      <c r="DS129" s="369"/>
      <c r="DT129" s="369"/>
      <c r="DU129" s="369"/>
      <c r="DV129" s="370"/>
      <c r="DW129" s="378"/>
      <c r="DX129" s="372"/>
      <c r="DY129" s="369"/>
      <c r="DZ129" s="369"/>
      <c r="EA129" s="369"/>
      <c r="EB129" s="370"/>
      <c r="EC129" s="378"/>
      <c r="ED129" s="379"/>
    </row>
    <row r="130" spans="2:134" ht="12.6" customHeight="1" x14ac:dyDescent="0.2">
      <c r="B130" s="414"/>
      <c r="C130" s="437"/>
      <c r="D130" s="437"/>
      <c r="E130" s="437"/>
      <c r="F130" s="394"/>
      <c r="G130" s="586"/>
      <c r="H130" s="388"/>
      <c r="I130" s="388"/>
      <c r="J130" s="391"/>
      <c r="K130" s="394"/>
      <c r="L130" s="384"/>
      <c r="M130" s="383"/>
      <c r="N130" s="384"/>
      <c r="O130" s="384"/>
      <c r="P130" s="384"/>
      <c r="Q130" s="384"/>
      <c r="R130" s="385"/>
      <c r="S130" s="384"/>
      <c r="T130" s="409"/>
      <c r="U130" s="410"/>
      <c r="V130" s="385"/>
      <c r="W130" s="384"/>
      <c r="X130" s="261" t="s">
        <v>142</v>
      </c>
      <c r="Y130" s="262" t="s">
        <v>137</v>
      </c>
      <c r="Z130" s="263">
        <f>VLOOKUP($X130,vstupy!$B$18:$F$31,MATCH($Y130,vstupy!$B$17:$F$17,0),0)</f>
        <v>0</v>
      </c>
      <c r="AA130" s="264" t="s">
        <v>143</v>
      </c>
      <c r="AB130" s="263">
        <f>VLOOKUP($AA130,vstupy!$B$34:$C$36,2,FALSE)</f>
        <v>0</v>
      </c>
      <c r="AC130" s="263">
        <f t="shared" si="1271"/>
        <v>0</v>
      </c>
      <c r="AD130" s="413"/>
      <c r="AE130" s="405"/>
      <c r="AF130" s="372"/>
      <c r="AG130" s="396"/>
      <c r="AH130" s="396"/>
      <c r="AI130" s="396"/>
      <c r="AJ130" s="396"/>
      <c r="AK130" s="396"/>
      <c r="AL130" s="396"/>
      <c r="AM130" s="400"/>
      <c r="AN130" s="396"/>
      <c r="AO130" s="401"/>
      <c r="AP130" s="372"/>
      <c r="AQ130" s="369"/>
      <c r="AR130" s="369"/>
      <c r="AS130" s="369"/>
      <c r="AT130" s="369"/>
      <c r="AU130" s="369"/>
      <c r="AV130" s="369"/>
      <c r="AW130" s="369"/>
      <c r="AX130" s="369"/>
      <c r="AY130" s="369"/>
      <c r="AZ130" s="369"/>
      <c r="BA130" s="369"/>
      <c r="BB130" s="369"/>
      <c r="BC130" s="369"/>
      <c r="BD130" s="369"/>
      <c r="BE130" s="369"/>
      <c r="BF130" s="369"/>
      <c r="BG130" s="369"/>
      <c r="BH130" s="369"/>
      <c r="BI130" s="377"/>
      <c r="BJ130" s="371"/>
      <c r="BK130" s="372"/>
      <c r="BL130" s="369"/>
      <c r="BM130" s="369"/>
      <c r="BN130" s="369"/>
      <c r="BO130" s="369"/>
      <c r="BP130" s="369"/>
      <c r="BQ130" s="369"/>
      <c r="BR130" s="369"/>
      <c r="BS130" s="369"/>
      <c r="BT130" s="370"/>
      <c r="BU130" s="372"/>
      <c r="BV130" s="369"/>
      <c r="BW130" s="369"/>
      <c r="BX130" s="369"/>
      <c r="BY130" s="369"/>
      <c r="BZ130" s="369"/>
      <c r="CA130" s="369"/>
      <c r="CB130" s="369"/>
      <c r="CC130" s="369"/>
      <c r="CD130" s="370"/>
      <c r="CE130" s="395"/>
      <c r="CF130" s="372"/>
      <c r="CG130" s="369"/>
      <c r="CH130" s="369"/>
      <c r="CI130" s="369"/>
      <c r="CJ130" s="370"/>
      <c r="CK130" s="373"/>
      <c r="CL130" s="376"/>
      <c r="CM130" s="372"/>
      <c r="CN130" s="369"/>
      <c r="CO130" s="369"/>
      <c r="CP130" s="369"/>
      <c r="CQ130" s="369"/>
      <c r="CR130" s="369"/>
      <c r="CS130" s="369"/>
      <c r="CT130" s="369"/>
      <c r="CU130" s="369"/>
      <c r="CV130" s="370"/>
      <c r="CW130" s="371"/>
      <c r="CX130" s="371"/>
      <c r="CY130" s="372"/>
      <c r="CZ130" s="369"/>
      <c r="DA130" s="369"/>
      <c r="DB130" s="369"/>
      <c r="DC130" s="369"/>
      <c r="DD130" s="369"/>
      <c r="DE130" s="369"/>
      <c r="DF130" s="369"/>
      <c r="DG130" s="369"/>
      <c r="DH130" s="370"/>
      <c r="DI130" s="382"/>
      <c r="DJ130" s="382"/>
      <c r="DK130" s="381"/>
      <c r="DL130" s="381"/>
      <c r="DM130" s="381"/>
      <c r="DN130" s="381"/>
      <c r="DO130" s="381"/>
      <c r="DP130" s="381"/>
      <c r="DQ130" s="380"/>
      <c r="DR130" s="372"/>
      <c r="DS130" s="369"/>
      <c r="DT130" s="369"/>
      <c r="DU130" s="369"/>
      <c r="DV130" s="370"/>
      <c r="DW130" s="378"/>
      <c r="DX130" s="372"/>
      <c r="DY130" s="369"/>
      <c r="DZ130" s="369"/>
      <c r="EA130" s="369"/>
      <c r="EB130" s="370"/>
      <c r="EC130" s="378"/>
      <c r="ED130" s="379"/>
    </row>
    <row r="131" spans="2:134" ht="12.6" customHeight="1" x14ac:dyDescent="0.2">
      <c r="B131" s="427">
        <f t="shared" ref="B131" si="2259">B128+1</f>
        <v>41</v>
      </c>
      <c r="C131" s="425"/>
      <c r="D131" s="425"/>
      <c r="E131" s="425"/>
      <c r="F131" s="428" t="s">
        <v>196</v>
      </c>
      <c r="G131" s="585"/>
      <c r="H131" s="431" t="str">
        <f t="shared" ref="H131" si="2260">IF($F131="3e)  Skoršia transpozícia  - zavedenie transpozície pred termínom ktorý určuje smernica EÚ. "," ","")</f>
        <v/>
      </c>
      <c r="I131" s="431" t="str">
        <f t="shared" ref="I131" si="2261">IF($F131="3e)  Skoršia transpozícia  - zavedenie transpozície pred termínom ktorý určuje smernica EÚ. ",$H131,"NA")</f>
        <v>NA</v>
      </c>
      <c r="J131" s="422">
        <f>IF(I131&gt;12,1,I131/12)</f>
        <v>1</v>
      </c>
      <c r="K131" s="428"/>
      <c r="L131" s="418"/>
      <c r="M131" s="426">
        <f>IF(L131="N",0,L131)</f>
        <v>0</v>
      </c>
      <c r="N131" s="418" t="s">
        <v>196</v>
      </c>
      <c r="O131" s="418"/>
      <c r="P131" s="418"/>
      <c r="Q131" s="418" t="s">
        <v>35</v>
      </c>
      <c r="R131" s="419">
        <f>VLOOKUP(Q131,vstupy!$B$3:$C$15,2,FALSE)</f>
        <v>0</v>
      </c>
      <c r="S131" s="418"/>
      <c r="T131" s="420"/>
      <c r="U131" s="421" t="s">
        <v>35</v>
      </c>
      <c r="V131" s="419">
        <f>VLOOKUP(U131,vstupy!$B$3:$C$15,2,FALSE)</f>
        <v>0</v>
      </c>
      <c r="W131" s="418"/>
      <c r="X131" s="160" t="s">
        <v>142</v>
      </c>
      <c r="Y131" s="174" t="s">
        <v>137</v>
      </c>
      <c r="Z131" s="171">
        <f>VLOOKUP($X131,vstupy!$B$18:$F$31,MATCH($Y131,vstupy!$B$17:$F$17,0),0)</f>
        <v>0</v>
      </c>
      <c r="AA131" s="108" t="s">
        <v>143</v>
      </c>
      <c r="AB131" s="171">
        <f>VLOOKUP($AA131,vstupy!$B$34:$C$36,2,FALSE)</f>
        <v>0</v>
      </c>
      <c r="AC131" s="171">
        <f t="shared" si="1271"/>
        <v>0</v>
      </c>
      <c r="AD131" s="434" t="s">
        <v>35</v>
      </c>
      <c r="AE131" s="403">
        <f>VLOOKUP(AD131,vstupy!$B$3:$C$15,2,FALSE)</f>
        <v>0</v>
      </c>
      <c r="AF131" s="406" t="str">
        <f>IFERROR(IF(M131=0,"N",O131/L131*J131),0)</f>
        <v>N</v>
      </c>
      <c r="AG131" s="396">
        <f>O131*J131</f>
        <v>0</v>
      </c>
      <c r="AH131" s="408">
        <f t="shared" ref="AH131" si="2262">P131*R131*J131</f>
        <v>0</v>
      </c>
      <c r="AI131" s="400">
        <f t="shared" ref="AI131" si="2263">IFERROR(AH131*M131,0)</f>
        <v>0</v>
      </c>
      <c r="AJ131" s="408" t="str">
        <f t="shared" si="1393"/>
        <v>N</v>
      </c>
      <c r="AK131" s="396">
        <f t="shared" ref="AK131" si="2264">S131*J131</f>
        <v>0</v>
      </c>
      <c r="AL131" s="396">
        <f>T131*V131*J131</f>
        <v>0</v>
      </c>
      <c r="AM131" s="398">
        <f t="shared" ref="AM131" si="2265">IFERROR(AL131*M131,0)</f>
        <v>0</v>
      </c>
      <c r="AN131" s="400">
        <f t="shared" ref="AN131" si="2266">IF(W131&gt;0,IF(AE131&gt;0,($G$7/160)*(W131/60)*AE131*J131,0),IF(AE131&gt;0,($G$7/160)*((AC131+AC132+AC133)/60)*AE131*J131,0))</f>
        <v>0</v>
      </c>
      <c r="AO131" s="401">
        <f>IFERROR(AN131*M131,0)</f>
        <v>0</v>
      </c>
      <c r="AP131" s="372">
        <f t="shared" ref="AP131" si="2267">IF($N131="In (zvyšuje náklady)",AF131,0)</f>
        <v>0</v>
      </c>
      <c r="AQ131" s="369">
        <f t="shared" ref="AQ131" si="2268">IF($N131="In (zvyšuje náklady)",AG131,0)</f>
        <v>0</v>
      </c>
      <c r="AR131" s="369">
        <f t="shared" ref="AR131" si="2269">IF($N131="In (zvyšuje náklady)",AH131,0)</f>
        <v>0</v>
      </c>
      <c r="AS131" s="369">
        <f t="shared" ref="AS131" si="2270">IF($N131="In (zvyšuje náklady)",AI131,0)</f>
        <v>0</v>
      </c>
      <c r="AT131" s="369">
        <f t="shared" ref="AT131" si="2271">IF($N131="In (zvyšuje náklady)",AJ131,0)</f>
        <v>0</v>
      </c>
      <c r="AU131" s="369">
        <f t="shared" ref="AU131" si="2272">IF($N131="In (zvyšuje náklady)",AK131,0)</f>
        <v>0</v>
      </c>
      <c r="AV131" s="369">
        <f t="shared" ref="AV131" si="2273">IF($N131="In (zvyšuje náklady)",AL131,0)</f>
        <v>0</v>
      </c>
      <c r="AW131" s="369">
        <f t="shared" ref="AW131" si="2274">IF($N131="In (zvyšuje náklady)",AM131,0)</f>
        <v>0</v>
      </c>
      <c r="AX131" s="369">
        <f t="shared" ref="AX131" si="2275">IF($N131="In (zvyšuje náklady)",AN131,0)</f>
        <v>0</v>
      </c>
      <c r="AY131" s="369">
        <f t="shared" ref="AY131" si="2276">IF($N131="In (zvyšuje náklady)",AO131,0)</f>
        <v>0</v>
      </c>
      <c r="AZ131" s="369" t="str">
        <f t="shared" ref="AZ131" si="2277">IF($N131="Out (znižuje náklady)",AF131,"0")</f>
        <v>0</v>
      </c>
      <c r="BA131" s="369" t="str">
        <f t="shared" ref="BA131" si="2278">IF($N131="Out (znižuje náklady)",AG131,"0")</f>
        <v>0</v>
      </c>
      <c r="BB131" s="369" t="str">
        <f t="shared" ref="BB131" si="2279">IF($N131="Out (znižuje náklady)",AH131,"0")</f>
        <v>0</v>
      </c>
      <c r="BC131" s="369" t="str">
        <f t="shared" ref="BC131" si="2280">IF($N131="Out (znižuje náklady)",AI131,"0")</f>
        <v>0</v>
      </c>
      <c r="BD131" s="369" t="str">
        <f t="shared" ref="BD131" si="2281">IF($N131="Out (znižuje náklady)",AJ131,"0")</f>
        <v>0</v>
      </c>
      <c r="BE131" s="369" t="str">
        <f t="shared" ref="BE131" si="2282">IF($N131="Out (znižuje náklady)",AK131,"0")</f>
        <v>0</v>
      </c>
      <c r="BF131" s="369" t="str">
        <f t="shared" ref="BF131" si="2283">IF($N131="Out (znižuje náklady)",AL131,"0")</f>
        <v>0</v>
      </c>
      <c r="BG131" s="369" t="str">
        <f t="shared" ref="BG131" si="2284">IF($N131="Out (znižuje náklady)",AM131,"0")</f>
        <v>0</v>
      </c>
      <c r="BH131" s="369" t="str">
        <f t="shared" ref="BH131" si="2285">IF($N131="Out (znižuje náklady)",AN131,"0")</f>
        <v>0</v>
      </c>
      <c r="BI131" s="377" t="str">
        <f t="shared" ref="BI131" si="2286">IF($N131="Out (znižuje náklady)",AO131,"0")</f>
        <v>0</v>
      </c>
      <c r="BJ131" s="371">
        <f>IF(F131=vstupy!$B$47,0,1)</f>
        <v>1</v>
      </c>
      <c r="BK131" s="372">
        <f t="shared" ref="BK131" si="2287">$BJ131*AP131</f>
        <v>0</v>
      </c>
      <c r="BL131" s="369">
        <f t="shared" ref="BL131" si="2288">$BJ131*AQ131</f>
        <v>0</v>
      </c>
      <c r="BM131" s="369">
        <f t="shared" ref="BM131" si="2289">$BJ131*AR131</f>
        <v>0</v>
      </c>
      <c r="BN131" s="369">
        <f t="shared" ref="BN131" si="2290">$BJ131*AS131</f>
        <v>0</v>
      </c>
      <c r="BO131" s="369">
        <f t="shared" ref="BO131" si="2291">$BJ131*AT131</f>
        <v>0</v>
      </c>
      <c r="BP131" s="369">
        <f t="shared" ref="BP131" si="2292">$BJ131*AU131</f>
        <v>0</v>
      </c>
      <c r="BQ131" s="369">
        <f t="shared" ref="BQ131" si="2293">$BJ131*AV131</f>
        <v>0</v>
      </c>
      <c r="BR131" s="369">
        <f t="shared" ref="BR131" si="2294">$BJ131*AW131</f>
        <v>0</v>
      </c>
      <c r="BS131" s="369">
        <f t="shared" ref="BS131" si="2295">$BJ131*AX131</f>
        <v>0</v>
      </c>
      <c r="BT131" s="370">
        <f t="shared" ref="BT131" si="2296">$BJ131*AY131</f>
        <v>0</v>
      </c>
      <c r="BU131" s="372">
        <f t="shared" ref="BU131" si="2297">$BJ131*AZ131</f>
        <v>0</v>
      </c>
      <c r="BV131" s="369">
        <f t="shared" ref="BV131" si="2298">$BJ131*BA131</f>
        <v>0</v>
      </c>
      <c r="BW131" s="369">
        <f t="shared" ref="BW131" si="2299">$BJ131*BB131</f>
        <v>0</v>
      </c>
      <c r="BX131" s="369">
        <f t="shared" ref="BX131" si="2300">$BJ131*BC131</f>
        <v>0</v>
      </c>
      <c r="BY131" s="369">
        <f t="shared" ref="BY131" si="2301">$BJ131*BD131</f>
        <v>0</v>
      </c>
      <c r="BZ131" s="369">
        <f t="shared" ref="BZ131" si="2302">$BJ131*BE131</f>
        <v>0</v>
      </c>
      <c r="CA131" s="369">
        <f t="shared" ref="CA131" si="2303">$BJ131*BF131</f>
        <v>0</v>
      </c>
      <c r="CB131" s="369">
        <f t="shared" ref="CB131" si="2304">$BJ131*BG131</f>
        <v>0</v>
      </c>
      <c r="CC131" s="369">
        <f t="shared" ref="CC131" si="2305">$BJ131*BH131</f>
        <v>0</v>
      </c>
      <c r="CD131" s="370">
        <f t="shared" ref="CD131" si="2306">$BJ131*BI131</f>
        <v>0</v>
      </c>
      <c r="CE131" s="395">
        <f>IF(N131="Nemení sa",1,0)</f>
        <v>0</v>
      </c>
      <c r="CF131" s="372">
        <f>AG131*$CE131</f>
        <v>0</v>
      </c>
      <c r="CG131" s="369">
        <f>AI131*$CE131</f>
        <v>0</v>
      </c>
      <c r="CH131" s="369">
        <f>AK131*$CE131</f>
        <v>0</v>
      </c>
      <c r="CI131" s="369">
        <f>AM131*$CE131</f>
        <v>0</v>
      </c>
      <c r="CJ131" s="370">
        <f>AO131*$CE131</f>
        <v>0</v>
      </c>
      <c r="CK131" s="373">
        <f t="shared" ref="CK131" si="2307">SUM(CF131:CJ133)</f>
        <v>0</v>
      </c>
      <c r="CL131" s="374">
        <f>IF(F131=vstupy!B$42,"1",0)</f>
        <v>0</v>
      </c>
      <c r="CM131" s="372">
        <f t="shared" ref="CM131:CV131" si="2308">IF($CL131="1",AP131,0)</f>
        <v>0</v>
      </c>
      <c r="CN131" s="369">
        <f t="shared" si="2308"/>
        <v>0</v>
      </c>
      <c r="CO131" s="369">
        <f t="shared" si="2308"/>
        <v>0</v>
      </c>
      <c r="CP131" s="369">
        <f t="shared" si="2308"/>
        <v>0</v>
      </c>
      <c r="CQ131" s="369">
        <f t="shared" si="2308"/>
        <v>0</v>
      </c>
      <c r="CR131" s="369">
        <f t="shared" si="2308"/>
        <v>0</v>
      </c>
      <c r="CS131" s="369">
        <f t="shared" si="2308"/>
        <v>0</v>
      </c>
      <c r="CT131" s="369">
        <f t="shared" si="2308"/>
        <v>0</v>
      </c>
      <c r="CU131" s="369">
        <f t="shared" si="2308"/>
        <v>0</v>
      </c>
      <c r="CV131" s="370">
        <f t="shared" si="2308"/>
        <v>0</v>
      </c>
      <c r="CW131" s="371">
        <f>CP131+CT131+CV131</f>
        <v>0</v>
      </c>
      <c r="CX131" s="371">
        <f t="shared" ref="CX131" si="2309">CN131+CR131</f>
        <v>0</v>
      </c>
      <c r="CY131" s="372">
        <f t="shared" ref="CY131:DH131" si="2310">IF($CL131="1",AZ131,0)</f>
        <v>0</v>
      </c>
      <c r="CZ131" s="369">
        <f t="shared" si="2310"/>
        <v>0</v>
      </c>
      <c r="DA131" s="369">
        <f t="shared" si="2310"/>
        <v>0</v>
      </c>
      <c r="DB131" s="369">
        <f t="shared" si="2310"/>
        <v>0</v>
      </c>
      <c r="DC131" s="369">
        <f t="shared" si="2310"/>
        <v>0</v>
      </c>
      <c r="DD131" s="369">
        <f t="shared" si="2310"/>
        <v>0</v>
      </c>
      <c r="DE131" s="369">
        <f t="shared" si="2310"/>
        <v>0</v>
      </c>
      <c r="DF131" s="369">
        <f t="shared" si="2310"/>
        <v>0</v>
      </c>
      <c r="DG131" s="369">
        <f t="shared" si="2310"/>
        <v>0</v>
      </c>
      <c r="DH131" s="370">
        <f t="shared" si="2310"/>
        <v>0</v>
      </c>
      <c r="DI131" s="382">
        <f>DB131+DF131+DH131</f>
        <v>0</v>
      </c>
      <c r="DJ131" s="382">
        <f t="shared" ref="DJ131" si="2311">CZ131+DD131</f>
        <v>0</v>
      </c>
      <c r="DK131" s="381">
        <f>IF(CE131=0,1,0)</f>
        <v>1</v>
      </c>
      <c r="DL131" s="381">
        <f>IFERROR(IF($AF131="N",AH131+AJ131+AL131+AN131,AF131+AH131+AJ131+AL131+AN131),0)*$DK131</f>
        <v>0</v>
      </c>
      <c r="DM131" s="381">
        <f>(AG131+AI131+AK131+AM131+AO131)*$DK131</f>
        <v>0</v>
      </c>
      <c r="DN131" s="381">
        <f>AS131+AW131+AY131-CW131</f>
        <v>0</v>
      </c>
      <c r="DO131" s="381">
        <f>BC131+BG131+BI131-DI131</f>
        <v>0</v>
      </c>
      <c r="DP131" s="381">
        <f>DN131+DO131</f>
        <v>0</v>
      </c>
      <c r="DQ131" s="380" t="str">
        <f>IF(OR(F131=vstupy!B$40,F131=vstupy!B$41,F131=vstupy!B$42,),"0","1")</f>
        <v>0</v>
      </c>
      <c r="DR131" s="372">
        <f>IF($DQ131="1",AQ131,"0")+CF131</f>
        <v>0</v>
      </c>
      <c r="DS131" s="369">
        <f>IF($DQ131="1",AS131,"0")+CG131</f>
        <v>0</v>
      </c>
      <c r="DT131" s="369">
        <f>IF($DQ131="1",AU131,"0")+CH131</f>
        <v>0</v>
      </c>
      <c r="DU131" s="369">
        <f>IF($DQ131="1",AW131,"0")+CI131</f>
        <v>0</v>
      </c>
      <c r="DV131" s="370">
        <f>IF($DQ131="1",AY131,"0")+CJ131</f>
        <v>0</v>
      </c>
      <c r="DW131" s="378">
        <f t="shared" ref="DW131" si="2312">SUM(DR131:DV133)</f>
        <v>0</v>
      </c>
      <c r="DX131" s="372" t="str">
        <f t="shared" ref="DX131" si="2313">IF($DQ131="1",BA131,"0")</f>
        <v>0</v>
      </c>
      <c r="DY131" s="369" t="str">
        <f t="shared" ref="DY131" si="2314">IF($DQ131="1",BC131,"0")</f>
        <v>0</v>
      </c>
      <c r="DZ131" s="369" t="str">
        <f t="shared" ref="DZ131" si="2315">IF($DQ131="1",BE131,"0")</f>
        <v>0</v>
      </c>
      <c r="EA131" s="369" t="str">
        <f>IF($DQ131="1",BG131,"0")</f>
        <v>0</v>
      </c>
      <c r="EB131" s="370" t="str">
        <f>IF($DQ131="1",BI131,"0")</f>
        <v>0</v>
      </c>
      <c r="EC131" s="378">
        <f t="shared" ref="EC131" si="2316">SUM(DX131:EB133)</f>
        <v>0</v>
      </c>
      <c r="ED131" s="379">
        <f>EC131+DW131</f>
        <v>0</v>
      </c>
    </row>
    <row r="132" spans="2:134" ht="12.6" customHeight="1" x14ac:dyDescent="0.2">
      <c r="B132" s="427"/>
      <c r="C132" s="425"/>
      <c r="D132" s="425"/>
      <c r="E132" s="425"/>
      <c r="F132" s="429"/>
      <c r="G132" s="585"/>
      <c r="H132" s="432"/>
      <c r="I132" s="432"/>
      <c r="J132" s="423"/>
      <c r="K132" s="429"/>
      <c r="L132" s="418"/>
      <c r="M132" s="426"/>
      <c r="N132" s="418"/>
      <c r="O132" s="418"/>
      <c r="P132" s="418"/>
      <c r="Q132" s="418"/>
      <c r="R132" s="419"/>
      <c r="S132" s="418"/>
      <c r="T132" s="420"/>
      <c r="U132" s="421"/>
      <c r="V132" s="419"/>
      <c r="W132" s="418"/>
      <c r="X132" s="160" t="s">
        <v>142</v>
      </c>
      <c r="Y132" s="174" t="s">
        <v>137</v>
      </c>
      <c r="Z132" s="171">
        <f>VLOOKUP($X132,vstupy!$B$18:$F$31,MATCH($Y132,vstupy!$B$17:$F$17,0),0)</f>
        <v>0</v>
      </c>
      <c r="AA132" s="108" t="s">
        <v>143</v>
      </c>
      <c r="AB132" s="171">
        <f>VLOOKUP($AA132,vstupy!$B$34:$C$36,2,FALSE)</f>
        <v>0</v>
      </c>
      <c r="AC132" s="171">
        <f t="shared" si="1271"/>
        <v>0</v>
      </c>
      <c r="AD132" s="435"/>
      <c r="AE132" s="404"/>
      <c r="AF132" s="372"/>
      <c r="AG132" s="396"/>
      <c r="AH132" s="396"/>
      <c r="AI132" s="396"/>
      <c r="AJ132" s="396"/>
      <c r="AK132" s="396"/>
      <c r="AL132" s="396"/>
      <c r="AM132" s="399"/>
      <c r="AN132" s="396"/>
      <c r="AO132" s="401"/>
      <c r="AP132" s="372"/>
      <c r="AQ132" s="369"/>
      <c r="AR132" s="369"/>
      <c r="AS132" s="369"/>
      <c r="AT132" s="369"/>
      <c r="AU132" s="369"/>
      <c r="AV132" s="369"/>
      <c r="AW132" s="369"/>
      <c r="AX132" s="369"/>
      <c r="AY132" s="369"/>
      <c r="AZ132" s="369"/>
      <c r="BA132" s="369"/>
      <c r="BB132" s="369"/>
      <c r="BC132" s="369"/>
      <c r="BD132" s="369"/>
      <c r="BE132" s="369"/>
      <c r="BF132" s="369"/>
      <c r="BG132" s="369"/>
      <c r="BH132" s="369"/>
      <c r="BI132" s="377"/>
      <c r="BJ132" s="371"/>
      <c r="BK132" s="372"/>
      <c r="BL132" s="369"/>
      <c r="BM132" s="369"/>
      <c r="BN132" s="369"/>
      <c r="BO132" s="369"/>
      <c r="BP132" s="369"/>
      <c r="BQ132" s="369"/>
      <c r="BR132" s="369"/>
      <c r="BS132" s="369"/>
      <c r="BT132" s="370"/>
      <c r="BU132" s="372"/>
      <c r="BV132" s="369"/>
      <c r="BW132" s="369"/>
      <c r="BX132" s="369"/>
      <c r="BY132" s="369"/>
      <c r="BZ132" s="369"/>
      <c r="CA132" s="369"/>
      <c r="CB132" s="369"/>
      <c r="CC132" s="369"/>
      <c r="CD132" s="370"/>
      <c r="CE132" s="395"/>
      <c r="CF132" s="372"/>
      <c r="CG132" s="369"/>
      <c r="CH132" s="369"/>
      <c r="CI132" s="369"/>
      <c r="CJ132" s="370"/>
      <c r="CK132" s="373"/>
      <c r="CL132" s="375"/>
      <c r="CM132" s="372"/>
      <c r="CN132" s="369"/>
      <c r="CO132" s="369"/>
      <c r="CP132" s="369"/>
      <c r="CQ132" s="369"/>
      <c r="CR132" s="369"/>
      <c r="CS132" s="369"/>
      <c r="CT132" s="369"/>
      <c r="CU132" s="369"/>
      <c r="CV132" s="370"/>
      <c r="CW132" s="371"/>
      <c r="CX132" s="371"/>
      <c r="CY132" s="372"/>
      <c r="CZ132" s="369"/>
      <c r="DA132" s="369"/>
      <c r="DB132" s="369"/>
      <c r="DC132" s="369"/>
      <c r="DD132" s="369"/>
      <c r="DE132" s="369"/>
      <c r="DF132" s="369"/>
      <c r="DG132" s="369"/>
      <c r="DH132" s="370"/>
      <c r="DI132" s="382"/>
      <c r="DJ132" s="382"/>
      <c r="DK132" s="381"/>
      <c r="DL132" s="381"/>
      <c r="DM132" s="381"/>
      <c r="DN132" s="381"/>
      <c r="DO132" s="381"/>
      <c r="DP132" s="381"/>
      <c r="DQ132" s="380"/>
      <c r="DR132" s="372"/>
      <c r="DS132" s="369"/>
      <c r="DT132" s="369"/>
      <c r="DU132" s="369"/>
      <c r="DV132" s="370"/>
      <c r="DW132" s="378"/>
      <c r="DX132" s="372"/>
      <c r="DY132" s="369"/>
      <c r="DZ132" s="369"/>
      <c r="EA132" s="369"/>
      <c r="EB132" s="370"/>
      <c r="EC132" s="378"/>
      <c r="ED132" s="379"/>
    </row>
    <row r="133" spans="2:134" ht="12.6" customHeight="1" x14ac:dyDescent="0.2">
      <c r="B133" s="427"/>
      <c r="C133" s="425"/>
      <c r="D133" s="425"/>
      <c r="E133" s="425"/>
      <c r="F133" s="430"/>
      <c r="G133" s="585"/>
      <c r="H133" s="433"/>
      <c r="I133" s="433"/>
      <c r="J133" s="424"/>
      <c r="K133" s="430"/>
      <c r="L133" s="418"/>
      <c r="M133" s="426"/>
      <c r="N133" s="418"/>
      <c r="O133" s="418"/>
      <c r="P133" s="418"/>
      <c r="Q133" s="418"/>
      <c r="R133" s="419"/>
      <c r="S133" s="418"/>
      <c r="T133" s="420"/>
      <c r="U133" s="421"/>
      <c r="V133" s="419"/>
      <c r="W133" s="418"/>
      <c r="X133" s="160" t="s">
        <v>142</v>
      </c>
      <c r="Y133" s="174" t="s">
        <v>137</v>
      </c>
      <c r="Z133" s="171">
        <f>VLOOKUP($X133,vstupy!$B$18:$F$31,MATCH($Y133,vstupy!$B$17:$F$17,0),0)</f>
        <v>0</v>
      </c>
      <c r="AA133" s="108" t="s">
        <v>143</v>
      </c>
      <c r="AB133" s="171">
        <f>VLOOKUP($AA133,vstupy!$B$34:$C$36,2,FALSE)</f>
        <v>0</v>
      </c>
      <c r="AC133" s="171">
        <f t="shared" si="1271"/>
        <v>0</v>
      </c>
      <c r="AD133" s="436"/>
      <c r="AE133" s="405"/>
      <c r="AF133" s="372"/>
      <c r="AG133" s="396"/>
      <c r="AH133" s="396"/>
      <c r="AI133" s="396"/>
      <c r="AJ133" s="396"/>
      <c r="AK133" s="396"/>
      <c r="AL133" s="396"/>
      <c r="AM133" s="400"/>
      <c r="AN133" s="396"/>
      <c r="AO133" s="401"/>
      <c r="AP133" s="372"/>
      <c r="AQ133" s="369"/>
      <c r="AR133" s="369"/>
      <c r="AS133" s="369"/>
      <c r="AT133" s="369"/>
      <c r="AU133" s="369"/>
      <c r="AV133" s="369"/>
      <c r="AW133" s="369"/>
      <c r="AX133" s="369"/>
      <c r="AY133" s="369"/>
      <c r="AZ133" s="369"/>
      <c r="BA133" s="369"/>
      <c r="BB133" s="369"/>
      <c r="BC133" s="369"/>
      <c r="BD133" s="369"/>
      <c r="BE133" s="369"/>
      <c r="BF133" s="369"/>
      <c r="BG133" s="369"/>
      <c r="BH133" s="369"/>
      <c r="BI133" s="377"/>
      <c r="BJ133" s="371"/>
      <c r="BK133" s="372"/>
      <c r="BL133" s="369"/>
      <c r="BM133" s="369"/>
      <c r="BN133" s="369"/>
      <c r="BO133" s="369"/>
      <c r="BP133" s="369"/>
      <c r="BQ133" s="369"/>
      <c r="BR133" s="369"/>
      <c r="BS133" s="369"/>
      <c r="BT133" s="370"/>
      <c r="BU133" s="372"/>
      <c r="BV133" s="369"/>
      <c r="BW133" s="369"/>
      <c r="BX133" s="369"/>
      <c r="BY133" s="369"/>
      <c r="BZ133" s="369"/>
      <c r="CA133" s="369"/>
      <c r="CB133" s="369"/>
      <c r="CC133" s="369"/>
      <c r="CD133" s="370"/>
      <c r="CE133" s="395"/>
      <c r="CF133" s="372"/>
      <c r="CG133" s="369"/>
      <c r="CH133" s="369"/>
      <c r="CI133" s="369"/>
      <c r="CJ133" s="370"/>
      <c r="CK133" s="373"/>
      <c r="CL133" s="376"/>
      <c r="CM133" s="372"/>
      <c r="CN133" s="369"/>
      <c r="CO133" s="369"/>
      <c r="CP133" s="369"/>
      <c r="CQ133" s="369"/>
      <c r="CR133" s="369"/>
      <c r="CS133" s="369"/>
      <c r="CT133" s="369"/>
      <c r="CU133" s="369"/>
      <c r="CV133" s="370"/>
      <c r="CW133" s="371"/>
      <c r="CX133" s="371"/>
      <c r="CY133" s="372"/>
      <c r="CZ133" s="369"/>
      <c r="DA133" s="369"/>
      <c r="DB133" s="369"/>
      <c r="DC133" s="369"/>
      <c r="DD133" s="369"/>
      <c r="DE133" s="369"/>
      <c r="DF133" s="369"/>
      <c r="DG133" s="369"/>
      <c r="DH133" s="370"/>
      <c r="DI133" s="382"/>
      <c r="DJ133" s="382"/>
      <c r="DK133" s="381"/>
      <c r="DL133" s="381"/>
      <c r="DM133" s="381"/>
      <c r="DN133" s="381"/>
      <c r="DO133" s="381"/>
      <c r="DP133" s="381"/>
      <c r="DQ133" s="380"/>
      <c r="DR133" s="372"/>
      <c r="DS133" s="369"/>
      <c r="DT133" s="369"/>
      <c r="DU133" s="369"/>
      <c r="DV133" s="370"/>
      <c r="DW133" s="378"/>
      <c r="DX133" s="372"/>
      <c r="DY133" s="369"/>
      <c r="DZ133" s="369"/>
      <c r="EA133" s="369"/>
      <c r="EB133" s="370"/>
      <c r="EC133" s="378"/>
      <c r="ED133" s="379"/>
    </row>
    <row r="134" spans="2:134" ht="12.6" customHeight="1" x14ac:dyDescent="0.2">
      <c r="B134" s="414">
        <f t="shared" ref="B134" si="2317">B131+1</f>
        <v>42</v>
      </c>
      <c r="C134" s="437"/>
      <c r="D134" s="437"/>
      <c r="E134" s="437"/>
      <c r="F134" s="392" t="s">
        <v>196</v>
      </c>
      <c r="G134" s="586"/>
      <c r="H134" s="386" t="str">
        <f t="shared" ref="H134" si="2318">IF($F134="3e)  Skoršia transpozícia  - zavedenie transpozície pred termínom ktorý určuje smernica EÚ. "," ","")</f>
        <v/>
      </c>
      <c r="I134" s="386" t="str">
        <f t="shared" ref="I134" si="2319">IF($F134="3e)  Skoršia transpozícia  - zavedenie transpozície pred termínom ktorý určuje smernica EÚ. ",$H134,"NA")</f>
        <v>NA</v>
      </c>
      <c r="J134" s="389">
        <f>IF(I134&gt;12,1,I134/12)</f>
        <v>1</v>
      </c>
      <c r="K134" s="392"/>
      <c r="L134" s="384"/>
      <c r="M134" s="383">
        <f>IF(L134="N",0,L134)</f>
        <v>0</v>
      </c>
      <c r="N134" s="384" t="s">
        <v>196</v>
      </c>
      <c r="O134" s="384"/>
      <c r="P134" s="384"/>
      <c r="Q134" s="384" t="s">
        <v>35</v>
      </c>
      <c r="R134" s="385">
        <f>VLOOKUP(Q134,vstupy!$B$3:$C$15,2,FALSE)</f>
        <v>0</v>
      </c>
      <c r="S134" s="384"/>
      <c r="T134" s="409"/>
      <c r="U134" s="410" t="s">
        <v>35</v>
      </c>
      <c r="V134" s="385">
        <f>VLOOKUP(U134,vstupy!$B$3:$C$15,2,FALSE)</f>
        <v>0</v>
      </c>
      <c r="W134" s="384"/>
      <c r="X134" s="261" t="s">
        <v>142</v>
      </c>
      <c r="Y134" s="262" t="s">
        <v>137</v>
      </c>
      <c r="Z134" s="263">
        <f>VLOOKUP($X134,vstupy!$B$18:$F$31,MATCH($Y134,vstupy!$B$17:$F$17,0),0)</f>
        <v>0</v>
      </c>
      <c r="AA134" s="264" t="s">
        <v>143</v>
      </c>
      <c r="AB134" s="263">
        <f>VLOOKUP($AA134,vstupy!$B$34:$C$36,2,FALSE)</f>
        <v>0</v>
      </c>
      <c r="AC134" s="263">
        <f t="shared" si="1271"/>
        <v>0</v>
      </c>
      <c r="AD134" s="411" t="s">
        <v>35</v>
      </c>
      <c r="AE134" s="403">
        <f>VLOOKUP(AD134,vstupy!$B$3:$C$15,2,FALSE)</f>
        <v>0</v>
      </c>
      <c r="AF134" s="406" t="str">
        <f>IFERROR(IF(M134=0,"N",O134/L134*J134),0)</f>
        <v>N</v>
      </c>
      <c r="AG134" s="396">
        <f>O134*J134</f>
        <v>0</v>
      </c>
      <c r="AH134" s="408">
        <f t="shared" ref="AH134" si="2320">P134*R134*J134</f>
        <v>0</v>
      </c>
      <c r="AI134" s="400">
        <f t="shared" ref="AI134" si="2321">IFERROR(AH134*M134,0)</f>
        <v>0</v>
      </c>
      <c r="AJ134" s="408" t="str">
        <f t="shared" si="1393"/>
        <v>N</v>
      </c>
      <c r="AK134" s="396">
        <f t="shared" ref="AK134" si="2322">S134*J134</f>
        <v>0</v>
      </c>
      <c r="AL134" s="396">
        <f>T134*V134*J134</f>
        <v>0</v>
      </c>
      <c r="AM134" s="398">
        <f t="shared" ref="AM134" si="2323">IFERROR(AL134*M134,0)</f>
        <v>0</v>
      </c>
      <c r="AN134" s="400">
        <f t="shared" ref="AN134" si="2324">IF(W134&gt;0,IF(AE134&gt;0,($G$7/160)*(W134/60)*AE134*J134,0),IF(AE134&gt;0,($G$7/160)*((AC134+AC135+AC136)/60)*AE134*J134,0))</f>
        <v>0</v>
      </c>
      <c r="AO134" s="401">
        <f>IFERROR(AN134*M134,0)</f>
        <v>0</v>
      </c>
      <c r="AP134" s="372">
        <f t="shared" ref="AP134" si="2325">IF($N134="In (zvyšuje náklady)",AF134,0)</f>
        <v>0</v>
      </c>
      <c r="AQ134" s="369">
        <f t="shared" ref="AQ134" si="2326">IF($N134="In (zvyšuje náklady)",AG134,0)</f>
        <v>0</v>
      </c>
      <c r="AR134" s="369">
        <f t="shared" ref="AR134" si="2327">IF($N134="In (zvyšuje náklady)",AH134,0)</f>
        <v>0</v>
      </c>
      <c r="AS134" s="369">
        <f t="shared" ref="AS134" si="2328">IF($N134="In (zvyšuje náklady)",AI134,0)</f>
        <v>0</v>
      </c>
      <c r="AT134" s="369">
        <f t="shared" ref="AT134" si="2329">IF($N134="In (zvyšuje náklady)",AJ134,0)</f>
        <v>0</v>
      </c>
      <c r="AU134" s="369">
        <f t="shared" ref="AU134" si="2330">IF($N134="In (zvyšuje náklady)",AK134,0)</f>
        <v>0</v>
      </c>
      <c r="AV134" s="369">
        <f t="shared" ref="AV134" si="2331">IF($N134="In (zvyšuje náklady)",AL134,0)</f>
        <v>0</v>
      </c>
      <c r="AW134" s="369">
        <f t="shared" ref="AW134" si="2332">IF($N134="In (zvyšuje náklady)",AM134,0)</f>
        <v>0</v>
      </c>
      <c r="AX134" s="369">
        <f t="shared" ref="AX134" si="2333">IF($N134="In (zvyšuje náklady)",AN134,0)</f>
        <v>0</v>
      </c>
      <c r="AY134" s="369">
        <f t="shared" ref="AY134" si="2334">IF($N134="In (zvyšuje náklady)",AO134,0)</f>
        <v>0</v>
      </c>
      <c r="AZ134" s="369" t="str">
        <f t="shared" ref="AZ134" si="2335">IF($N134="Out (znižuje náklady)",AF134,"0")</f>
        <v>0</v>
      </c>
      <c r="BA134" s="369" t="str">
        <f t="shared" ref="BA134" si="2336">IF($N134="Out (znižuje náklady)",AG134,"0")</f>
        <v>0</v>
      </c>
      <c r="BB134" s="369" t="str">
        <f t="shared" ref="BB134" si="2337">IF($N134="Out (znižuje náklady)",AH134,"0")</f>
        <v>0</v>
      </c>
      <c r="BC134" s="369" t="str">
        <f t="shared" ref="BC134" si="2338">IF($N134="Out (znižuje náklady)",AI134,"0")</f>
        <v>0</v>
      </c>
      <c r="BD134" s="369" t="str">
        <f t="shared" ref="BD134" si="2339">IF($N134="Out (znižuje náklady)",AJ134,"0")</f>
        <v>0</v>
      </c>
      <c r="BE134" s="369" t="str">
        <f t="shared" ref="BE134" si="2340">IF($N134="Out (znižuje náklady)",AK134,"0")</f>
        <v>0</v>
      </c>
      <c r="BF134" s="369" t="str">
        <f t="shared" ref="BF134" si="2341">IF($N134="Out (znižuje náklady)",AL134,"0")</f>
        <v>0</v>
      </c>
      <c r="BG134" s="369" t="str">
        <f t="shared" ref="BG134" si="2342">IF($N134="Out (znižuje náklady)",AM134,"0")</f>
        <v>0</v>
      </c>
      <c r="BH134" s="369" t="str">
        <f t="shared" ref="BH134" si="2343">IF($N134="Out (znižuje náklady)",AN134,"0")</f>
        <v>0</v>
      </c>
      <c r="BI134" s="377" t="str">
        <f t="shared" ref="BI134" si="2344">IF($N134="Out (znižuje náklady)",AO134,"0")</f>
        <v>0</v>
      </c>
      <c r="BJ134" s="371">
        <f>IF(F134=vstupy!$B$47,0,1)</f>
        <v>1</v>
      </c>
      <c r="BK134" s="372">
        <f t="shared" ref="BK134" si="2345">$BJ134*AP134</f>
        <v>0</v>
      </c>
      <c r="BL134" s="369">
        <f t="shared" ref="BL134" si="2346">$BJ134*AQ134</f>
        <v>0</v>
      </c>
      <c r="BM134" s="369">
        <f t="shared" ref="BM134" si="2347">$BJ134*AR134</f>
        <v>0</v>
      </c>
      <c r="BN134" s="369">
        <f t="shared" ref="BN134" si="2348">$BJ134*AS134</f>
        <v>0</v>
      </c>
      <c r="BO134" s="369">
        <f t="shared" ref="BO134" si="2349">$BJ134*AT134</f>
        <v>0</v>
      </c>
      <c r="BP134" s="369">
        <f t="shared" ref="BP134" si="2350">$BJ134*AU134</f>
        <v>0</v>
      </c>
      <c r="BQ134" s="369">
        <f t="shared" ref="BQ134" si="2351">$BJ134*AV134</f>
        <v>0</v>
      </c>
      <c r="BR134" s="369">
        <f t="shared" ref="BR134" si="2352">$BJ134*AW134</f>
        <v>0</v>
      </c>
      <c r="BS134" s="369">
        <f t="shared" ref="BS134" si="2353">$BJ134*AX134</f>
        <v>0</v>
      </c>
      <c r="BT134" s="370">
        <f t="shared" ref="BT134" si="2354">$BJ134*AY134</f>
        <v>0</v>
      </c>
      <c r="BU134" s="372">
        <f t="shared" ref="BU134" si="2355">$BJ134*AZ134</f>
        <v>0</v>
      </c>
      <c r="BV134" s="369">
        <f t="shared" ref="BV134" si="2356">$BJ134*BA134</f>
        <v>0</v>
      </c>
      <c r="BW134" s="369">
        <f t="shared" ref="BW134" si="2357">$BJ134*BB134</f>
        <v>0</v>
      </c>
      <c r="BX134" s="369">
        <f t="shared" ref="BX134" si="2358">$BJ134*BC134</f>
        <v>0</v>
      </c>
      <c r="BY134" s="369">
        <f t="shared" ref="BY134" si="2359">$BJ134*BD134</f>
        <v>0</v>
      </c>
      <c r="BZ134" s="369">
        <f t="shared" ref="BZ134" si="2360">$BJ134*BE134</f>
        <v>0</v>
      </c>
      <c r="CA134" s="369">
        <f t="shared" ref="CA134" si="2361">$BJ134*BF134</f>
        <v>0</v>
      </c>
      <c r="CB134" s="369">
        <f t="shared" ref="CB134" si="2362">$BJ134*BG134</f>
        <v>0</v>
      </c>
      <c r="CC134" s="369">
        <f t="shared" ref="CC134" si="2363">$BJ134*BH134</f>
        <v>0</v>
      </c>
      <c r="CD134" s="370">
        <f t="shared" ref="CD134" si="2364">$BJ134*BI134</f>
        <v>0</v>
      </c>
      <c r="CE134" s="395">
        <f>IF(N134="Nemení sa",1,0)</f>
        <v>0</v>
      </c>
      <c r="CF134" s="372">
        <f>AG134*$CE134</f>
        <v>0</v>
      </c>
      <c r="CG134" s="369">
        <f>AI134*$CE134</f>
        <v>0</v>
      </c>
      <c r="CH134" s="369">
        <f>AK134*$CE134</f>
        <v>0</v>
      </c>
      <c r="CI134" s="369">
        <f>AM134*$CE134</f>
        <v>0</v>
      </c>
      <c r="CJ134" s="370">
        <f>AO134*$CE134</f>
        <v>0</v>
      </c>
      <c r="CK134" s="373">
        <f t="shared" ref="CK134" si="2365">SUM(CF134:CJ136)</f>
        <v>0</v>
      </c>
      <c r="CL134" s="374">
        <f>IF(F134=vstupy!B$42,"1",0)</f>
        <v>0</v>
      </c>
      <c r="CM134" s="372">
        <f t="shared" ref="CM134:CV134" si="2366">IF($CL134="1",AP134,0)</f>
        <v>0</v>
      </c>
      <c r="CN134" s="369">
        <f t="shared" si="2366"/>
        <v>0</v>
      </c>
      <c r="CO134" s="369">
        <f t="shared" si="2366"/>
        <v>0</v>
      </c>
      <c r="CP134" s="369">
        <f t="shared" si="2366"/>
        <v>0</v>
      </c>
      <c r="CQ134" s="369">
        <f t="shared" si="2366"/>
        <v>0</v>
      </c>
      <c r="CR134" s="369">
        <f t="shared" si="2366"/>
        <v>0</v>
      </c>
      <c r="CS134" s="369">
        <f t="shared" si="2366"/>
        <v>0</v>
      </c>
      <c r="CT134" s="369">
        <f t="shared" si="2366"/>
        <v>0</v>
      </c>
      <c r="CU134" s="369">
        <f t="shared" si="2366"/>
        <v>0</v>
      </c>
      <c r="CV134" s="370">
        <f t="shared" si="2366"/>
        <v>0</v>
      </c>
      <c r="CW134" s="371">
        <f>CP134+CT134+CV134</f>
        <v>0</v>
      </c>
      <c r="CX134" s="371">
        <f t="shared" ref="CX134" si="2367">CN134+CR134</f>
        <v>0</v>
      </c>
      <c r="CY134" s="372">
        <f t="shared" ref="CY134:DH134" si="2368">IF($CL134="1",AZ134,0)</f>
        <v>0</v>
      </c>
      <c r="CZ134" s="369">
        <f t="shared" si="2368"/>
        <v>0</v>
      </c>
      <c r="DA134" s="369">
        <f t="shared" si="2368"/>
        <v>0</v>
      </c>
      <c r="DB134" s="369">
        <f t="shared" si="2368"/>
        <v>0</v>
      </c>
      <c r="DC134" s="369">
        <f t="shared" si="2368"/>
        <v>0</v>
      </c>
      <c r="DD134" s="369">
        <f t="shared" si="2368"/>
        <v>0</v>
      </c>
      <c r="DE134" s="369">
        <f t="shared" si="2368"/>
        <v>0</v>
      </c>
      <c r="DF134" s="369">
        <f t="shared" si="2368"/>
        <v>0</v>
      </c>
      <c r="DG134" s="369">
        <f t="shared" si="2368"/>
        <v>0</v>
      </c>
      <c r="DH134" s="370">
        <f t="shared" si="2368"/>
        <v>0</v>
      </c>
      <c r="DI134" s="382">
        <f>DB134+DF134+DH134</f>
        <v>0</v>
      </c>
      <c r="DJ134" s="382">
        <f t="shared" ref="DJ134" si="2369">CZ134+DD134</f>
        <v>0</v>
      </c>
      <c r="DK134" s="381">
        <f>IF(CE134=0,1,0)</f>
        <v>1</v>
      </c>
      <c r="DL134" s="381">
        <f>IFERROR(IF($AF134="N",AH134+AJ134+AL134+AN134,AF134+AH134+AJ134+AL134+AN134),0)*$DK134</f>
        <v>0</v>
      </c>
      <c r="DM134" s="381">
        <f>(AG134+AI134+AK134+AM134+AO134)*$DK134</f>
        <v>0</v>
      </c>
      <c r="DN134" s="381">
        <f>AS134+AW134+AY134-CW134</f>
        <v>0</v>
      </c>
      <c r="DO134" s="381">
        <f>BC134+BG134+BI134-DI134</f>
        <v>0</v>
      </c>
      <c r="DP134" s="381">
        <f>DN134+DO134</f>
        <v>0</v>
      </c>
      <c r="DQ134" s="380" t="str">
        <f>IF(OR(F134=vstupy!B$40,F134=vstupy!B$41,F134=vstupy!B$42,),"0","1")</f>
        <v>0</v>
      </c>
      <c r="DR134" s="372">
        <f>IF($DQ134="1",AQ134,"0")+CF134</f>
        <v>0</v>
      </c>
      <c r="DS134" s="369">
        <f>IF($DQ134="1",AS134,"0")+CG134</f>
        <v>0</v>
      </c>
      <c r="DT134" s="369">
        <f>IF($DQ134="1",AU134,"0")+CH134</f>
        <v>0</v>
      </c>
      <c r="DU134" s="369">
        <f>IF($DQ134="1",AW134,"0")+CI134</f>
        <v>0</v>
      </c>
      <c r="DV134" s="370">
        <f>IF($DQ134="1",AY134,"0")+CJ134</f>
        <v>0</v>
      </c>
      <c r="DW134" s="378">
        <f t="shared" ref="DW134" si="2370">SUM(DR134:DV136)</f>
        <v>0</v>
      </c>
      <c r="DX134" s="372" t="str">
        <f t="shared" ref="DX134" si="2371">IF($DQ134="1",BA134,"0")</f>
        <v>0</v>
      </c>
      <c r="DY134" s="369" t="str">
        <f t="shared" ref="DY134" si="2372">IF($DQ134="1",BC134,"0")</f>
        <v>0</v>
      </c>
      <c r="DZ134" s="369" t="str">
        <f t="shared" ref="DZ134" si="2373">IF($DQ134="1",BE134,"0")</f>
        <v>0</v>
      </c>
      <c r="EA134" s="369" t="str">
        <f>IF($DQ134="1",BG134,"0")</f>
        <v>0</v>
      </c>
      <c r="EB134" s="370" t="str">
        <f>IF($DQ134="1",BI134,"0")</f>
        <v>0</v>
      </c>
      <c r="EC134" s="378">
        <f t="shared" ref="EC134" si="2374">SUM(DX134:EB136)</f>
        <v>0</v>
      </c>
      <c r="ED134" s="379">
        <f>EC134+DW134</f>
        <v>0</v>
      </c>
    </row>
    <row r="135" spans="2:134" ht="12.6" customHeight="1" x14ac:dyDescent="0.2">
      <c r="B135" s="414"/>
      <c r="C135" s="437"/>
      <c r="D135" s="437"/>
      <c r="E135" s="437"/>
      <c r="F135" s="393"/>
      <c r="G135" s="586"/>
      <c r="H135" s="387"/>
      <c r="I135" s="387"/>
      <c r="J135" s="390"/>
      <c r="K135" s="393"/>
      <c r="L135" s="384"/>
      <c r="M135" s="383"/>
      <c r="N135" s="384"/>
      <c r="O135" s="384"/>
      <c r="P135" s="384"/>
      <c r="Q135" s="384"/>
      <c r="R135" s="385"/>
      <c r="S135" s="384"/>
      <c r="T135" s="409"/>
      <c r="U135" s="410"/>
      <c r="V135" s="385"/>
      <c r="W135" s="384"/>
      <c r="X135" s="261" t="s">
        <v>142</v>
      </c>
      <c r="Y135" s="262" t="s">
        <v>137</v>
      </c>
      <c r="Z135" s="263">
        <f>VLOOKUP($X135,vstupy!$B$18:$F$31,MATCH($Y135,vstupy!$B$17:$F$17,0),0)</f>
        <v>0</v>
      </c>
      <c r="AA135" s="264" t="s">
        <v>143</v>
      </c>
      <c r="AB135" s="263">
        <f>VLOOKUP($AA135,vstupy!$B$34:$C$36,2,FALSE)</f>
        <v>0</v>
      </c>
      <c r="AC135" s="263">
        <f t="shared" si="1271"/>
        <v>0</v>
      </c>
      <c r="AD135" s="412"/>
      <c r="AE135" s="404"/>
      <c r="AF135" s="372"/>
      <c r="AG135" s="396"/>
      <c r="AH135" s="396"/>
      <c r="AI135" s="396"/>
      <c r="AJ135" s="396"/>
      <c r="AK135" s="396"/>
      <c r="AL135" s="396"/>
      <c r="AM135" s="399"/>
      <c r="AN135" s="396"/>
      <c r="AO135" s="401"/>
      <c r="AP135" s="372"/>
      <c r="AQ135" s="369"/>
      <c r="AR135" s="369"/>
      <c r="AS135" s="369"/>
      <c r="AT135" s="369"/>
      <c r="AU135" s="369"/>
      <c r="AV135" s="369"/>
      <c r="AW135" s="369"/>
      <c r="AX135" s="369"/>
      <c r="AY135" s="369"/>
      <c r="AZ135" s="369"/>
      <c r="BA135" s="369"/>
      <c r="BB135" s="369"/>
      <c r="BC135" s="369"/>
      <c r="BD135" s="369"/>
      <c r="BE135" s="369"/>
      <c r="BF135" s="369"/>
      <c r="BG135" s="369"/>
      <c r="BH135" s="369"/>
      <c r="BI135" s="377"/>
      <c r="BJ135" s="371"/>
      <c r="BK135" s="372"/>
      <c r="BL135" s="369"/>
      <c r="BM135" s="369"/>
      <c r="BN135" s="369"/>
      <c r="BO135" s="369"/>
      <c r="BP135" s="369"/>
      <c r="BQ135" s="369"/>
      <c r="BR135" s="369"/>
      <c r="BS135" s="369"/>
      <c r="BT135" s="370"/>
      <c r="BU135" s="372"/>
      <c r="BV135" s="369"/>
      <c r="BW135" s="369"/>
      <c r="BX135" s="369"/>
      <c r="BY135" s="369"/>
      <c r="BZ135" s="369"/>
      <c r="CA135" s="369"/>
      <c r="CB135" s="369"/>
      <c r="CC135" s="369"/>
      <c r="CD135" s="370"/>
      <c r="CE135" s="395"/>
      <c r="CF135" s="372"/>
      <c r="CG135" s="369"/>
      <c r="CH135" s="369"/>
      <c r="CI135" s="369"/>
      <c r="CJ135" s="370"/>
      <c r="CK135" s="373"/>
      <c r="CL135" s="375"/>
      <c r="CM135" s="372"/>
      <c r="CN135" s="369"/>
      <c r="CO135" s="369"/>
      <c r="CP135" s="369"/>
      <c r="CQ135" s="369"/>
      <c r="CR135" s="369"/>
      <c r="CS135" s="369"/>
      <c r="CT135" s="369"/>
      <c r="CU135" s="369"/>
      <c r="CV135" s="370"/>
      <c r="CW135" s="371"/>
      <c r="CX135" s="371"/>
      <c r="CY135" s="372"/>
      <c r="CZ135" s="369"/>
      <c r="DA135" s="369"/>
      <c r="DB135" s="369"/>
      <c r="DC135" s="369"/>
      <c r="DD135" s="369"/>
      <c r="DE135" s="369"/>
      <c r="DF135" s="369"/>
      <c r="DG135" s="369"/>
      <c r="DH135" s="370"/>
      <c r="DI135" s="382"/>
      <c r="DJ135" s="382"/>
      <c r="DK135" s="381"/>
      <c r="DL135" s="381"/>
      <c r="DM135" s="381"/>
      <c r="DN135" s="381"/>
      <c r="DO135" s="381"/>
      <c r="DP135" s="381"/>
      <c r="DQ135" s="380"/>
      <c r="DR135" s="372"/>
      <c r="DS135" s="369"/>
      <c r="DT135" s="369"/>
      <c r="DU135" s="369"/>
      <c r="DV135" s="370"/>
      <c r="DW135" s="378"/>
      <c r="DX135" s="372"/>
      <c r="DY135" s="369"/>
      <c r="DZ135" s="369"/>
      <c r="EA135" s="369"/>
      <c r="EB135" s="370"/>
      <c r="EC135" s="378"/>
      <c r="ED135" s="379"/>
    </row>
    <row r="136" spans="2:134" ht="12.6" customHeight="1" x14ac:dyDescent="0.2">
      <c r="B136" s="414"/>
      <c r="C136" s="437"/>
      <c r="D136" s="437"/>
      <c r="E136" s="437"/>
      <c r="F136" s="394"/>
      <c r="G136" s="586"/>
      <c r="H136" s="388"/>
      <c r="I136" s="388"/>
      <c r="J136" s="391"/>
      <c r="K136" s="394"/>
      <c r="L136" s="384"/>
      <c r="M136" s="383"/>
      <c r="N136" s="384"/>
      <c r="O136" s="384"/>
      <c r="P136" s="384"/>
      <c r="Q136" s="384"/>
      <c r="R136" s="385"/>
      <c r="S136" s="384"/>
      <c r="T136" s="409"/>
      <c r="U136" s="410"/>
      <c r="V136" s="385"/>
      <c r="W136" s="384"/>
      <c r="X136" s="261" t="s">
        <v>142</v>
      </c>
      <c r="Y136" s="262" t="s">
        <v>137</v>
      </c>
      <c r="Z136" s="263">
        <f>VLOOKUP($X136,vstupy!$B$18:$F$31,MATCH($Y136,vstupy!$B$17:$F$17,0),0)</f>
        <v>0</v>
      </c>
      <c r="AA136" s="264" t="s">
        <v>143</v>
      </c>
      <c r="AB136" s="263">
        <f>VLOOKUP($AA136,vstupy!$B$34:$C$36,2,FALSE)</f>
        <v>0</v>
      </c>
      <c r="AC136" s="263">
        <f t="shared" si="1271"/>
        <v>0</v>
      </c>
      <c r="AD136" s="413"/>
      <c r="AE136" s="405"/>
      <c r="AF136" s="372"/>
      <c r="AG136" s="396"/>
      <c r="AH136" s="396"/>
      <c r="AI136" s="396"/>
      <c r="AJ136" s="396"/>
      <c r="AK136" s="396"/>
      <c r="AL136" s="396"/>
      <c r="AM136" s="400"/>
      <c r="AN136" s="396"/>
      <c r="AO136" s="401"/>
      <c r="AP136" s="372"/>
      <c r="AQ136" s="369"/>
      <c r="AR136" s="369"/>
      <c r="AS136" s="369"/>
      <c r="AT136" s="369"/>
      <c r="AU136" s="369"/>
      <c r="AV136" s="369"/>
      <c r="AW136" s="369"/>
      <c r="AX136" s="369"/>
      <c r="AY136" s="369"/>
      <c r="AZ136" s="369"/>
      <c r="BA136" s="369"/>
      <c r="BB136" s="369"/>
      <c r="BC136" s="369"/>
      <c r="BD136" s="369"/>
      <c r="BE136" s="369"/>
      <c r="BF136" s="369"/>
      <c r="BG136" s="369"/>
      <c r="BH136" s="369"/>
      <c r="BI136" s="377"/>
      <c r="BJ136" s="371"/>
      <c r="BK136" s="372"/>
      <c r="BL136" s="369"/>
      <c r="BM136" s="369"/>
      <c r="BN136" s="369"/>
      <c r="BO136" s="369"/>
      <c r="BP136" s="369"/>
      <c r="BQ136" s="369"/>
      <c r="BR136" s="369"/>
      <c r="BS136" s="369"/>
      <c r="BT136" s="370"/>
      <c r="BU136" s="372"/>
      <c r="BV136" s="369"/>
      <c r="BW136" s="369"/>
      <c r="BX136" s="369"/>
      <c r="BY136" s="369"/>
      <c r="BZ136" s="369"/>
      <c r="CA136" s="369"/>
      <c r="CB136" s="369"/>
      <c r="CC136" s="369"/>
      <c r="CD136" s="370"/>
      <c r="CE136" s="395"/>
      <c r="CF136" s="372"/>
      <c r="CG136" s="369"/>
      <c r="CH136" s="369"/>
      <c r="CI136" s="369"/>
      <c r="CJ136" s="370"/>
      <c r="CK136" s="373"/>
      <c r="CL136" s="376"/>
      <c r="CM136" s="372"/>
      <c r="CN136" s="369"/>
      <c r="CO136" s="369"/>
      <c r="CP136" s="369"/>
      <c r="CQ136" s="369"/>
      <c r="CR136" s="369"/>
      <c r="CS136" s="369"/>
      <c r="CT136" s="369"/>
      <c r="CU136" s="369"/>
      <c r="CV136" s="370"/>
      <c r="CW136" s="371"/>
      <c r="CX136" s="371"/>
      <c r="CY136" s="372"/>
      <c r="CZ136" s="369"/>
      <c r="DA136" s="369"/>
      <c r="DB136" s="369"/>
      <c r="DC136" s="369"/>
      <c r="DD136" s="369"/>
      <c r="DE136" s="369"/>
      <c r="DF136" s="369"/>
      <c r="DG136" s="369"/>
      <c r="DH136" s="370"/>
      <c r="DI136" s="382"/>
      <c r="DJ136" s="382"/>
      <c r="DK136" s="381"/>
      <c r="DL136" s="381"/>
      <c r="DM136" s="381"/>
      <c r="DN136" s="381"/>
      <c r="DO136" s="381"/>
      <c r="DP136" s="381"/>
      <c r="DQ136" s="380"/>
      <c r="DR136" s="372"/>
      <c r="DS136" s="369"/>
      <c r="DT136" s="369"/>
      <c r="DU136" s="369"/>
      <c r="DV136" s="370"/>
      <c r="DW136" s="378"/>
      <c r="DX136" s="372"/>
      <c r="DY136" s="369"/>
      <c r="DZ136" s="369"/>
      <c r="EA136" s="369"/>
      <c r="EB136" s="370"/>
      <c r="EC136" s="378"/>
      <c r="ED136" s="379"/>
    </row>
    <row r="137" spans="2:134" ht="12.6" customHeight="1" x14ac:dyDescent="0.2">
      <c r="B137" s="427">
        <f t="shared" ref="B137" si="2375">B134+1</f>
        <v>43</v>
      </c>
      <c r="C137" s="425"/>
      <c r="D137" s="425"/>
      <c r="E137" s="425"/>
      <c r="F137" s="428" t="s">
        <v>196</v>
      </c>
      <c r="G137" s="585"/>
      <c r="H137" s="431" t="str">
        <f t="shared" ref="H137" si="2376">IF($F137="3e)  Skoršia transpozícia  - zavedenie transpozície pred termínom ktorý určuje smernica EÚ. "," ","")</f>
        <v/>
      </c>
      <c r="I137" s="431" t="str">
        <f t="shared" ref="I137" si="2377">IF($F137="3e)  Skoršia transpozícia  - zavedenie transpozície pred termínom ktorý určuje smernica EÚ. ",$H137,"NA")</f>
        <v>NA</v>
      </c>
      <c r="J137" s="422">
        <f>IF(I137&gt;12,1,I137/12)</f>
        <v>1</v>
      </c>
      <c r="K137" s="428"/>
      <c r="L137" s="418"/>
      <c r="M137" s="426">
        <f>IF(L137="N",0,L137)</f>
        <v>0</v>
      </c>
      <c r="N137" s="418" t="s">
        <v>196</v>
      </c>
      <c r="O137" s="418"/>
      <c r="P137" s="418"/>
      <c r="Q137" s="418" t="s">
        <v>35</v>
      </c>
      <c r="R137" s="419">
        <f>VLOOKUP(Q137,vstupy!$B$3:$C$15,2,FALSE)</f>
        <v>0</v>
      </c>
      <c r="S137" s="418"/>
      <c r="T137" s="420"/>
      <c r="U137" s="421" t="s">
        <v>35</v>
      </c>
      <c r="V137" s="419">
        <f>VLOOKUP(U137,vstupy!$B$3:$C$15,2,FALSE)</f>
        <v>0</v>
      </c>
      <c r="W137" s="418"/>
      <c r="X137" s="160" t="s">
        <v>142</v>
      </c>
      <c r="Y137" s="174" t="s">
        <v>137</v>
      </c>
      <c r="Z137" s="171">
        <f>VLOOKUP($X137,vstupy!$B$18:$F$31,MATCH($Y137,vstupy!$B$17:$F$17,0),0)</f>
        <v>0</v>
      </c>
      <c r="AA137" s="108" t="s">
        <v>143</v>
      </c>
      <c r="AB137" s="171">
        <f>VLOOKUP($AA137,vstupy!$B$34:$C$36,2,FALSE)</f>
        <v>0</v>
      </c>
      <c r="AC137" s="171">
        <f t="shared" si="1271"/>
        <v>0</v>
      </c>
      <c r="AD137" s="434" t="s">
        <v>35</v>
      </c>
      <c r="AE137" s="403">
        <f>VLOOKUP(AD137,vstupy!$B$3:$C$15,2,FALSE)</f>
        <v>0</v>
      </c>
      <c r="AF137" s="406" t="str">
        <f>IFERROR(IF(M137=0,"N",O137/L137*J137),0)</f>
        <v>N</v>
      </c>
      <c r="AG137" s="396">
        <f>O137*J137</f>
        <v>0</v>
      </c>
      <c r="AH137" s="408">
        <f t="shared" ref="AH137" si="2378">P137*R137*J137</f>
        <v>0</v>
      </c>
      <c r="AI137" s="400">
        <f t="shared" ref="AI137" si="2379">IFERROR(AH137*M137,0)</f>
        <v>0</v>
      </c>
      <c r="AJ137" s="408" t="str">
        <f t="shared" si="1393"/>
        <v>N</v>
      </c>
      <c r="AK137" s="396">
        <f t="shared" ref="AK137" si="2380">S137*J137</f>
        <v>0</v>
      </c>
      <c r="AL137" s="396">
        <f>T137*V137*J137</f>
        <v>0</v>
      </c>
      <c r="AM137" s="398">
        <f t="shared" ref="AM137" si="2381">IFERROR(AL137*M137,0)</f>
        <v>0</v>
      </c>
      <c r="AN137" s="400">
        <f t="shared" ref="AN137" si="2382">IF(W137&gt;0,IF(AE137&gt;0,($G$7/160)*(W137/60)*AE137*J137,0),IF(AE137&gt;0,($G$7/160)*((AC137+AC138+AC139)/60)*AE137*J137,0))</f>
        <v>0</v>
      </c>
      <c r="AO137" s="401">
        <f>IFERROR(AN137*M137,0)</f>
        <v>0</v>
      </c>
      <c r="AP137" s="372">
        <f t="shared" ref="AP137" si="2383">IF($N137="In (zvyšuje náklady)",AF137,0)</f>
        <v>0</v>
      </c>
      <c r="AQ137" s="369">
        <f t="shared" ref="AQ137" si="2384">IF($N137="In (zvyšuje náklady)",AG137,0)</f>
        <v>0</v>
      </c>
      <c r="AR137" s="369">
        <f t="shared" ref="AR137" si="2385">IF($N137="In (zvyšuje náklady)",AH137,0)</f>
        <v>0</v>
      </c>
      <c r="AS137" s="369">
        <f t="shared" ref="AS137" si="2386">IF($N137="In (zvyšuje náklady)",AI137,0)</f>
        <v>0</v>
      </c>
      <c r="AT137" s="369">
        <f t="shared" ref="AT137" si="2387">IF($N137="In (zvyšuje náklady)",AJ137,0)</f>
        <v>0</v>
      </c>
      <c r="AU137" s="369">
        <f t="shared" ref="AU137" si="2388">IF($N137="In (zvyšuje náklady)",AK137,0)</f>
        <v>0</v>
      </c>
      <c r="AV137" s="369">
        <f t="shared" ref="AV137" si="2389">IF($N137="In (zvyšuje náklady)",AL137,0)</f>
        <v>0</v>
      </c>
      <c r="AW137" s="369">
        <f t="shared" ref="AW137" si="2390">IF($N137="In (zvyšuje náklady)",AM137,0)</f>
        <v>0</v>
      </c>
      <c r="AX137" s="369">
        <f t="shared" ref="AX137" si="2391">IF($N137="In (zvyšuje náklady)",AN137,0)</f>
        <v>0</v>
      </c>
      <c r="AY137" s="369">
        <f t="shared" ref="AY137" si="2392">IF($N137="In (zvyšuje náklady)",AO137,0)</f>
        <v>0</v>
      </c>
      <c r="AZ137" s="369" t="str">
        <f t="shared" ref="AZ137" si="2393">IF($N137="Out (znižuje náklady)",AF137,"0")</f>
        <v>0</v>
      </c>
      <c r="BA137" s="369" t="str">
        <f t="shared" ref="BA137" si="2394">IF($N137="Out (znižuje náklady)",AG137,"0")</f>
        <v>0</v>
      </c>
      <c r="BB137" s="369" t="str">
        <f t="shared" ref="BB137" si="2395">IF($N137="Out (znižuje náklady)",AH137,"0")</f>
        <v>0</v>
      </c>
      <c r="BC137" s="369" t="str">
        <f t="shared" ref="BC137" si="2396">IF($N137="Out (znižuje náklady)",AI137,"0")</f>
        <v>0</v>
      </c>
      <c r="BD137" s="369" t="str">
        <f t="shared" ref="BD137" si="2397">IF($N137="Out (znižuje náklady)",AJ137,"0")</f>
        <v>0</v>
      </c>
      <c r="BE137" s="369" t="str">
        <f t="shared" ref="BE137" si="2398">IF($N137="Out (znižuje náklady)",AK137,"0")</f>
        <v>0</v>
      </c>
      <c r="BF137" s="369" t="str">
        <f t="shared" ref="BF137" si="2399">IF($N137="Out (znižuje náklady)",AL137,"0")</f>
        <v>0</v>
      </c>
      <c r="BG137" s="369" t="str">
        <f t="shared" ref="BG137" si="2400">IF($N137="Out (znižuje náklady)",AM137,"0")</f>
        <v>0</v>
      </c>
      <c r="BH137" s="369" t="str">
        <f t="shared" ref="BH137" si="2401">IF($N137="Out (znižuje náklady)",AN137,"0")</f>
        <v>0</v>
      </c>
      <c r="BI137" s="377" t="str">
        <f t="shared" ref="BI137" si="2402">IF($N137="Out (znižuje náklady)",AO137,"0")</f>
        <v>0</v>
      </c>
      <c r="BJ137" s="371">
        <f>IF(F137=vstupy!$B$47,0,1)</f>
        <v>1</v>
      </c>
      <c r="BK137" s="372">
        <f t="shared" ref="BK137" si="2403">$BJ137*AP137</f>
        <v>0</v>
      </c>
      <c r="BL137" s="369">
        <f t="shared" ref="BL137" si="2404">$BJ137*AQ137</f>
        <v>0</v>
      </c>
      <c r="BM137" s="369">
        <f t="shared" ref="BM137" si="2405">$BJ137*AR137</f>
        <v>0</v>
      </c>
      <c r="BN137" s="369">
        <f t="shared" ref="BN137" si="2406">$BJ137*AS137</f>
        <v>0</v>
      </c>
      <c r="BO137" s="369">
        <f t="shared" ref="BO137" si="2407">$BJ137*AT137</f>
        <v>0</v>
      </c>
      <c r="BP137" s="369">
        <f t="shared" ref="BP137" si="2408">$BJ137*AU137</f>
        <v>0</v>
      </c>
      <c r="BQ137" s="369">
        <f t="shared" ref="BQ137" si="2409">$BJ137*AV137</f>
        <v>0</v>
      </c>
      <c r="BR137" s="369">
        <f t="shared" ref="BR137" si="2410">$BJ137*AW137</f>
        <v>0</v>
      </c>
      <c r="BS137" s="369">
        <f t="shared" ref="BS137" si="2411">$BJ137*AX137</f>
        <v>0</v>
      </c>
      <c r="BT137" s="370">
        <f t="shared" ref="BT137" si="2412">$BJ137*AY137</f>
        <v>0</v>
      </c>
      <c r="BU137" s="372">
        <f t="shared" ref="BU137" si="2413">$BJ137*AZ137</f>
        <v>0</v>
      </c>
      <c r="BV137" s="369">
        <f t="shared" ref="BV137" si="2414">$BJ137*BA137</f>
        <v>0</v>
      </c>
      <c r="BW137" s="369">
        <f t="shared" ref="BW137" si="2415">$BJ137*BB137</f>
        <v>0</v>
      </c>
      <c r="BX137" s="369">
        <f t="shared" ref="BX137" si="2416">$BJ137*BC137</f>
        <v>0</v>
      </c>
      <c r="BY137" s="369">
        <f t="shared" ref="BY137" si="2417">$BJ137*BD137</f>
        <v>0</v>
      </c>
      <c r="BZ137" s="369">
        <f t="shared" ref="BZ137" si="2418">$BJ137*BE137</f>
        <v>0</v>
      </c>
      <c r="CA137" s="369">
        <f t="shared" ref="CA137" si="2419">$BJ137*BF137</f>
        <v>0</v>
      </c>
      <c r="CB137" s="369">
        <f t="shared" ref="CB137" si="2420">$BJ137*BG137</f>
        <v>0</v>
      </c>
      <c r="CC137" s="369">
        <f t="shared" ref="CC137" si="2421">$BJ137*BH137</f>
        <v>0</v>
      </c>
      <c r="CD137" s="370">
        <f t="shared" ref="CD137" si="2422">$BJ137*BI137</f>
        <v>0</v>
      </c>
      <c r="CE137" s="395">
        <f>IF(N137="Nemení sa",1,0)</f>
        <v>0</v>
      </c>
      <c r="CF137" s="372">
        <f>AG137*$CE137</f>
        <v>0</v>
      </c>
      <c r="CG137" s="369">
        <f>AI137*$CE137</f>
        <v>0</v>
      </c>
      <c r="CH137" s="369">
        <f>AK137*$CE137</f>
        <v>0</v>
      </c>
      <c r="CI137" s="369">
        <f>AM137*$CE137</f>
        <v>0</v>
      </c>
      <c r="CJ137" s="370">
        <f>AO137*$CE137</f>
        <v>0</v>
      </c>
      <c r="CK137" s="373">
        <f t="shared" ref="CK137" si="2423">SUM(CF137:CJ139)</f>
        <v>0</v>
      </c>
      <c r="CL137" s="374">
        <f>IF(F137=vstupy!B$42,"1",0)</f>
        <v>0</v>
      </c>
      <c r="CM137" s="372">
        <f t="shared" ref="CM137:CV137" si="2424">IF($CL137="1",AP137,0)</f>
        <v>0</v>
      </c>
      <c r="CN137" s="369">
        <f t="shared" si="2424"/>
        <v>0</v>
      </c>
      <c r="CO137" s="369">
        <f t="shared" si="2424"/>
        <v>0</v>
      </c>
      <c r="CP137" s="369">
        <f t="shared" si="2424"/>
        <v>0</v>
      </c>
      <c r="CQ137" s="369">
        <f t="shared" si="2424"/>
        <v>0</v>
      </c>
      <c r="CR137" s="369">
        <f t="shared" si="2424"/>
        <v>0</v>
      </c>
      <c r="CS137" s="369">
        <f t="shared" si="2424"/>
        <v>0</v>
      </c>
      <c r="CT137" s="369">
        <f t="shared" si="2424"/>
        <v>0</v>
      </c>
      <c r="CU137" s="369">
        <f t="shared" si="2424"/>
        <v>0</v>
      </c>
      <c r="CV137" s="370">
        <f t="shared" si="2424"/>
        <v>0</v>
      </c>
      <c r="CW137" s="371">
        <f>CP137+CT137+CV137</f>
        <v>0</v>
      </c>
      <c r="CX137" s="371">
        <f t="shared" ref="CX137" si="2425">CN137+CR137</f>
        <v>0</v>
      </c>
      <c r="CY137" s="372">
        <f t="shared" ref="CY137:DH137" si="2426">IF($CL137="1",AZ137,0)</f>
        <v>0</v>
      </c>
      <c r="CZ137" s="369">
        <f t="shared" si="2426"/>
        <v>0</v>
      </c>
      <c r="DA137" s="369">
        <f t="shared" si="2426"/>
        <v>0</v>
      </c>
      <c r="DB137" s="369">
        <f t="shared" si="2426"/>
        <v>0</v>
      </c>
      <c r="DC137" s="369">
        <f t="shared" si="2426"/>
        <v>0</v>
      </c>
      <c r="DD137" s="369">
        <f t="shared" si="2426"/>
        <v>0</v>
      </c>
      <c r="DE137" s="369">
        <f t="shared" si="2426"/>
        <v>0</v>
      </c>
      <c r="DF137" s="369">
        <f t="shared" si="2426"/>
        <v>0</v>
      </c>
      <c r="DG137" s="369">
        <f t="shared" si="2426"/>
        <v>0</v>
      </c>
      <c r="DH137" s="370">
        <f t="shared" si="2426"/>
        <v>0</v>
      </c>
      <c r="DI137" s="382">
        <f>DB137+DF137+DH137</f>
        <v>0</v>
      </c>
      <c r="DJ137" s="382">
        <f t="shared" ref="DJ137" si="2427">CZ137+DD137</f>
        <v>0</v>
      </c>
      <c r="DK137" s="381">
        <f>IF(CE137=0,1,0)</f>
        <v>1</v>
      </c>
      <c r="DL137" s="381">
        <f>IFERROR(IF($AF137="N",AH137+AJ137+AL137+AN137,AF137+AH137+AJ137+AL137+AN137),0)*$DK137</f>
        <v>0</v>
      </c>
      <c r="DM137" s="381">
        <f>(AG137+AI137+AK137+AM137+AO137)*$DK137</f>
        <v>0</v>
      </c>
      <c r="DN137" s="381">
        <f>AS137+AW137+AY137-CW137</f>
        <v>0</v>
      </c>
      <c r="DO137" s="381">
        <f>BC137+BG137+BI137-DI137</f>
        <v>0</v>
      </c>
      <c r="DP137" s="381">
        <f>DN137+DO137</f>
        <v>0</v>
      </c>
      <c r="DQ137" s="380" t="str">
        <f>IF(OR(F137=vstupy!B$40,F137=vstupy!B$41,F137=vstupy!B$42,),"0","1")</f>
        <v>0</v>
      </c>
      <c r="DR137" s="372">
        <f>IF($DQ137="1",AQ137,"0")+CF137</f>
        <v>0</v>
      </c>
      <c r="DS137" s="369">
        <f>IF($DQ137="1",AS137,"0")+CG137</f>
        <v>0</v>
      </c>
      <c r="DT137" s="369">
        <f>IF($DQ137="1",AU137,"0")+CH137</f>
        <v>0</v>
      </c>
      <c r="DU137" s="369">
        <f>IF($DQ137="1",AW137,"0")+CI137</f>
        <v>0</v>
      </c>
      <c r="DV137" s="370">
        <f>IF($DQ137="1",AY137,"0")+CJ137</f>
        <v>0</v>
      </c>
      <c r="DW137" s="378">
        <f t="shared" ref="DW137" si="2428">SUM(DR137:DV139)</f>
        <v>0</v>
      </c>
      <c r="DX137" s="372" t="str">
        <f t="shared" ref="DX137" si="2429">IF($DQ137="1",BA137,"0")</f>
        <v>0</v>
      </c>
      <c r="DY137" s="369" t="str">
        <f t="shared" ref="DY137" si="2430">IF($DQ137="1",BC137,"0")</f>
        <v>0</v>
      </c>
      <c r="DZ137" s="369" t="str">
        <f t="shared" ref="DZ137" si="2431">IF($DQ137="1",BE137,"0")</f>
        <v>0</v>
      </c>
      <c r="EA137" s="369" t="str">
        <f>IF($DQ137="1",BG137,"0")</f>
        <v>0</v>
      </c>
      <c r="EB137" s="370" t="str">
        <f>IF($DQ137="1",BI137,"0")</f>
        <v>0</v>
      </c>
      <c r="EC137" s="378">
        <f t="shared" ref="EC137" si="2432">SUM(DX137:EB139)</f>
        <v>0</v>
      </c>
      <c r="ED137" s="379">
        <f>EC137+DW137</f>
        <v>0</v>
      </c>
    </row>
    <row r="138" spans="2:134" ht="12.6" customHeight="1" x14ac:dyDescent="0.2">
      <c r="B138" s="427"/>
      <c r="C138" s="425"/>
      <c r="D138" s="425"/>
      <c r="E138" s="425"/>
      <c r="F138" s="429"/>
      <c r="G138" s="585"/>
      <c r="H138" s="432"/>
      <c r="I138" s="432"/>
      <c r="J138" s="423"/>
      <c r="K138" s="429"/>
      <c r="L138" s="418"/>
      <c r="M138" s="426"/>
      <c r="N138" s="418"/>
      <c r="O138" s="418"/>
      <c r="P138" s="418"/>
      <c r="Q138" s="418"/>
      <c r="R138" s="419"/>
      <c r="S138" s="418"/>
      <c r="T138" s="420"/>
      <c r="U138" s="421"/>
      <c r="V138" s="419"/>
      <c r="W138" s="418"/>
      <c r="X138" s="160" t="s">
        <v>142</v>
      </c>
      <c r="Y138" s="174" t="s">
        <v>137</v>
      </c>
      <c r="Z138" s="171">
        <f>VLOOKUP($X138,vstupy!$B$18:$F$31,MATCH($Y138,vstupy!$B$17:$F$17,0),0)</f>
        <v>0</v>
      </c>
      <c r="AA138" s="108" t="s">
        <v>143</v>
      </c>
      <c r="AB138" s="171">
        <f>VLOOKUP($AA138,vstupy!$B$34:$C$36,2,FALSE)</f>
        <v>0</v>
      </c>
      <c r="AC138" s="171">
        <f t="shared" si="1271"/>
        <v>0</v>
      </c>
      <c r="AD138" s="435"/>
      <c r="AE138" s="404"/>
      <c r="AF138" s="372"/>
      <c r="AG138" s="396"/>
      <c r="AH138" s="396"/>
      <c r="AI138" s="396"/>
      <c r="AJ138" s="396"/>
      <c r="AK138" s="396"/>
      <c r="AL138" s="396"/>
      <c r="AM138" s="399"/>
      <c r="AN138" s="396"/>
      <c r="AO138" s="401"/>
      <c r="AP138" s="372"/>
      <c r="AQ138" s="369"/>
      <c r="AR138" s="369"/>
      <c r="AS138" s="369"/>
      <c r="AT138" s="369"/>
      <c r="AU138" s="369"/>
      <c r="AV138" s="369"/>
      <c r="AW138" s="369"/>
      <c r="AX138" s="369"/>
      <c r="AY138" s="369"/>
      <c r="AZ138" s="369"/>
      <c r="BA138" s="369"/>
      <c r="BB138" s="369"/>
      <c r="BC138" s="369"/>
      <c r="BD138" s="369"/>
      <c r="BE138" s="369"/>
      <c r="BF138" s="369"/>
      <c r="BG138" s="369"/>
      <c r="BH138" s="369"/>
      <c r="BI138" s="377"/>
      <c r="BJ138" s="371"/>
      <c r="BK138" s="372"/>
      <c r="BL138" s="369"/>
      <c r="BM138" s="369"/>
      <c r="BN138" s="369"/>
      <c r="BO138" s="369"/>
      <c r="BP138" s="369"/>
      <c r="BQ138" s="369"/>
      <c r="BR138" s="369"/>
      <c r="BS138" s="369"/>
      <c r="BT138" s="370"/>
      <c r="BU138" s="372"/>
      <c r="BV138" s="369"/>
      <c r="BW138" s="369"/>
      <c r="BX138" s="369"/>
      <c r="BY138" s="369"/>
      <c r="BZ138" s="369"/>
      <c r="CA138" s="369"/>
      <c r="CB138" s="369"/>
      <c r="CC138" s="369"/>
      <c r="CD138" s="370"/>
      <c r="CE138" s="395"/>
      <c r="CF138" s="372"/>
      <c r="CG138" s="369"/>
      <c r="CH138" s="369"/>
      <c r="CI138" s="369"/>
      <c r="CJ138" s="370"/>
      <c r="CK138" s="373"/>
      <c r="CL138" s="375"/>
      <c r="CM138" s="372"/>
      <c r="CN138" s="369"/>
      <c r="CO138" s="369"/>
      <c r="CP138" s="369"/>
      <c r="CQ138" s="369"/>
      <c r="CR138" s="369"/>
      <c r="CS138" s="369"/>
      <c r="CT138" s="369"/>
      <c r="CU138" s="369"/>
      <c r="CV138" s="370"/>
      <c r="CW138" s="371"/>
      <c r="CX138" s="371"/>
      <c r="CY138" s="372"/>
      <c r="CZ138" s="369"/>
      <c r="DA138" s="369"/>
      <c r="DB138" s="369"/>
      <c r="DC138" s="369"/>
      <c r="DD138" s="369"/>
      <c r="DE138" s="369"/>
      <c r="DF138" s="369"/>
      <c r="DG138" s="369"/>
      <c r="DH138" s="370"/>
      <c r="DI138" s="382"/>
      <c r="DJ138" s="382"/>
      <c r="DK138" s="381"/>
      <c r="DL138" s="381"/>
      <c r="DM138" s="381"/>
      <c r="DN138" s="381"/>
      <c r="DO138" s="381"/>
      <c r="DP138" s="381"/>
      <c r="DQ138" s="380"/>
      <c r="DR138" s="372"/>
      <c r="DS138" s="369"/>
      <c r="DT138" s="369"/>
      <c r="DU138" s="369"/>
      <c r="DV138" s="370"/>
      <c r="DW138" s="378"/>
      <c r="DX138" s="372"/>
      <c r="DY138" s="369"/>
      <c r="DZ138" s="369"/>
      <c r="EA138" s="369"/>
      <c r="EB138" s="370"/>
      <c r="EC138" s="378"/>
      <c r="ED138" s="379"/>
    </row>
    <row r="139" spans="2:134" ht="12.6" customHeight="1" x14ac:dyDescent="0.2">
      <c r="B139" s="427"/>
      <c r="C139" s="425"/>
      <c r="D139" s="425"/>
      <c r="E139" s="425"/>
      <c r="F139" s="430"/>
      <c r="G139" s="585"/>
      <c r="H139" s="433"/>
      <c r="I139" s="433"/>
      <c r="J139" s="424"/>
      <c r="K139" s="430"/>
      <c r="L139" s="418"/>
      <c r="M139" s="426"/>
      <c r="N139" s="418"/>
      <c r="O139" s="418"/>
      <c r="P139" s="418"/>
      <c r="Q139" s="418"/>
      <c r="R139" s="419"/>
      <c r="S139" s="418"/>
      <c r="T139" s="420"/>
      <c r="U139" s="421"/>
      <c r="V139" s="419"/>
      <c r="W139" s="418"/>
      <c r="X139" s="160" t="s">
        <v>142</v>
      </c>
      <c r="Y139" s="174" t="s">
        <v>137</v>
      </c>
      <c r="Z139" s="171">
        <f>VLOOKUP($X139,vstupy!$B$18:$F$31,MATCH($Y139,vstupy!$B$17:$F$17,0),0)</f>
        <v>0</v>
      </c>
      <c r="AA139" s="108" t="s">
        <v>143</v>
      </c>
      <c r="AB139" s="171">
        <f>VLOOKUP($AA139,vstupy!$B$34:$C$36,2,FALSE)</f>
        <v>0</v>
      </c>
      <c r="AC139" s="171">
        <f t="shared" si="1271"/>
        <v>0</v>
      </c>
      <c r="AD139" s="436"/>
      <c r="AE139" s="405"/>
      <c r="AF139" s="372"/>
      <c r="AG139" s="396"/>
      <c r="AH139" s="396"/>
      <c r="AI139" s="396"/>
      <c r="AJ139" s="396"/>
      <c r="AK139" s="396"/>
      <c r="AL139" s="396"/>
      <c r="AM139" s="400"/>
      <c r="AN139" s="396"/>
      <c r="AO139" s="401"/>
      <c r="AP139" s="372"/>
      <c r="AQ139" s="369"/>
      <c r="AR139" s="369"/>
      <c r="AS139" s="369"/>
      <c r="AT139" s="369"/>
      <c r="AU139" s="369"/>
      <c r="AV139" s="369"/>
      <c r="AW139" s="369"/>
      <c r="AX139" s="369"/>
      <c r="AY139" s="369"/>
      <c r="AZ139" s="369"/>
      <c r="BA139" s="369"/>
      <c r="BB139" s="369"/>
      <c r="BC139" s="369"/>
      <c r="BD139" s="369"/>
      <c r="BE139" s="369"/>
      <c r="BF139" s="369"/>
      <c r="BG139" s="369"/>
      <c r="BH139" s="369"/>
      <c r="BI139" s="377"/>
      <c r="BJ139" s="371"/>
      <c r="BK139" s="372"/>
      <c r="BL139" s="369"/>
      <c r="BM139" s="369"/>
      <c r="BN139" s="369"/>
      <c r="BO139" s="369"/>
      <c r="BP139" s="369"/>
      <c r="BQ139" s="369"/>
      <c r="BR139" s="369"/>
      <c r="BS139" s="369"/>
      <c r="BT139" s="370"/>
      <c r="BU139" s="372"/>
      <c r="BV139" s="369"/>
      <c r="BW139" s="369"/>
      <c r="BX139" s="369"/>
      <c r="BY139" s="369"/>
      <c r="BZ139" s="369"/>
      <c r="CA139" s="369"/>
      <c r="CB139" s="369"/>
      <c r="CC139" s="369"/>
      <c r="CD139" s="370"/>
      <c r="CE139" s="395"/>
      <c r="CF139" s="372"/>
      <c r="CG139" s="369"/>
      <c r="CH139" s="369"/>
      <c r="CI139" s="369"/>
      <c r="CJ139" s="370"/>
      <c r="CK139" s="373"/>
      <c r="CL139" s="376"/>
      <c r="CM139" s="372"/>
      <c r="CN139" s="369"/>
      <c r="CO139" s="369"/>
      <c r="CP139" s="369"/>
      <c r="CQ139" s="369"/>
      <c r="CR139" s="369"/>
      <c r="CS139" s="369"/>
      <c r="CT139" s="369"/>
      <c r="CU139" s="369"/>
      <c r="CV139" s="370"/>
      <c r="CW139" s="371"/>
      <c r="CX139" s="371"/>
      <c r="CY139" s="372"/>
      <c r="CZ139" s="369"/>
      <c r="DA139" s="369"/>
      <c r="DB139" s="369"/>
      <c r="DC139" s="369"/>
      <c r="DD139" s="369"/>
      <c r="DE139" s="369"/>
      <c r="DF139" s="369"/>
      <c r="DG139" s="369"/>
      <c r="DH139" s="370"/>
      <c r="DI139" s="382"/>
      <c r="DJ139" s="382"/>
      <c r="DK139" s="381"/>
      <c r="DL139" s="381"/>
      <c r="DM139" s="381"/>
      <c r="DN139" s="381"/>
      <c r="DO139" s="381"/>
      <c r="DP139" s="381"/>
      <c r="DQ139" s="380"/>
      <c r="DR139" s="372"/>
      <c r="DS139" s="369"/>
      <c r="DT139" s="369"/>
      <c r="DU139" s="369"/>
      <c r="DV139" s="370"/>
      <c r="DW139" s="378"/>
      <c r="DX139" s="372"/>
      <c r="DY139" s="369"/>
      <c r="DZ139" s="369"/>
      <c r="EA139" s="369"/>
      <c r="EB139" s="370"/>
      <c r="EC139" s="378"/>
      <c r="ED139" s="379"/>
    </row>
    <row r="140" spans="2:134" ht="12.6" customHeight="1" x14ac:dyDescent="0.2">
      <c r="B140" s="414">
        <f t="shared" ref="B140" si="2433">B137+1</f>
        <v>44</v>
      </c>
      <c r="C140" s="437"/>
      <c r="D140" s="437"/>
      <c r="E140" s="437"/>
      <c r="F140" s="392" t="s">
        <v>196</v>
      </c>
      <c r="G140" s="586"/>
      <c r="H140" s="386" t="str">
        <f t="shared" ref="H140" si="2434">IF($F140="3e)  Skoršia transpozícia  - zavedenie transpozície pred termínom ktorý určuje smernica EÚ. "," ","")</f>
        <v/>
      </c>
      <c r="I140" s="386" t="str">
        <f t="shared" ref="I140" si="2435">IF($F140="3e)  Skoršia transpozícia  - zavedenie transpozície pred termínom ktorý určuje smernica EÚ. ",$H140,"NA")</f>
        <v>NA</v>
      </c>
      <c r="J140" s="389">
        <f>IF(I140&gt;12,1,I140/12)</f>
        <v>1</v>
      </c>
      <c r="K140" s="392"/>
      <c r="L140" s="384"/>
      <c r="M140" s="383">
        <f>IF(L140="N",0,L140)</f>
        <v>0</v>
      </c>
      <c r="N140" s="384" t="s">
        <v>196</v>
      </c>
      <c r="O140" s="384"/>
      <c r="P140" s="384"/>
      <c r="Q140" s="384" t="s">
        <v>35</v>
      </c>
      <c r="R140" s="385">
        <f>VLOOKUP(Q140,vstupy!$B$3:$C$15,2,FALSE)</f>
        <v>0</v>
      </c>
      <c r="S140" s="384"/>
      <c r="T140" s="409"/>
      <c r="U140" s="410" t="s">
        <v>35</v>
      </c>
      <c r="V140" s="385">
        <f>VLOOKUP(U140,vstupy!$B$3:$C$15,2,FALSE)</f>
        <v>0</v>
      </c>
      <c r="W140" s="384"/>
      <c r="X140" s="261" t="s">
        <v>142</v>
      </c>
      <c r="Y140" s="262" t="s">
        <v>137</v>
      </c>
      <c r="Z140" s="263">
        <f>VLOOKUP($X140,vstupy!$B$18:$F$31,MATCH($Y140,vstupy!$B$17:$F$17,0),0)</f>
        <v>0</v>
      </c>
      <c r="AA140" s="264" t="s">
        <v>143</v>
      </c>
      <c r="AB140" s="263">
        <f>VLOOKUP($AA140,vstupy!$B$34:$C$36,2,FALSE)</f>
        <v>0</v>
      </c>
      <c r="AC140" s="263">
        <f t="shared" si="1271"/>
        <v>0</v>
      </c>
      <c r="AD140" s="411" t="s">
        <v>35</v>
      </c>
      <c r="AE140" s="403">
        <f>VLOOKUP(AD140,vstupy!$B$3:$C$15,2,FALSE)</f>
        <v>0</v>
      </c>
      <c r="AF140" s="406" t="str">
        <f>IFERROR(IF(M140=0,"N",O140/L140*J140),0)</f>
        <v>N</v>
      </c>
      <c r="AG140" s="396">
        <f>O140*J140</f>
        <v>0</v>
      </c>
      <c r="AH140" s="408">
        <f t="shared" ref="AH140" si="2436">P140*R140*J140</f>
        <v>0</v>
      </c>
      <c r="AI140" s="400">
        <f t="shared" ref="AI140" si="2437">IFERROR(AH140*M140,0)</f>
        <v>0</v>
      </c>
      <c r="AJ140" s="408" t="str">
        <f t="shared" si="1393"/>
        <v>N</v>
      </c>
      <c r="AK140" s="396">
        <f t="shared" ref="AK140" si="2438">S140*J140</f>
        <v>0</v>
      </c>
      <c r="AL140" s="396">
        <f>T140*V140*J140</f>
        <v>0</v>
      </c>
      <c r="AM140" s="398">
        <f t="shared" ref="AM140" si="2439">IFERROR(AL140*M140,0)</f>
        <v>0</v>
      </c>
      <c r="AN140" s="400">
        <f t="shared" ref="AN140" si="2440">IF(W140&gt;0,IF(AE140&gt;0,($G$7/160)*(W140/60)*AE140*J140,0),IF(AE140&gt;0,($G$7/160)*((AC140+AC141+AC142)/60)*AE140*J140,0))</f>
        <v>0</v>
      </c>
      <c r="AO140" s="401">
        <f>IFERROR(AN140*M140,0)</f>
        <v>0</v>
      </c>
      <c r="AP140" s="372">
        <f t="shared" ref="AP140" si="2441">IF($N140="In (zvyšuje náklady)",AF140,0)</f>
        <v>0</v>
      </c>
      <c r="AQ140" s="369">
        <f t="shared" ref="AQ140" si="2442">IF($N140="In (zvyšuje náklady)",AG140,0)</f>
        <v>0</v>
      </c>
      <c r="AR140" s="369">
        <f t="shared" ref="AR140" si="2443">IF($N140="In (zvyšuje náklady)",AH140,0)</f>
        <v>0</v>
      </c>
      <c r="AS140" s="369">
        <f t="shared" ref="AS140" si="2444">IF($N140="In (zvyšuje náklady)",AI140,0)</f>
        <v>0</v>
      </c>
      <c r="AT140" s="369">
        <f t="shared" ref="AT140" si="2445">IF($N140="In (zvyšuje náklady)",AJ140,0)</f>
        <v>0</v>
      </c>
      <c r="AU140" s="369">
        <f t="shared" ref="AU140" si="2446">IF($N140="In (zvyšuje náklady)",AK140,0)</f>
        <v>0</v>
      </c>
      <c r="AV140" s="369">
        <f t="shared" ref="AV140" si="2447">IF($N140="In (zvyšuje náklady)",AL140,0)</f>
        <v>0</v>
      </c>
      <c r="AW140" s="369">
        <f t="shared" ref="AW140" si="2448">IF($N140="In (zvyšuje náklady)",AM140,0)</f>
        <v>0</v>
      </c>
      <c r="AX140" s="369">
        <f t="shared" ref="AX140" si="2449">IF($N140="In (zvyšuje náklady)",AN140,0)</f>
        <v>0</v>
      </c>
      <c r="AY140" s="369">
        <f t="shared" ref="AY140" si="2450">IF($N140="In (zvyšuje náklady)",AO140,0)</f>
        <v>0</v>
      </c>
      <c r="AZ140" s="369" t="str">
        <f t="shared" ref="AZ140" si="2451">IF($N140="Out (znižuje náklady)",AF140,"0")</f>
        <v>0</v>
      </c>
      <c r="BA140" s="369" t="str">
        <f t="shared" ref="BA140" si="2452">IF($N140="Out (znižuje náklady)",AG140,"0")</f>
        <v>0</v>
      </c>
      <c r="BB140" s="369" t="str">
        <f t="shared" ref="BB140" si="2453">IF($N140="Out (znižuje náklady)",AH140,"0")</f>
        <v>0</v>
      </c>
      <c r="BC140" s="369" t="str">
        <f t="shared" ref="BC140" si="2454">IF($N140="Out (znižuje náklady)",AI140,"0")</f>
        <v>0</v>
      </c>
      <c r="BD140" s="369" t="str">
        <f t="shared" ref="BD140" si="2455">IF($N140="Out (znižuje náklady)",AJ140,"0")</f>
        <v>0</v>
      </c>
      <c r="BE140" s="369" t="str">
        <f t="shared" ref="BE140" si="2456">IF($N140="Out (znižuje náklady)",AK140,"0")</f>
        <v>0</v>
      </c>
      <c r="BF140" s="369" t="str">
        <f t="shared" ref="BF140" si="2457">IF($N140="Out (znižuje náklady)",AL140,"0")</f>
        <v>0</v>
      </c>
      <c r="BG140" s="369" t="str">
        <f t="shared" ref="BG140" si="2458">IF($N140="Out (znižuje náklady)",AM140,"0")</f>
        <v>0</v>
      </c>
      <c r="BH140" s="369" t="str">
        <f t="shared" ref="BH140" si="2459">IF($N140="Out (znižuje náklady)",AN140,"0")</f>
        <v>0</v>
      </c>
      <c r="BI140" s="377" t="str">
        <f t="shared" ref="BI140" si="2460">IF($N140="Out (znižuje náklady)",AO140,"0")</f>
        <v>0</v>
      </c>
      <c r="BJ140" s="371">
        <f>IF(F140=vstupy!$B$47,0,1)</f>
        <v>1</v>
      </c>
      <c r="BK140" s="372">
        <f t="shared" ref="BK140" si="2461">$BJ140*AP140</f>
        <v>0</v>
      </c>
      <c r="BL140" s="369">
        <f t="shared" ref="BL140" si="2462">$BJ140*AQ140</f>
        <v>0</v>
      </c>
      <c r="BM140" s="369">
        <f t="shared" ref="BM140" si="2463">$BJ140*AR140</f>
        <v>0</v>
      </c>
      <c r="BN140" s="369">
        <f t="shared" ref="BN140" si="2464">$BJ140*AS140</f>
        <v>0</v>
      </c>
      <c r="BO140" s="369">
        <f t="shared" ref="BO140" si="2465">$BJ140*AT140</f>
        <v>0</v>
      </c>
      <c r="BP140" s="369">
        <f t="shared" ref="BP140" si="2466">$BJ140*AU140</f>
        <v>0</v>
      </c>
      <c r="BQ140" s="369">
        <f t="shared" ref="BQ140" si="2467">$BJ140*AV140</f>
        <v>0</v>
      </c>
      <c r="BR140" s="369">
        <f t="shared" ref="BR140" si="2468">$BJ140*AW140</f>
        <v>0</v>
      </c>
      <c r="BS140" s="369">
        <f t="shared" ref="BS140" si="2469">$BJ140*AX140</f>
        <v>0</v>
      </c>
      <c r="BT140" s="370">
        <f t="shared" ref="BT140" si="2470">$BJ140*AY140</f>
        <v>0</v>
      </c>
      <c r="BU140" s="372">
        <f t="shared" ref="BU140" si="2471">$BJ140*AZ140</f>
        <v>0</v>
      </c>
      <c r="BV140" s="369">
        <f t="shared" ref="BV140" si="2472">$BJ140*BA140</f>
        <v>0</v>
      </c>
      <c r="BW140" s="369">
        <f t="shared" ref="BW140" si="2473">$BJ140*BB140</f>
        <v>0</v>
      </c>
      <c r="BX140" s="369">
        <f t="shared" ref="BX140" si="2474">$BJ140*BC140</f>
        <v>0</v>
      </c>
      <c r="BY140" s="369">
        <f t="shared" ref="BY140" si="2475">$BJ140*BD140</f>
        <v>0</v>
      </c>
      <c r="BZ140" s="369">
        <f t="shared" ref="BZ140" si="2476">$BJ140*BE140</f>
        <v>0</v>
      </c>
      <c r="CA140" s="369">
        <f t="shared" ref="CA140" si="2477">$BJ140*BF140</f>
        <v>0</v>
      </c>
      <c r="CB140" s="369">
        <f t="shared" ref="CB140" si="2478">$BJ140*BG140</f>
        <v>0</v>
      </c>
      <c r="CC140" s="369">
        <f t="shared" ref="CC140" si="2479">$BJ140*BH140</f>
        <v>0</v>
      </c>
      <c r="CD140" s="370">
        <f t="shared" ref="CD140" si="2480">$BJ140*BI140</f>
        <v>0</v>
      </c>
      <c r="CE140" s="395">
        <f>IF(N140="Nemení sa",1,0)</f>
        <v>0</v>
      </c>
      <c r="CF140" s="372">
        <f>AG140*$CE140</f>
        <v>0</v>
      </c>
      <c r="CG140" s="369">
        <f>AI140*$CE140</f>
        <v>0</v>
      </c>
      <c r="CH140" s="369">
        <f>AK140*$CE140</f>
        <v>0</v>
      </c>
      <c r="CI140" s="369">
        <f>AM140*$CE140</f>
        <v>0</v>
      </c>
      <c r="CJ140" s="370">
        <f>AO140*$CE140</f>
        <v>0</v>
      </c>
      <c r="CK140" s="373">
        <f t="shared" ref="CK140" si="2481">SUM(CF140:CJ142)</f>
        <v>0</v>
      </c>
      <c r="CL140" s="374">
        <f>IF(F140=vstupy!B$42,"1",0)</f>
        <v>0</v>
      </c>
      <c r="CM140" s="372">
        <f t="shared" ref="CM140:CV140" si="2482">IF($CL140="1",AP140,0)</f>
        <v>0</v>
      </c>
      <c r="CN140" s="369">
        <f t="shared" si="2482"/>
        <v>0</v>
      </c>
      <c r="CO140" s="369">
        <f t="shared" si="2482"/>
        <v>0</v>
      </c>
      <c r="CP140" s="369">
        <f t="shared" si="2482"/>
        <v>0</v>
      </c>
      <c r="CQ140" s="369">
        <f t="shared" si="2482"/>
        <v>0</v>
      </c>
      <c r="CR140" s="369">
        <f t="shared" si="2482"/>
        <v>0</v>
      </c>
      <c r="CS140" s="369">
        <f t="shared" si="2482"/>
        <v>0</v>
      </c>
      <c r="CT140" s="369">
        <f t="shared" si="2482"/>
        <v>0</v>
      </c>
      <c r="CU140" s="369">
        <f t="shared" si="2482"/>
        <v>0</v>
      </c>
      <c r="CV140" s="370">
        <f t="shared" si="2482"/>
        <v>0</v>
      </c>
      <c r="CW140" s="371">
        <f>CP140+CT140+CV140</f>
        <v>0</v>
      </c>
      <c r="CX140" s="371">
        <f t="shared" ref="CX140" si="2483">CN140+CR140</f>
        <v>0</v>
      </c>
      <c r="CY140" s="372">
        <f t="shared" ref="CY140:DH140" si="2484">IF($CL140="1",AZ140,0)</f>
        <v>0</v>
      </c>
      <c r="CZ140" s="369">
        <f t="shared" si="2484"/>
        <v>0</v>
      </c>
      <c r="DA140" s="369">
        <f t="shared" si="2484"/>
        <v>0</v>
      </c>
      <c r="DB140" s="369">
        <f t="shared" si="2484"/>
        <v>0</v>
      </c>
      <c r="DC140" s="369">
        <f t="shared" si="2484"/>
        <v>0</v>
      </c>
      <c r="DD140" s="369">
        <f t="shared" si="2484"/>
        <v>0</v>
      </c>
      <c r="DE140" s="369">
        <f t="shared" si="2484"/>
        <v>0</v>
      </c>
      <c r="DF140" s="369">
        <f t="shared" si="2484"/>
        <v>0</v>
      </c>
      <c r="DG140" s="369">
        <f t="shared" si="2484"/>
        <v>0</v>
      </c>
      <c r="DH140" s="370">
        <f t="shared" si="2484"/>
        <v>0</v>
      </c>
      <c r="DI140" s="382">
        <f>DB140+DF140+DH140</f>
        <v>0</v>
      </c>
      <c r="DJ140" s="382">
        <f t="shared" ref="DJ140" si="2485">CZ140+DD140</f>
        <v>0</v>
      </c>
      <c r="DK140" s="381">
        <f>IF(CE140=0,1,0)</f>
        <v>1</v>
      </c>
      <c r="DL140" s="381">
        <f>IFERROR(IF($AF140="N",AH140+AJ140+AL140+AN140,AF140+AH140+AJ140+AL140+AN140),0)*$DK140</f>
        <v>0</v>
      </c>
      <c r="DM140" s="381">
        <f>(AG140+AI140+AK140+AM140+AO140)*$DK140</f>
        <v>0</v>
      </c>
      <c r="DN140" s="381">
        <f>AS140+AW140+AY140-CW140</f>
        <v>0</v>
      </c>
      <c r="DO140" s="381">
        <f>BC140+BG140+BI140-DI140</f>
        <v>0</v>
      </c>
      <c r="DP140" s="381">
        <f>DN140+DO140</f>
        <v>0</v>
      </c>
      <c r="DQ140" s="380" t="str">
        <f>IF(OR(F140=vstupy!B$40,F140=vstupy!B$41,F140=vstupy!B$42,),"0","1")</f>
        <v>0</v>
      </c>
      <c r="DR140" s="372">
        <f>IF($DQ140="1",AQ140,"0")+CF140</f>
        <v>0</v>
      </c>
      <c r="DS140" s="369">
        <f>IF($DQ140="1",AS140,"0")+CG140</f>
        <v>0</v>
      </c>
      <c r="DT140" s="369">
        <f>IF($DQ140="1",AU140,"0")+CH140</f>
        <v>0</v>
      </c>
      <c r="DU140" s="369">
        <f>IF($DQ140="1",AW140,"0")+CI140</f>
        <v>0</v>
      </c>
      <c r="DV140" s="370">
        <f>IF($DQ140="1",AY140,"0")+CJ140</f>
        <v>0</v>
      </c>
      <c r="DW140" s="378">
        <f t="shared" ref="DW140" si="2486">SUM(DR140:DV142)</f>
        <v>0</v>
      </c>
      <c r="DX140" s="372" t="str">
        <f t="shared" ref="DX140" si="2487">IF($DQ140="1",BA140,"0")</f>
        <v>0</v>
      </c>
      <c r="DY140" s="369" t="str">
        <f t="shared" ref="DY140" si="2488">IF($DQ140="1",BC140,"0")</f>
        <v>0</v>
      </c>
      <c r="DZ140" s="369" t="str">
        <f t="shared" ref="DZ140" si="2489">IF($DQ140="1",BE140,"0")</f>
        <v>0</v>
      </c>
      <c r="EA140" s="369" t="str">
        <f>IF($DQ140="1",BG140,"0")</f>
        <v>0</v>
      </c>
      <c r="EB140" s="370" t="str">
        <f>IF($DQ140="1",BI140,"0")</f>
        <v>0</v>
      </c>
      <c r="EC140" s="378">
        <f t="shared" ref="EC140" si="2490">SUM(DX140:EB142)</f>
        <v>0</v>
      </c>
      <c r="ED140" s="379">
        <f>EC140+DW140</f>
        <v>0</v>
      </c>
    </row>
    <row r="141" spans="2:134" ht="12.6" customHeight="1" x14ac:dyDescent="0.2">
      <c r="B141" s="414"/>
      <c r="C141" s="437"/>
      <c r="D141" s="437"/>
      <c r="E141" s="437"/>
      <c r="F141" s="393"/>
      <c r="G141" s="586"/>
      <c r="H141" s="387"/>
      <c r="I141" s="387"/>
      <c r="J141" s="390"/>
      <c r="K141" s="393"/>
      <c r="L141" s="384"/>
      <c r="M141" s="383"/>
      <c r="N141" s="384"/>
      <c r="O141" s="384"/>
      <c r="P141" s="384"/>
      <c r="Q141" s="384"/>
      <c r="R141" s="385"/>
      <c r="S141" s="384"/>
      <c r="T141" s="409"/>
      <c r="U141" s="410"/>
      <c r="V141" s="385"/>
      <c r="W141" s="384"/>
      <c r="X141" s="261" t="s">
        <v>142</v>
      </c>
      <c r="Y141" s="262" t="s">
        <v>137</v>
      </c>
      <c r="Z141" s="263">
        <f>VLOOKUP($X141,vstupy!$B$18:$F$31,MATCH($Y141,vstupy!$B$17:$F$17,0),0)</f>
        <v>0</v>
      </c>
      <c r="AA141" s="264" t="s">
        <v>143</v>
      </c>
      <c r="AB141" s="263">
        <f>VLOOKUP($AA141,vstupy!$B$34:$C$36,2,FALSE)</f>
        <v>0</v>
      </c>
      <c r="AC141" s="263">
        <f t="shared" si="1271"/>
        <v>0</v>
      </c>
      <c r="AD141" s="412"/>
      <c r="AE141" s="404"/>
      <c r="AF141" s="372"/>
      <c r="AG141" s="396"/>
      <c r="AH141" s="396"/>
      <c r="AI141" s="396"/>
      <c r="AJ141" s="396"/>
      <c r="AK141" s="396"/>
      <c r="AL141" s="396"/>
      <c r="AM141" s="399"/>
      <c r="AN141" s="396"/>
      <c r="AO141" s="401"/>
      <c r="AP141" s="372"/>
      <c r="AQ141" s="369"/>
      <c r="AR141" s="369"/>
      <c r="AS141" s="369"/>
      <c r="AT141" s="369"/>
      <c r="AU141" s="369"/>
      <c r="AV141" s="369"/>
      <c r="AW141" s="369"/>
      <c r="AX141" s="369"/>
      <c r="AY141" s="369"/>
      <c r="AZ141" s="369"/>
      <c r="BA141" s="369"/>
      <c r="BB141" s="369"/>
      <c r="BC141" s="369"/>
      <c r="BD141" s="369"/>
      <c r="BE141" s="369"/>
      <c r="BF141" s="369"/>
      <c r="BG141" s="369"/>
      <c r="BH141" s="369"/>
      <c r="BI141" s="377"/>
      <c r="BJ141" s="371"/>
      <c r="BK141" s="372"/>
      <c r="BL141" s="369"/>
      <c r="BM141" s="369"/>
      <c r="BN141" s="369"/>
      <c r="BO141" s="369"/>
      <c r="BP141" s="369"/>
      <c r="BQ141" s="369"/>
      <c r="BR141" s="369"/>
      <c r="BS141" s="369"/>
      <c r="BT141" s="370"/>
      <c r="BU141" s="372"/>
      <c r="BV141" s="369"/>
      <c r="BW141" s="369"/>
      <c r="BX141" s="369"/>
      <c r="BY141" s="369"/>
      <c r="BZ141" s="369"/>
      <c r="CA141" s="369"/>
      <c r="CB141" s="369"/>
      <c r="CC141" s="369"/>
      <c r="CD141" s="370"/>
      <c r="CE141" s="395"/>
      <c r="CF141" s="372"/>
      <c r="CG141" s="369"/>
      <c r="CH141" s="369"/>
      <c r="CI141" s="369"/>
      <c r="CJ141" s="370"/>
      <c r="CK141" s="373"/>
      <c r="CL141" s="375"/>
      <c r="CM141" s="372"/>
      <c r="CN141" s="369"/>
      <c r="CO141" s="369"/>
      <c r="CP141" s="369"/>
      <c r="CQ141" s="369"/>
      <c r="CR141" s="369"/>
      <c r="CS141" s="369"/>
      <c r="CT141" s="369"/>
      <c r="CU141" s="369"/>
      <c r="CV141" s="370"/>
      <c r="CW141" s="371"/>
      <c r="CX141" s="371"/>
      <c r="CY141" s="372"/>
      <c r="CZ141" s="369"/>
      <c r="DA141" s="369"/>
      <c r="DB141" s="369"/>
      <c r="DC141" s="369"/>
      <c r="DD141" s="369"/>
      <c r="DE141" s="369"/>
      <c r="DF141" s="369"/>
      <c r="DG141" s="369"/>
      <c r="DH141" s="370"/>
      <c r="DI141" s="382"/>
      <c r="DJ141" s="382"/>
      <c r="DK141" s="381"/>
      <c r="DL141" s="381"/>
      <c r="DM141" s="381"/>
      <c r="DN141" s="381"/>
      <c r="DO141" s="381"/>
      <c r="DP141" s="381"/>
      <c r="DQ141" s="380"/>
      <c r="DR141" s="372"/>
      <c r="DS141" s="369"/>
      <c r="DT141" s="369"/>
      <c r="DU141" s="369"/>
      <c r="DV141" s="370"/>
      <c r="DW141" s="378"/>
      <c r="DX141" s="372"/>
      <c r="DY141" s="369"/>
      <c r="DZ141" s="369"/>
      <c r="EA141" s="369"/>
      <c r="EB141" s="370"/>
      <c r="EC141" s="378"/>
      <c r="ED141" s="379"/>
    </row>
    <row r="142" spans="2:134" ht="12.6" customHeight="1" x14ac:dyDescent="0.2">
      <c r="B142" s="414"/>
      <c r="C142" s="437"/>
      <c r="D142" s="437"/>
      <c r="E142" s="437"/>
      <c r="F142" s="394"/>
      <c r="G142" s="586"/>
      <c r="H142" s="388"/>
      <c r="I142" s="388"/>
      <c r="J142" s="391"/>
      <c r="K142" s="394"/>
      <c r="L142" s="384"/>
      <c r="M142" s="383"/>
      <c r="N142" s="384"/>
      <c r="O142" s="384"/>
      <c r="P142" s="384"/>
      <c r="Q142" s="384"/>
      <c r="R142" s="385"/>
      <c r="S142" s="384"/>
      <c r="T142" s="409"/>
      <c r="U142" s="410"/>
      <c r="V142" s="385"/>
      <c r="W142" s="384"/>
      <c r="X142" s="261" t="s">
        <v>142</v>
      </c>
      <c r="Y142" s="262" t="s">
        <v>137</v>
      </c>
      <c r="Z142" s="263">
        <f>VLOOKUP($X142,vstupy!$B$18:$F$31,MATCH($Y142,vstupy!$B$17:$F$17,0),0)</f>
        <v>0</v>
      </c>
      <c r="AA142" s="264" t="s">
        <v>143</v>
      </c>
      <c r="AB142" s="263">
        <f>VLOOKUP($AA142,vstupy!$B$34:$C$36,2,FALSE)</f>
        <v>0</v>
      </c>
      <c r="AC142" s="263">
        <f t="shared" si="1271"/>
        <v>0</v>
      </c>
      <c r="AD142" s="413"/>
      <c r="AE142" s="405"/>
      <c r="AF142" s="372"/>
      <c r="AG142" s="396"/>
      <c r="AH142" s="396"/>
      <c r="AI142" s="396"/>
      <c r="AJ142" s="396"/>
      <c r="AK142" s="396"/>
      <c r="AL142" s="396"/>
      <c r="AM142" s="400"/>
      <c r="AN142" s="396"/>
      <c r="AO142" s="401"/>
      <c r="AP142" s="372"/>
      <c r="AQ142" s="369"/>
      <c r="AR142" s="369"/>
      <c r="AS142" s="369"/>
      <c r="AT142" s="369"/>
      <c r="AU142" s="369"/>
      <c r="AV142" s="369"/>
      <c r="AW142" s="369"/>
      <c r="AX142" s="369"/>
      <c r="AY142" s="369"/>
      <c r="AZ142" s="369"/>
      <c r="BA142" s="369"/>
      <c r="BB142" s="369"/>
      <c r="BC142" s="369"/>
      <c r="BD142" s="369"/>
      <c r="BE142" s="369"/>
      <c r="BF142" s="369"/>
      <c r="BG142" s="369"/>
      <c r="BH142" s="369"/>
      <c r="BI142" s="377"/>
      <c r="BJ142" s="371"/>
      <c r="BK142" s="372"/>
      <c r="BL142" s="369"/>
      <c r="BM142" s="369"/>
      <c r="BN142" s="369"/>
      <c r="BO142" s="369"/>
      <c r="BP142" s="369"/>
      <c r="BQ142" s="369"/>
      <c r="BR142" s="369"/>
      <c r="BS142" s="369"/>
      <c r="BT142" s="370"/>
      <c r="BU142" s="372"/>
      <c r="BV142" s="369"/>
      <c r="BW142" s="369"/>
      <c r="BX142" s="369"/>
      <c r="BY142" s="369"/>
      <c r="BZ142" s="369"/>
      <c r="CA142" s="369"/>
      <c r="CB142" s="369"/>
      <c r="CC142" s="369"/>
      <c r="CD142" s="370"/>
      <c r="CE142" s="395"/>
      <c r="CF142" s="372"/>
      <c r="CG142" s="369"/>
      <c r="CH142" s="369"/>
      <c r="CI142" s="369"/>
      <c r="CJ142" s="370"/>
      <c r="CK142" s="373"/>
      <c r="CL142" s="376"/>
      <c r="CM142" s="372"/>
      <c r="CN142" s="369"/>
      <c r="CO142" s="369"/>
      <c r="CP142" s="369"/>
      <c r="CQ142" s="369"/>
      <c r="CR142" s="369"/>
      <c r="CS142" s="369"/>
      <c r="CT142" s="369"/>
      <c r="CU142" s="369"/>
      <c r="CV142" s="370"/>
      <c r="CW142" s="371"/>
      <c r="CX142" s="371"/>
      <c r="CY142" s="372"/>
      <c r="CZ142" s="369"/>
      <c r="DA142" s="369"/>
      <c r="DB142" s="369"/>
      <c r="DC142" s="369"/>
      <c r="DD142" s="369"/>
      <c r="DE142" s="369"/>
      <c r="DF142" s="369"/>
      <c r="DG142" s="369"/>
      <c r="DH142" s="370"/>
      <c r="DI142" s="382"/>
      <c r="DJ142" s="382"/>
      <c r="DK142" s="381"/>
      <c r="DL142" s="381"/>
      <c r="DM142" s="381"/>
      <c r="DN142" s="381"/>
      <c r="DO142" s="381"/>
      <c r="DP142" s="381"/>
      <c r="DQ142" s="380"/>
      <c r="DR142" s="372"/>
      <c r="DS142" s="369"/>
      <c r="DT142" s="369"/>
      <c r="DU142" s="369"/>
      <c r="DV142" s="370"/>
      <c r="DW142" s="378"/>
      <c r="DX142" s="372"/>
      <c r="DY142" s="369"/>
      <c r="DZ142" s="369"/>
      <c r="EA142" s="369"/>
      <c r="EB142" s="370"/>
      <c r="EC142" s="378"/>
      <c r="ED142" s="379"/>
    </row>
    <row r="143" spans="2:134" ht="12.6" customHeight="1" x14ac:dyDescent="0.2">
      <c r="B143" s="427">
        <f t="shared" ref="B143" si="2491">B140+1</f>
        <v>45</v>
      </c>
      <c r="C143" s="425"/>
      <c r="D143" s="425"/>
      <c r="E143" s="425"/>
      <c r="F143" s="428" t="s">
        <v>196</v>
      </c>
      <c r="G143" s="585"/>
      <c r="H143" s="431" t="str">
        <f t="shared" ref="H143" si="2492">IF($F143="3e)  Skoršia transpozícia  - zavedenie transpozície pred termínom ktorý určuje smernica EÚ. "," ","")</f>
        <v/>
      </c>
      <c r="I143" s="431" t="str">
        <f t="shared" ref="I143" si="2493">IF($F143="3e)  Skoršia transpozícia  - zavedenie transpozície pred termínom ktorý určuje smernica EÚ. ",$H143,"NA")</f>
        <v>NA</v>
      </c>
      <c r="J143" s="422">
        <f>IF(I143&gt;12,1,I143/12)</f>
        <v>1</v>
      </c>
      <c r="K143" s="428"/>
      <c r="L143" s="418"/>
      <c r="M143" s="426">
        <f>IF(L143="N",0,L143)</f>
        <v>0</v>
      </c>
      <c r="N143" s="418" t="s">
        <v>196</v>
      </c>
      <c r="O143" s="418"/>
      <c r="P143" s="418"/>
      <c r="Q143" s="418" t="s">
        <v>35</v>
      </c>
      <c r="R143" s="419">
        <f>VLOOKUP(Q143,vstupy!$B$3:$C$15,2,FALSE)</f>
        <v>0</v>
      </c>
      <c r="S143" s="418"/>
      <c r="T143" s="420"/>
      <c r="U143" s="421" t="s">
        <v>35</v>
      </c>
      <c r="V143" s="419">
        <f>VLOOKUP(U143,vstupy!$B$3:$C$15,2,FALSE)</f>
        <v>0</v>
      </c>
      <c r="W143" s="418"/>
      <c r="X143" s="160" t="s">
        <v>142</v>
      </c>
      <c r="Y143" s="174" t="s">
        <v>137</v>
      </c>
      <c r="Z143" s="171">
        <f>VLOOKUP($X143,vstupy!$B$18:$F$31,MATCH($Y143,vstupy!$B$17:$F$17,0),0)</f>
        <v>0</v>
      </c>
      <c r="AA143" s="108" t="s">
        <v>143</v>
      </c>
      <c r="AB143" s="171">
        <f>VLOOKUP($AA143,vstupy!$B$34:$C$36,2,FALSE)</f>
        <v>0</v>
      </c>
      <c r="AC143" s="171">
        <f t="shared" ref="AC143:AC160" si="2494">Z143+AB143</f>
        <v>0</v>
      </c>
      <c r="AD143" s="434" t="s">
        <v>35</v>
      </c>
      <c r="AE143" s="403">
        <f>VLOOKUP(AD143,vstupy!$B$3:$C$15,2,FALSE)</f>
        <v>0</v>
      </c>
      <c r="AF143" s="406" t="str">
        <f>IFERROR(IF(M143=0,"N",O143/L143*J143),0)</f>
        <v>N</v>
      </c>
      <c r="AG143" s="396">
        <f>O143*J143</f>
        <v>0</v>
      </c>
      <c r="AH143" s="408">
        <f t="shared" ref="AH143" si="2495">P143*R143*J143</f>
        <v>0</v>
      </c>
      <c r="AI143" s="400">
        <f t="shared" ref="AI143" si="2496">IFERROR(AH143*M143,0)</f>
        <v>0</v>
      </c>
      <c r="AJ143" s="408" t="str">
        <f t="shared" si="1393"/>
        <v>N</v>
      </c>
      <c r="AK143" s="396">
        <f t="shared" ref="AK143" si="2497">S143*J143</f>
        <v>0</v>
      </c>
      <c r="AL143" s="396">
        <f>T143*V143*J143</f>
        <v>0</v>
      </c>
      <c r="AM143" s="398">
        <f t="shared" ref="AM143" si="2498">IFERROR(AL143*M143,0)</f>
        <v>0</v>
      </c>
      <c r="AN143" s="400">
        <f t="shared" ref="AN143" si="2499">IF(W143&gt;0,IF(AE143&gt;0,($G$7/160)*(W143/60)*AE143*J143,0),IF(AE143&gt;0,($G$7/160)*((AC143+AC144+AC145)/60)*AE143*J143,0))</f>
        <v>0</v>
      </c>
      <c r="AO143" s="401">
        <f>IFERROR(AN143*M143,0)</f>
        <v>0</v>
      </c>
      <c r="AP143" s="372">
        <f t="shared" ref="AP143" si="2500">IF($N143="In (zvyšuje náklady)",AF143,0)</f>
        <v>0</v>
      </c>
      <c r="AQ143" s="369">
        <f t="shared" ref="AQ143" si="2501">IF($N143="In (zvyšuje náklady)",AG143,0)</f>
        <v>0</v>
      </c>
      <c r="AR143" s="369">
        <f t="shared" ref="AR143" si="2502">IF($N143="In (zvyšuje náklady)",AH143,0)</f>
        <v>0</v>
      </c>
      <c r="AS143" s="369">
        <f t="shared" ref="AS143" si="2503">IF($N143="In (zvyšuje náklady)",AI143,0)</f>
        <v>0</v>
      </c>
      <c r="AT143" s="369">
        <f t="shared" ref="AT143" si="2504">IF($N143="In (zvyšuje náklady)",AJ143,0)</f>
        <v>0</v>
      </c>
      <c r="AU143" s="369">
        <f t="shared" ref="AU143" si="2505">IF($N143="In (zvyšuje náklady)",AK143,0)</f>
        <v>0</v>
      </c>
      <c r="AV143" s="369">
        <f t="shared" ref="AV143" si="2506">IF($N143="In (zvyšuje náklady)",AL143,0)</f>
        <v>0</v>
      </c>
      <c r="AW143" s="369">
        <f t="shared" ref="AW143" si="2507">IF($N143="In (zvyšuje náklady)",AM143,0)</f>
        <v>0</v>
      </c>
      <c r="AX143" s="369">
        <f t="shared" ref="AX143" si="2508">IF($N143="In (zvyšuje náklady)",AN143,0)</f>
        <v>0</v>
      </c>
      <c r="AY143" s="369">
        <f t="shared" ref="AY143" si="2509">IF($N143="In (zvyšuje náklady)",AO143,0)</f>
        <v>0</v>
      </c>
      <c r="AZ143" s="369" t="str">
        <f t="shared" ref="AZ143" si="2510">IF($N143="Out (znižuje náklady)",AF143,"0")</f>
        <v>0</v>
      </c>
      <c r="BA143" s="369" t="str">
        <f t="shared" ref="BA143" si="2511">IF($N143="Out (znižuje náklady)",AG143,"0")</f>
        <v>0</v>
      </c>
      <c r="BB143" s="369" t="str">
        <f t="shared" ref="BB143" si="2512">IF($N143="Out (znižuje náklady)",AH143,"0")</f>
        <v>0</v>
      </c>
      <c r="BC143" s="369" t="str">
        <f t="shared" ref="BC143" si="2513">IF($N143="Out (znižuje náklady)",AI143,"0")</f>
        <v>0</v>
      </c>
      <c r="BD143" s="369" t="str">
        <f t="shared" ref="BD143" si="2514">IF($N143="Out (znižuje náklady)",AJ143,"0")</f>
        <v>0</v>
      </c>
      <c r="BE143" s="369" t="str">
        <f t="shared" ref="BE143" si="2515">IF($N143="Out (znižuje náklady)",AK143,"0")</f>
        <v>0</v>
      </c>
      <c r="BF143" s="369" t="str">
        <f t="shared" ref="BF143" si="2516">IF($N143="Out (znižuje náklady)",AL143,"0")</f>
        <v>0</v>
      </c>
      <c r="BG143" s="369" t="str">
        <f t="shared" ref="BG143" si="2517">IF($N143="Out (znižuje náklady)",AM143,"0")</f>
        <v>0</v>
      </c>
      <c r="BH143" s="369" t="str">
        <f t="shared" ref="BH143" si="2518">IF($N143="Out (znižuje náklady)",AN143,"0")</f>
        <v>0</v>
      </c>
      <c r="BI143" s="377" t="str">
        <f t="shared" ref="BI143" si="2519">IF($N143="Out (znižuje náklady)",AO143,"0")</f>
        <v>0</v>
      </c>
      <c r="BJ143" s="371">
        <f>IF(F143=vstupy!$B$47,0,1)</f>
        <v>1</v>
      </c>
      <c r="BK143" s="372">
        <f t="shared" ref="BK143" si="2520">$BJ143*AP143</f>
        <v>0</v>
      </c>
      <c r="BL143" s="369">
        <f t="shared" ref="BL143" si="2521">$BJ143*AQ143</f>
        <v>0</v>
      </c>
      <c r="BM143" s="369">
        <f t="shared" ref="BM143" si="2522">$BJ143*AR143</f>
        <v>0</v>
      </c>
      <c r="BN143" s="369">
        <f t="shared" ref="BN143" si="2523">$BJ143*AS143</f>
        <v>0</v>
      </c>
      <c r="BO143" s="369">
        <f t="shared" ref="BO143" si="2524">$BJ143*AT143</f>
        <v>0</v>
      </c>
      <c r="BP143" s="369">
        <f t="shared" ref="BP143" si="2525">$BJ143*AU143</f>
        <v>0</v>
      </c>
      <c r="BQ143" s="369">
        <f t="shared" ref="BQ143" si="2526">$BJ143*AV143</f>
        <v>0</v>
      </c>
      <c r="BR143" s="369">
        <f t="shared" ref="BR143" si="2527">$BJ143*AW143</f>
        <v>0</v>
      </c>
      <c r="BS143" s="369">
        <f t="shared" ref="BS143" si="2528">$BJ143*AX143</f>
        <v>0</v>
      </c>
      <c r="BT143" s="370">
        <f t="shared" ref="BT143" si="2529">$BJ143*AY143</f>
        <v>0</v>
      </c>
      <c r="BU143" s="372">
        <f t="shared" ref="BU143" si="2530">$BJ143*AZ143</f>
        <v>0</v>
      </c>
      <c r="BV143" s="369">
        <f t="shared" ref="BV143" si="2531">$BJ143*BA143</f>
        <v>0</v>
      </c>
      <c r="BW143" s="369">
        <f t="shared" ref="BW143" si="2532">$BJ143*BB143</f>
        <v>0</v>
      </c>
      <c r="BX143" s="369">
        <f t="shared" ref="BX143" si="2533">$BJ143*BC143</f>
        <v>0</v>
      </c>
      <c r="BY143" s="369">
        <f t="shared" ref="BY143" si="2534">$BJ143*BD143</f>
        <v>0</v>
      </c>
      <c r="BZ143" s="369">
        <f t="shared" ref="BZ143" si="2535">$BJ143*BE143</f>
        <v>0</v>
      </c>
      <c r="CA143" s="369">
        <f t="shared" ref="CA143" si="2536">$BJ143*BF143</f>
        <v>0</v>
      </c>
      <c r="CB143" s="369">
        <f t="shared" ref="CB143" si="2537">$BJ143*BG143</f>
        <v>0</v>
      </c>
      <c r="CC143" s="369">
        <f t="shared" ref="CC143" si="2538">$BJ143*BH143</f>
        <v>0</v>
      </c>
      <c r="CD143" s="370">
        <f t="shared" ref="CD143" si="2539">$BJ143*BI143</f>
        <v>0</v>
      </c>
      <c r="CE143" s="395">
        <f>IF(N143="Nemení sa",1,0)</f>
        <v>0</v>
      </c>
      <c r="CF143" s="372">
        <f>AG143*$CE143</f>
        <v>0</v>
      </c>
      <c r="CG143" s="369">
        <f>AI143*$CE143</f>
        <v>0</v>
      </c>
      <c r="CH143" s="369">
        <f>AK143*$CE143</f>
        <v>0</v>
      </c>
      <c r="CI143" s="369">
        <f>AM143*$CE143</f>
        <v>0</v>
      </c>
      <c r="CJ143" s="370">
        <f>AO143*$CE143</f>
        <v>0</v>
      </c>
      <c r="CK143" s="373">
        <f t="shared" ref="CK143" si="2540">SUM(CF143:CJ145)</f>
        <v>0</v>
      </c>
      <c r="CL143" s="374">
        <f>IF(F143=vstupy!B$42,"1",0)</f>
        <v>0</v>
      </c>
      <c r="CM143" s="372">
        <f t="shared" ref="CM143:CV143" si="2541">IF($CL143="1",AP143,0)</f>
        <v>0</v>
      </c>
      <c r="CN143" s="369">
        <f t="shared" si="2541"/>
        <v>0</v>
      </c>
      <c r="CO143" s="369">
        <f t="shared" si="2541"/>
        <v>0</v>
      </c>
      <c r="CP143" s="369">
        <f t="shared" si="2541"/>
        <v>0</v>
      </c>
      <c r="CQ143" s="369">
        <f t="shared" si="2541"/>
        <v>0</v>
      </c>
      <c r="CR143" s="369">
        <f t="shared" si="2541"/>
        <v>0</v>
      </c>
      <c r="CS143" s="369">
        <f t="shared" si="2541"/>
        <v>0</v>
      </c>
      <c r="CT143" s="369">
        <f t="shared" si="2541"/>
        <v>0</v>
      </c>
      <c r="CU143" s="369">
        <f t="shared" si="2541"/>
        <v>0</v>
      </c>
      <c r="CV143" s="370">
        <f t="shared" si="2541"/>
        <v>0</v>
      </c>
      <c r="CW143" s="371">
        <f>CP143+CT143+CV143</f>
        <v>0</v>
      </c>
      <c r="CX143" s="371">
        <f t="shared" ref="CX143" si="2542">CN143+CR143</f>
        <v>0</v>
      </c>
      <c r="CY143" s="372">
        <f t="shared" ref="CY143:DH143" si="2543">IF($CL143="1",AZ143,0)</f>
        <v>0</v>
      </c>
      <c r="CZ143" s="369">
        <f t="shared" si="2543"/>
        <v>0</v>
      </c>
      <c r="DA143" s="369">
        <f t="shared" si="2543"/>
        <v>0</v>
      </c>
      <c r="DB143" s="369">
        <f t="shared" si="2543"/>
        <v>0</v>
      </c>
      <c r="DC143" s="369">
        <f t="shared" si="2543"/>
        <v>0</v>
      </c>
      <c r="DD143" s="369">
        <f t="shared" si="2543"/>
        <v>0</v>
      </c>
      <c r="DE143" s="369">
        <f t="shared" si="2543"/>
        <v>0</v>
      </c>
      <c r="DF143" s="369">
        <f t="shared" si="2543"/>
        <v>0</v>
      </c>
      <c r="DG143" s="369">
        <f t="shared" si="2543"/>
        <v>0</v>
      </c>
      <c r="DH143" s="370">
        <f t="shared" si="2543"/>
        <v>0</v>
      </c>
      <c r="DI143" s="382">
        <f>DB143+DF143+DH143</f>
        <v>0</v>
      </c>
      <c r="DJ143" s="382">
        <f t="shared" ref="DJ143" si="2544">CZ143+DD143</f>
        <v>0</v>
      </c>
      <c r="DK143" s="381">
        <f>IF(CE143=0,1,0)</f>
        <v>1</v>
      </c>
      <c r="DL143" s="381">
        <f>IFERROR(IF($AF143="N",AH143+AJ143+AL143+AN143,AF143+AH143+AJ143+AL143+AN143),0)*$DK143</f>
        <v>0</v>
      </c>
      <c r="DM143" s="381">
        <f>(AG143+AI143+AK143+AM143+AO143)*$DK143</f>
        <v>0</v>
      </c>
      <c r="DN143" s="381">
        <f>AS143+AW143+AY143-CW143</f>
        <v>0</v>
      </c>
      <c r="DO143" s="381">
        <f>BC143+BG143+BI143-DI143</f>
        <v>0</v>
      </c>
      <c r="DP143" s="381">
        <f>DN143+DO143</f>
        <v>0</v>
      </c>
      <c r="DQ143" s="380" t="str">
        <f>IF(OR(F143=vstupy!B$40,F143=vstupy!B$41,F143=vstupy!B$42,),"0","1")</f>
        <v>0</v>
      </c>
      <c r="DR143" s="372">
        <f>IF($DQ143="1",AQ143,"0")+CF143</f>
        <v>0</v>
      </c>
      <c r="DS143" s="369">
        <f>IF($DQ143="1",AS143,"0")+CG143</f>
        <v>0</v>
      </c>
      <c r="DT143" s="369">
        <f>IF($DQ143="1",AU143,"0")+CH143</f>
        <v>0</v>
      </c>
      <c r="DU143" s="369">
        <f>IF($DQ143="1",AW143,"0")+CI143</f>
        <v>0</v>
      </c>
      <c r="DV143" s="370">
        <f>IF($DQ143="1",AY143,"0")+CJ143</f>
        <v>0</v>
      </c>
      <c r="DW143" s="378">
        <f t="shared" ref="DW143" si="2545">SUM(DR143:DV145)</f>
        <v>0</v>
      </c>
      <c r="DX143" s="372" t="str">
        <f t="shared" ref="DX143" si="2546">IF($DQ143="1",BA143,"0")</f>
        <v>0</v>
      </c>
      <c r="DY143" s="369" t="str">
        <f t="shared" ref="DY143" si="2547">IF($DQ143="1",BC143,"0")</f>
        <v>0</v>
      </c>
      <c r="DZ143" s="369" t="str">
        <f t="shared" ref="DZ143" si="2548">IF($DQ143="1",BE143,"0")</f>
        <v>0</v>
      </c>
      <c r="EA143" s="369" t="str">
        <f>IF($DQ143="1",BG143,"0")</f>
        <v>0</v>
      </c>
      <c r="EB143" s="370" t="str">
        <f>IF($DQ143="1",BI143,"0")</f>
        <v>0</v>
      </c>
      <c r="EC143" s="378">
        <f t="shared" ref="EC143" si="2549">SUM(DX143:EB145)</f>
        <v>0</v>
      </c>
      <c r="ED143" s="379">
        <f>EC143+DW143</f>
        <v>0</v>
      </c>
    </row>
    <row r="144" spans="2:134" ht="12.6" customHeight="1" x14ac:dyDescent="0.2">
      <c r="B144" s="427"/>
      <c r="C144" s="425"/>
      <c r="D144" s="425"/>
      <c r="E144" s="425"/>
      <c r="F144" s="429"/>
      <c r="G144" s="585"/>
      <c r="H144" s="432"/>
      <c r="I144" s="432"/>
      <c r="J144" s="423"/>
      <c r="K144" s="429"/>
      <c r="L144" s="418"/>
      <c r="M144" s="426"/>
      <c r="N144" s="418"/>
      <c r="O144" s="418"/>
      <c r="P144" s="418"/>
      <c r="Q144" s="418"/>
      <c r="R144" s="419"/>
      <c r="S144" s="418"/>
      <c r="T144" s="420"/>
      <c r="U144" s="421"/>
      <c r="V144" s="419"/>
      <c r="W144" s="418"/>
      <c r="X144" s="160" t="s">
        <v>142</v>
      </c>
      <c r="Y144" s="174" t="s">
        <v>137</v>
      </c>
      <c r="Z144" s="171">
        <f>VLOOKUP($X144,vstupy!$B$18:$F$31,MATCH($Y144,vstupy!$B$17:$F$17,0),0)</f>
        <v>0</v>
      </c>
      <c r="AA144" s="108" t="s">
        <v>143</v>
      </c>
      <c r="AB144" s="171">
        <f>VLOOKUP($AA144,vstupy!$B$34:$C$36,2,FALSE)</f>
        <v>0</v>
      </c>
      <c r="AC144" s="171">
        <f t="shared" si="2494"/>
        <v>0</v>
      </c>
      <c r="AD144" s="435"/>
      <c r="AE144" s="404"/>
      <c r="AF144" s="372"/>
      <c r="AG144" s="396"/>
      <c r="AH144" s="396"/>
      <c r="AI144" s="396"/>
      <c r="AJ144" s="396"/>
      <c r="AK144" s="396"/>
      <c r="AL144" s="396"/>
      <c r="AM144" s="399"/>
      <c r="AN144" s="396"/>
      <c r="AO144" s="401"/>
      <c r="AP144" s="372"/>
      <c r="AQ144" s="369"/>
      <c r="AR144" s="369"/>
      <c r="AS144" s="369"/>
      <c r="AT144" s="369"/>
      <c r="AU144" s="369"/>
      <c r="AV144" s="369"/>
      <c r="AW144" s="369"/>
      <c r="AX144" s="369"/>
      <c r="AY144" s="369"/>
      <c r="AZ144" s="369"/>
      <c r="BA144" s="369"/>
      <c r="BB144" s="369"/>
      <c r="BC144" s="369"/>
      <c r="BD144" s="369"/>
      <c r="BE144" s="369"/>
      <c r="BF144" s="369"/>
      <c r="BG144" s="369"/>
      <c r="BH144" s="369"/>
      <c r="BI144" s="377"/>
      <c r="BJ144" s="371"/>
      <c r="BK144" s="372"/>
      <c r="BL144" s="369"/>
      <c r="BM144" s="369"/>
      <c r="BN144" s="369"/>
      <c r="BO144" s="369"/>
      <c r="BP144" s="369"/>
      <c r="BQ144" s="369"/>
      <c r="BR144" s="369"/>
      <c r="BS144" s="369"/>
      <c r="BT144" s="370"/>
      <c r="BU144" s="372"/>
      <c r="BV144" s="369"/>
      <c r="BW144" s="369"/>
      <c r="BX144" s="369"/>
      <c r="BY144" s="369"/>
      <c r="BZ144" s="369"/>
      <c r="CA144" s="369"/>
      <c r="CB144" s="369"/>
      <c r="CC144" s="369"/>
      <c r="CD144" s="370"/>
      <c r="CE144" s="395"/>
      <c r="CF144" s="372"/>
      <c r="CG144" s="369"/>
      <c r="CH144" s="369"/>
      <c r="CI144" s="369"/>
      <c r="CJ144" s="370"/>
      <c r="CK144" s="373"/>
      <c r="CL144" s="375"/>
      <c r="CM144" s="372"/>
      <c r="CN144" s="369"/>
      <c r="CO144" s="369"/>
      <c r="CP144" s="369"/>
      <c r="CQ144" s="369"/>
      <c r="CR144" s="369"/>
      <c r="CS144" s="369"/>
      <c r="CT144" s="369"/>
      <c r="CU144" s="369"/>
      <c r="CV144" s="370"/>
      <c r="CW144" s="371"/>
      <c r="CX144" s="371"/>
      <c r="CY144" s="372"/>
      <c r="CZ144" s="369"/>
      <c r="DA144" s="369"/>
      <c r="DB144" s="369"/>
      <c r="DC144" s="369"/>
      <c r="DD144" s="369"/>
      <c r="DE144" s="369"/>
      <c r="DF144" s="369"/>
      <c r="DG144" s="369"/>
      <c r="DH144" s="370"/>
      <c r="DI144" s="382"/>
      <c r="DJ144" s="382"/>
      <c r="DK144" s="381"/>
      <c r="DL144" s="381"/>
      <c r="DM144" s="381"/>
      <c r="DN144" s="381"/>
      <c r="DO144" s="381"/>
      <c r="DP144" s="381"/>
      <c r="DQ144" s="380"/>
      <c r="DR144" s="372"/>
      <c r="DS144" s="369"/>
      <c r="DT144" s="369"/>
      <c r="DU144" s="369"/>
      <c r="DV144" s="370"/>
      <c r="DW144" s="378"/>
      <c r="DX144" s="372"/>
      <c r="DY144" s="369"/>
      <c r="DZ144" s="369"/>
      <c r="EA144" s="369"/>
      <c r="EB144" s="370"/>
      <c r="EC144" s="378"/>
      <c r="ED144" s="379"/>
    </row>
    <row r="145" spans="2:134" ht="12.6" customHeight="1" x14ac:dyDescent="0.2">
      <c r="B145" s="427"/>
      <c r="C145" s="425"/>
      <c r="D145" s="425"/>
      <c r="E145" s="425"/>
      <c r="F145" s="430"/>
      <c r="G145" s="585"/>
      <c r="H145" s="433"/>
      <c r="I145" s="433"/>
      <c r="J145" s="424"/>
      <c r="K145" s="430"/>
      <c r="L145" s="418"/>
      <c r="M145" s="426"/>
      <c r="N145" s="418"/>
      <c r="O145" s="418"/>
      <c r="P145" s="418"/>
      <c r="Q145" s="418"/>
      <c r="R145" s="419"/>
      <c r="S145" s="418"/>
      <c r="T145" s="420"/>
      <c r="U145" s="421"/>
      <c r="V145" s="419"/>
      <c r="W145" s="418"/>
      <c r="X145" s="160" t="s">
        <v>142</v>
      </c>
      <c r="Y145" s="174" t="s">
        <v>137</v>
      </c>
      <c r="Z145" s="171">
        <f>VLOOKUP($X145,vstupy!$B$18:$F$31,MATCH($Y145,vstupy!$B$17:$F$17,0),0)</f>
        <v>0</v>
      </c>
      <c r="AA145" s="108" t="s">
        <v>143</v>
      </c>
      <c r="AB145" s="171">
        <f>VLOOKUP($AA145,vstupy!$B$34:$C$36,2,FALSE)</f>
        <v>0</v>
      </c>
      <c r="AC145" s="171">
        <f t="shared" si="2494"/>
        <v>0</v>
      </c>
      <c r="AD145" s="436"/>
      <c r="AE145" s="405"/>
      <c r="AF145" s="372"/>
      <c r="AG145" s="396"/>
      <c r="AH145" s="396"/>
      <c r="AI145" s="396"/>
      <c r="AJ145" s="396"/>
      <c r="AK145" s="396"/>
      <c r="AL145" s="396"/>
      <c r="AM145" s="400"/>
      <c r="AN145" s="396"/>
      <c r="AO145" s="401"/>
      <c r="AP145" s="372"/>
      <c r="AQ145" s="369"/>
      <c r="AR145" s="369"/>
      <c r="AS145" s="369"/>
      <c r="AT145" s="369"/>
      <c r="AU145" s="369"/>
      <c r="AV145" s="369"/>
      <c r="AW145" s="369"/>
      <c r="AX145" s="369"/>
      <c r="AY145" s="369"/>
      <c r="AZ145" s="369"/>
      <c r="BA145" s="369"/>
      <c r="BB145" s="369"/>
      <c r="BC145" s="369"/>
      <c r="BD145" s="369"/>
      <c r="BE145" s="369"/>
      <c r="BF145" s="369"/>
      <c r="BG145" s="369"/>
      <c r="BH145" s="369"/>
      <c r="BI145" s="377"/>
      <c r="BJ145" s="371"/>
      <c r="BK145" s="372"/>
      <c r="BL145" s="369"/>
      <c r="BM145" s="369"/>
      <c r="BN145" s="369"/>
      <c r="BO145" s="369"/>
      <c r="BP145" s="369"/>
      <c r="BQ145" s="369"/>
      <c r="BR145" s="369"/>
      <c r="BS145" s="369"/>
      <c r="BT145" s="370"/>
      <c r="BU145" s="372"/>
      <c r="BV145" s="369"/>
      <c r="BW145" s="369"/>
      <c r="BX145" s="369"/>
      <c r="BY145" s="369"/>
      <c r="BZ145" s="369"/>
      <c r="CA145" s="369"/>
      <c r="CB145" s="369"/>
      <c r="CC145" s="369"/>
      <c r="CD145" s="370"/>
      <c r="CE145" s="395"/>
      <c r="CF145" s="372"/>
      <c r="CG145" s="369"/>
      <c r="CH145" s="369"/>
      <c r="CI145" s="369"/>
      <c r="CJ145" s="370"/>
      <c r="CK145" s="373"/>
      <c r="CL145" s="376"/>
      <c r="CM145" s="372"/>
      <c r="CN145" s="369"/>
      <c r="CO145" s="369"/>
      <c r="CP145" s="369"/>
      <c r="CQ145" s="369"/>
      <c r="CR145" s="369"/>
      <c r="CS145" s="369"/>
      <c r="CT145" s="369"/>
      <c r="CU145" s="369"/>
      <c r="CV145" s="370"/>
      <c r="CW145" s="371"/>
      <c r="CX145" s="371"/>
      <c r="CY145" s="372"/>
      <c r="CZ145" s="369"/>
      <c r="DA145" s="369"/>
      <c r="DB145" s="369"/>
      <c r="DC145" s="369"/>
      <c r="DD145" s="369"/>
      <c r="DE145" s="369"/>
      <c r="DF145" s="369"/>
      <c r="DG145" s="369"/>
      <c r="DH145" s="370"/>
      <c r="DI145" s="382"/>
      <c r="DJ145" s="382"/>
      <c r="DK145" s="381"/>
      <c r="DL145" s="381"/>
      <c r="DM145" s="381"/>
      <c r="DN145" s="381"/>
      <c r="DO145" s="381"/>
      <c r="DP145" s="381"/>
      <c r="DQ145" s="380"/>
      <c r="DR145" s="372"/>
      <c r="DS145" s="369"/>
      <c r="DT145" s="369"/>
      <c r="DU145" s="369"/>
      <c r="DV145" s="370"/>
      <c r="DW145" s="378"/>
      <c r="DX145" s="372"/>
      <c r="DY145" s="369"/>
      <c r="DZ145" s="369"/>
      <c r="EA145" s="369"/>
      <c r="EB145" s="370"/>
      <c r="EC145" s="378"/>
      <c r="ED145" s="379"/>
    </row>
    <row r="146" spans="2:134" ht="12.6" customHeight="1" x14ac:dyDescent="0.2">
      <c r="B146" s="414">
        <f t="shared" ref="B146" si="2550">B143+1</f>
        <v>46</v>
      </c>
      <c r="C146" s="437"/>
      <c r="D146" s="437"/>
      <c r="E146" s="437"/>
      <c r="F146" s="392" t="s">
        <v>196</v>
      </c>
      <c r="G146" s="586"/>
      <c r="H146" s="386" t="str">
        <f t="shared" ref="H146" si="2551">IF($F146="3e)  Skoršia transpozícia  - zavedenie transpozície pred termínom ktorý určuje smernica EÚ. "," ","")</f>
        <v/>
      </c>
      <c r="I146" s="386" t="str">
        <f t="shared" ref="I146" si="2552">IF($F146="3e)  Skoršia transpozícia  - zavedenie transpozície pred termínom ktorý určuje smernica EÚ. ",$H146,"NA")</f>
        <v>NA</v>
      </c>
      <c r="J146" s="389">
        <f>IF(I146&gt;12,1,I146/12)</f>
        <v>1</v>
      </c>
      <c r="K146" s="392"/>
      <c r="L146" s="384"/>
      <c r="M146" s="383">
        <f>IF(L146="N",0,L146)</f>
        <v>0</v>
      </c>
      <c r="N146" s="384" t="s">
        <v>196</v>
      </c>
      <c r="O146" s="384"/>
      <c r="P146" s="384"/>
      <c r="Q146" s="384" t="s">
        <v>35</v>
      </c>
      <c r="R146" s="385">
        <f>VLOOKUP(Q146,vstupy!$B$3:$C$15,2,FALSE)</f>
        <v>0</v>
      </c>
      <c r="S146" s="384"/>
      <c r="T146" s="409"/>
      <c r="U146" s="410" t="s">
        <v>35</v>
      </c>
      <c r="V146" s="385">
        <f>VLOOKUP(U146,vstupy!$B$3:$C$15,2,FALSE)</f>
        <v>0</v>
      </c>
      <c r="W146" s="384"/>
      <c r="X146" s="261" t="s">
        <v>142</v>
      </c>
      <c r="Y146" s="262" t="s">
        <v>137</v>
      </c>
      <c r="Z146" s="263">
        <f>VLOOKUP($X146,vstupy!$B$18:$F$31,MATCH($Y146,vstupy!$B$17:$F$17,0),0)</f>
        <v>0</v>
      </c>
      <c r="AA146" s="264" t="s">
        <v>143</v>
      </c>
      <c r="AB146" s="263">
        <f>VLOOKUP($AA146,vstupy!$B$34:$C$36,2,FALSE)</f>
        <v>0</v>
      </c>
      <c r="AC146" s="263">
        <f t="shared" si="2494"/>
        <v>0</v>
      </c>
      <c r="AD146" s="411" t="s">
        <v>35</v>
      </c>
      <c r="AE146" s="403">
        <f>VLOOKUP(AD146,vstupy!$B$3:$C$15,2,FALSE)</f>
        <v>0</v>
      </c>
      <c r="AF146" s="406" t="str">
        <f>IFERROR(IF(M146=0,"N",O146/L146*J146),0)</f>
        <v>N</v>
      </c>
      <c r="AG146" s="396">
        <f>O146*J146</f>
        <v>0</v>
      </c>
      <c r="AH146" s="408">
        <f t="shared" ref="AH146" si="2553">P146*R146*J146</f>
        <v>0</v>
      </c>
      <c r="AI146" s="400">
        <f t="shared" ref="AI146" si="2554">IFERROR(AH146*M146,0)</f>
        <v>0</v>
      </c>
      <c r="AJ146" s="408" t="str">
        <f t="shared" si="1393"/>
        <v>N</v>
      </c>
      <c r="AK146" s="396">
        <f t="shared" ref="AK146" si="2555">S146*J146</f>
        <v>0</v>
      </c>
      <c r="AL146" s="396">
        <f>T146*V146*J146</f>
        <v>0</v>
      </c>
      <c r="AM146" s="398">
        <f t="shared" ref="AM146" si="2556">IFERROR(AL146*M146,0)</f>
        <v>0</v>
      </c>
      <c r="AN146" s="400">
        <f>IF(W146&gt;0,IF(AE146&gt;0,($G$7/160)*(W146/60)*AE146*J146,0),IF(AE146&gt;0,($G$7/160)*((AC146+AC147+AC148)/60)*AE146*J146,0))</f>
        <v>0</v>
      </c>
      <c r="AO146" s="401">
        <f>IFERROR(AN146*M146,0)</f>
        <v>0</v>
      </c>
      <c r="AP146" s="372">
        <f t="shared" ref="AP146" si="2557">IF($N146="In (zvyšuje náklady)",AF146,0)</f>
        <v>0</v>
      </c>
      <c r="AQ146" s="369">
        <f t="shared" ref="AQ146" si="2558">IF($N146="In (zvyšuje náklady)",AG146,0)</f>
        <v>0</v>
      </c>
      <c r="AR146" s="369">
        <f t="shared" ref="AR146" si="2559">IF($N146="In (zvyšuje náklady)",AH146,0)</f>
        <v>0</v>
      </c>
      <c r="AS146" s="369">
        <f t="shared" ref="AS146" si="2560">IF($N146="In (zvyšuje náklady)",AI146,0)</f>
        <v>0</v>
      </c>
      <c r="AT146" s="369">
        <f t="shared" ref="AT146" si="2561">IF($N146="In (zvyšuje náklady)",AJ146,0)</f>
        <v>0</v>
      </c>
      <c r="AU146" s="369">
        <f t="shared" ref="AU146" si="2562">IF($N146="In (zvyšuje náklady)",AK146,0)</f>
        <v>0</v>
      </c>
      <c r="AV146" s="369">
        <f t="shared" ref="AV146" si="2563">IF($N146="In (zvyšuje náklady)",AL146,0)</f>
        <v>0</v>
      </c>
      <c r="AW146" s="369">
        <f t="shared" ref="AW146" si="2564">IF($N146="In (zvyšuje náklady)",AM146,0)</f>
        <v>0</v>
      </c>
      <c r="AX146" s="369">
        <f t="shared" ref="AX146" si="2565">IF($N146="In (zvyšuje náklady)",AN146,0)</f>
        <v>0</v>
      </c>
      <c r="AY146" s="369">
        <f t="shared" ref="AY146" si="2566">IF($N146="In (zvyšuje náklady)",AO146,0)</f>
        <v>0</v>
      </c>
      <c r="AZ146" s="369" t="str">
        <f t="shared" ref="AZ146" si="2567">IF($N146="Out (znižuje náklady)",AF146,"0")</f>
        <v>0</v>
      </c>
      <c r="BA146" s="369" t="str">
        <f t="shared" ref="BA146" si="2568">IF($N146="Out (znižuje náklady)",AG146,"0")</f>
        <v>0</v>
      </c>
      <c r="BB146" s="369" t="str">
        <f t="shared" ref="BB146" si="2569">IF($N146="Out (znižuje náklady)",AH146,"0")</f>
        <v>0</v>
      </c>
      <c r="BC146" s="369" t="str">
        <f t="shared" ref="BC146" si="2570">IF($N146="Out (znižuje náklady)",AI146,"0")</f>
        <v>0</v>
      </c>
      <c r="BD146" s="369" t="str">
        <f t="shared" ref="BD146" si="2571">IF($N146="Out (znižuje náklady)",AJ146,"0")</f>
        <v>0</v>
      </c>
      <c r="BE146" s="369" t="str">
        <f t="shared" ref="BE146" si="2572">IF($N146="Out (znižuje náklady)",AK146,"0")</f>
        <v>0</v>
      </c>
      <c r="BF146" s="369" t="str">
        <f t="shared" ref="BF146" si="2573">IF($N146="Out (znižuje náklady)",AL146,"0")</f>
        <v>0</v>
      </c>
      <c r="BG146" s="369" t="str">
        <f t="shared" ref="BG146" si="2574">IF($N146="Out (znižuje náklady)",AM146,"0")</f>
        <v>0</v>
      </c>
      <c r="BH146" s="369" t="str">
        <f t="shared" ref="BH146" si="2575">IF($N146="Out (znižuje náklady)",AN146,"0")</f>
        <v>0</v>
      </c>
      <c r="BI146" s="377" t="str">
        <f t="shared" ref="BI146" si="2576">IF($N146="Out (znižuje náklady)",AO146,"0")</f>
        <v>0</v>
      </c>
      <c r="BJ146" s="371">
        <f>IF(F146=vstupy!$B$47,0,1)</f>
        <v>1</v>
      </c>
      <c r="BK146" s="372">
        <f t="shared" ref="BK146" si="2577">$BJ146*AP146</f>
        <v>0</v>
      </c>
      <c r="BL146" s="369">
        <f t="shared" ref="BL146" si="2578">$BJ146*AQ146</f>
        <v>0</v>
      </c>
      <c r="BM146" s="369">
        <f t="shared" ref="BM146" si="2579">$BJ146*AR146</f>
        <v>0</v>
      </c>
      <c r="BN146" s="369">
        <f t="shared" ref="BN146" si="2580">$BJ146*AS146</f>
        <v>0</v>
      </c>
      <c r="BO146" s="369">
        <f t="shared" ref="BO146" si="2581">$BJ146*AT146</f>
        <v>0</v>
      </c>
      <c r="BP146" s="369">
        <f t="shared" ref="BP146" si="2582">$BJ146*AU146</f>
        <v>0</v>
      </c>
      <c r="BQ146" s="369">
        <f t="shared" ref="BQ146" si="2583">$BJ146*AV146</f>
        <v>0</v>
      </c>
      <c r="BR146" s="369">
        <f t="shared" ref="BR146" si="2584">$BJ146*AW146</f>
        <v>0</v>
      </c>
      <c r="BS146" s="369">
        <f t="shared" ref="BS146" si="2585">$BJ146*AX146</f>
        <v>0</v>
      </c>
      <c r="BT146" s="370">
        <f t="shared" ref="BT146" si="2586">$BJ146*AY146</f>
        <v>0</v>
      </c>
      <c r="BU146" s="372">
        <f t="shared" ref="BU146" si="2587">$BJ146*AZ146</f>
        <v>0</v>
      </c>
      <c r="BV146" s="369">
        <f t="shared" ref="BV146" si="2588">$BJ146*BA146</f>
        <v>0</v>
      </c>
      <c r="BW146" s="369">
        <f t="shared" ref="BW146" si="2589">$BJ146*BB146</f>
        <v>0</v>
      </c>
      <c r="BX146" s="369">
        <f t="shared" ref="BX146" si="2590">$BJ146*BC146</f>
        <v>0</v>
      </c>
      <c r="BY146" s="369">
        <f t="shared" ref="BY146" si="2591">$BJ146*BD146</f>
        <v>0</v>
      </c>
      <c r="BZ146" s="369">
        <f t="shared" ref="BZ146" si="2592">$BJ146*BE146</f>
        <v>0</v>
      </c>
      <c r="CA146" s="369">
        <f t="shared" ref="CA146" si="2593">$BJ146*BF146</f>
        <v>0</v>
      </c>
      <c r="CB146" s="369">
        <f t="shared" ref="CB146" si="2594">$BJ146*BG146</f>
        <v>0</v>
      </c>
      <c r="CC146" s="369">
        <f t="shared" ref="CC146" si="2595">$BJ146*BH146</f>
        <v>0</v>
      </c>
      <c r="CD146" s="370">
        <f t="shared" ref="CD146" si="2596">$BJ146*BI146</f>
        <v>0</v>
      </c>
      <c r="CE146" s="395">
        <f>IF(N146="Nemení sa",1,0)</f>
        <v>0</v>
      </c>
      <c r="CF146" s="372">
        <f>AG146*$CE146</f>
        <v>0</v>
      </c>
      <c r="CG146" s="369">
        <f>AI146*$CE146</f>
        <v>0</v>
      </c>
      <c r="CH146" s="369">
        <f>AK146*$CE146</f>
        <v>0</v>
      </c>
      <c r="CI146" s="369">
        <f>AM146*$CE146</f>
        <v>0</v>
      </c>
      <c r="CJ146" s="370">
        <f>AO146*$CE146</f>
        <v>0</v>
      </c>
      <c r="CK146" s="373">
        <f t="shared" ref="CK146" si="2597">SUM(CF146:CJ148)</f>
        <v>0</v>
      </c>
      <c r="CL146" s="374">
        <f>IF(F146=vstupy!B$42,"1",0)</f>
        <v>0</v>
      </c>
      <c r="CM146" s="372">
        <f t="shared" ref="CM146:CV146" si="2598">IF($CL146="1",AP146,0)</f>
        <v>0</v>
      </c>
      <c r="CN146" s="369">
        <f t="shared" si="2598"/>
        <v>0</v>
      </c>
      <c r="CO146" s="369">
        <f t="shared" si="2598"/>
        <v>0</v>
      </c>
      <c r="CP146" s="369">
        <f t="shared" si="2598"/>
        <v>0</v>
      </c>
      <c r="CQ146" s="369">
        <f t="shared" si="2598"/>
        <v>0</v>
      </c>
      <c r="CR146" s="369">
        <f t="shared" si="2598"/>
        <v>0</v>
      </c>
      <c r="CS146" s="369">
        <f t="shared" si="2598"/>
        <v>0</v>
      </c>
      <c r="CT146" s="369">
        <f t="shared" si="2598"/>
        <v>0</v>
      </c>
      <c r="CU146" s="369">
        <f t="shared" si="2598"/>
        <v>0</v>
      </c>
      <c r="CV146" s="370">
        <f t="shared" si="2598"/>
        <v>0</v>
      </c>
      <c r="CW146" s="371">
        <f>CP146+CT146+CV146</f>
        <v>0</v>
      </c>
      <c r="CX146" s="371">
        <f t="shared" ref="CX146" si="2599">CN146+CR146</f>
        <v>0</v>
      </c>
      <c r="CY146" s="372">
        <f t="shared" ref="CY146:DH146" si="2600">IF($CL146="1",AZ146,0)</f>
        <v>0</v>
      </c>
      <c r="CZ146" s="369">
        <f t="shared" si="2600"/>
        <v>0</v>
      </c>
      <c r="DA146" s="369">
        <f t="shared" si="2600"/>
        <v>0</v>
      </c>
      <c r="DB146" s="369">
        <f t="shared" si="2600"/>
        <v>0</v>
      </c>
      <c r="DC146" s="369">
        <f t="shared" si="2600"/>
        <v>0</v>
      </c>
      <c r="DD146" s="369">
        <f t="shared" si="2600"/>
        <v>0</v>
      </c>
      <c r="DE146" s="369">
        <f t="shared" si="2600"/>
        <v>0</v>
      </c>
      <c r="DF146" s="369">
        <f t="shared" si="2600"/>
        <v>0</v>
      </c>
      <c r="DG146" s="369">
        <f t="shared" si="2600"/>
        <v>0</v>
      </c>
      <c r="DH146" s="370">
        <f t="shared" si="2600"/>
        <v>0</v>
      </c>
      <c r="DI146" s="382">
        <f>DB146+DF146+DH146</f>
        <v>0</v>
      </c>
      <c r="DJ146" s="382">
        <f t="shared" ref="DJ146" si="2601">CZ146+DD146</f>
        <v>0</v>
      </c>
      <c r="DK146" s="381">
        <f>IF(CE146=0,1,0)</f>
        <v>1</v>
      </c>
      <c r="DL146" s="381">
        <f>IFERROR(IF($AF146="N",AH146+AJ146+AL146+AN146,AF146+AH146+AJ146+AL146+AN146),0)*$DK146</f>
        <v>0</v>
      </c>
      <c r="DM146" s="381">
        <f>(AG146+AI146+AK146+AM146+AO146)*$DK146</f>
        <v>0</v>
      </c>
      <c r="DN146" s="381">
        <f>AS146+AW146+AY146-CW146</f>
        <v>0</v>
      </c>
      <c r="DO146" s="381">
        <f>BC146+BG146+BI146-DI146</f>
        <v>0</v>
      </c>
      <c r="DP146" s="381">
        <f>DN146+DO146</f>
        <v>0</v>
      </c>
      <c r="DQ146" s="380" t="str">
        <f>IF(OR(F146=vstupy!B$40,F146=vstupy!B$41,F146=vstupy!B$42,),"0","1")</f>
        <v>0</v>
      </c>
      <c r="DR146" s="372">
        <f>IF($DQ146="1",AQ146,"0")+CF146</f>
        <v>0</v>
      </c>
      <c r="DS146" s="369">
        <f>IF($DQ146="1",AS146,"0")+CG146</f>
        <v>0</v>
      </c>
      <c r="DT146" s="369">
        <f>IF($DQ146="1",AU146,"0")+CH146</f>
        <v>0</v>
      </c>
      <c r="DU146" s="369">
        <f>IF($DQ146="1",AW146,"0")+CI146</f>
        <v>0</v>
      </c>
      <c r="DV146" s="370">
        <f>IF($DQ146="1",AY146,"0")+CJ146</f>
        <v>0</v>
      </c>
      <c r="DW146" s="378">
        <f t="shared" ref="DW146" si="2602">SUM(DR146:DV148)</f>
        <v>0</v>
      </c>
      <c r="DX146" s="372" t="str">
        <f t="shared" ref="DX146" si="2603">IF($DQ146="1",BA146,"0")</f>
        <v>0</v>
      </c>
      <c r="DY146" s="369" t="str">
        <f t="shared" ref="DY146" si="2604">IF($DQ146="1",BC146,"0")</f>
        <v>0</v>
      </c>
      <c r="DZ146" s="369" t="str">
        <f t="shared" ref="DZ146" si="2605">IF($DQ146="1",BE146,"0")</f>
        <v>0</v>
      </c>
      <c r="EA146" s="369" t="str">
        <f>IF($DQ146="1",BG146,"0")</f>
        <v>0</v>
      </c>
      <c r="EB146" s="370" t="str">
        <f>IF($DQ146="1",BI146,"0")</f>
        <v>0</v>
      </c>
      <c r="EC146" s="378">
        <f t="shared" ref="EC146" si="2606">SUM(DX146:EB148)</f>
        <v>0</v>
      </c>
      <c r="ED146" s="379">
        <f>EC146+DW146</f>
        <v>0</v>
      </c>
    </row>
    <row r="147" spans="2:134" ht="12.6" customHeight="1" x14ac:dyDescent="0.2">
      <c r="B147" s="414"/>
      <c r="C147" s="437"/>
      <c r="D147" s="437"/>
      <c r="E147" s="437"/>
      <c r="F147" s="393"/>
      <c r="G147" s="586"/>
      <c r="H147" s="387"/>
      <c r="I147" s="387"/>
      <c r="J147" s="390"/>
      <c r="K147" s="393"/>
      <c r="L147" s="384"/>
      <c r="M147" s="383"/>
      <c r="N147" s="384"/>
      <c r="O147" s="384"/>
      <c r="P147" s="384"/>
      <c r="Q147" s="384"/>
      <c r="R147" s="385"/>
      <c r="S147" s="384"/>
      <c r="T147" s="409"/>
      <c r="U147" s="410"/>
      <c r="V147" s="385"/>
      <c r="W147" s="384"/>
      <c r="X147" s="261" t="s">
        <v>142</v>
      </c>
      <c r="Y147" s="262" t="s">
        <v>137</v>
      </c>
      <c r="Z147" s="263">
        <f>VLOOKUP($X147,vstupy!$B$18:$F$31,MATCH($Y147,vstupy!$B$17:$F$17,0),0)</f>
        <v>0</v>
      </c>
      <c r="AA147" s="264" t="s">
        <v>143</v>
      </c>
      <c r="AB147" s="263">
        <f>VLOOKUP($AA147,vstupy!$B$34:$C$36,2,FALSE)</f>
        <v>0</v>
      </c>
      <c r="AC147" s="263">
        <f t="shared" si="2494"/>
        <v>0</v>
      </c>
      <c r="AD147" s="412"/>
      <c r="AE147" s="404"/>
      <c r="AF147" s="372"/>
      <c r="AG147" s="396"/>
      <c r="AH147" s="396"/>
      <c r="AI147" s="396"/>
      <c r="AJ147" s="396"/>
      <c r="AK147" s="396"/>
      <c r="AL147" s="396"/>
      <c r="AM147" s="399"/>
      <c r="AN147" s="396"/>
      <c r="AO147" s="401"/>
      <c r="AP147" s="372"/>
      <c r="AQ147" s="369"/>
      <c r="AR147" s="369"/>
      <c r="AS147" s="369"/>
      <c r="AT147" s="369"/>
      <c r="AU147" s="369"/>
      <c r="AV147" s="369"/>
      <c r="AW147" s="369"/>
      <c r="AX147" s="369"/>
      <c r="AY147" s="369"/>
      <c r="AZ147" s="369"/>
      <c r="BA147" s="369"/>
      <c r="BB147" s="369"/>
      <c r="BC147" s="369"/>
      <c r="BD147" s="369"/>
      <c r="BE147" s="369"/>
      <c r="BF147" s="369"/>
      <c r="BG147" s="369"/>
      <c r="BH147" s="369"/>
      <c r="BI147" s="377"/>
      <c r="BJ147" s="371"/>
      <c r="BK147" s="372"/>
      <c r="BL147" s="369"/>
      <c r="BM147" s="369"/>
      <c r="BN147" s="369"/>
      <c r="BO147" s="369"/>
      <c r="BP147" s="369"/>
      <c r="BQ147" s="369"/>
      <c r="BR147" s="369"/>
      <c r="BS147" s="369"/>
      <c r="BT147" s="370"/>
      <c r="BU147" s="372"/>
      <c r="BV147" s="369"/>
      <c r="BW147" s="369"/>
      <c r="BX147" s="369"/>
      <c r="BY147" s="369"/>
      <c r="BZ147" s="369"/>
      <c r="CA147" s="369"/>
      <c r="CB147" s="369"/>
      <c r="CC147" s="369"/>
      <c r="CD147" s="370"/>
      <c r="CE147" s="395"/>
      <c r="CF147" s="372"/>
      <c r="CG147" s="369"/>
      <c r="CH147" s="369"/>
      <c r="CI147" s="369"/>
      <c r="CJ147" s="370"/>
      <c r="CK147" s="373"/>
      <c r="CL147" s="375"/>
      <c r="CM147" s="372"/>
      <c r="CN147" s="369"/>
      <c r="CO147" s="369"/>
      <c r="CP147" s="369"/>
      <c r="CQ147" s="369"/>
      <c r="CR147" s="369"/>
      <c r="CS147" s="369"/>
      <c r="CT147" s="369"/>
      <c r="CU147" s="369"/>
      <c r="CV147" s="370"/>
      <c r="CW147" s="371"/>
      <c r="CX147" s="371"/>
      <c r="CY147" s="372"/>
      <c r="CZ147" s="369"/>
      <c r="DA147" s="369"/>
      <c r="DB147" s="369"/>
      <c r="DC147" s="369"/>
      <c r="DD147" s="369"/>
      <c r="DE147" s="369"/>
      <c r="DF147" s="369"/>
      <c r="DG147" s="369"/>
      <c r="DH147" s="370"/>
      <c r="DI147" s="382"/>
      <c r="DJ147" s="382"/>
      <c r="DK147" s="381"/>
      <c r="DL147" s="381"/>
      <c r="DM147" s="381"/>
      <c r="DN147" s="381"/>
      <c r="DO147" s="381"/>
      <c r="DP147" s="381"/>
      <c r="DQ147" s="380"/>
      <c r="DR147" s="372"/>
      <c r="DS147" s="369"/>
      <c r="DT147" s="369"/>
      <c r="DU147" s="369"/>
      <c r="DV147" s="370"/>
      <c r="DW147" s="378"/>
      <c r="DX147" s="372"/>
      <c r="DY147" s="369"/>
      <c r="DZ147" s="369"/>
      <c r="EA147" s="369"/>
      <c r="EB147" s="370"/>
      <c r="EC147" s="378"/>
      <c r="ED147" s="379"/>
    </row>
    <row r="148" spans="2:134" ht="12.6" customHeight="1" x14ac:dyDescent="0.2">
      <c r="B148" s="414"/>
      <c r="C148" s="437"/>
      <c r="D148" s="437"/>
      <c r="E148" s="437"/>
      <c r="F148" s="394"/>
      <c r="G148" s="586"/>
      <c r="H148" s="388"/>
      <c r="I148" s="388"/>
      <c r="J148" s="391"/>
      <c r="K148" s="394"/>
      <c r="L148" s="384"/>
      <c r="M148" s="383"/>
      <c r="N148" s="384"/>
      <c r="O148" s="384"/>
      <c r="P148" s="384"/>
      <c r="Q148" s="384"/>
      <c r="R148" s="385"/>
      <c r="S148" s="384"/>
      <c r="T148" s="409"/>
      <c r="U148" s="410"/>
      <c r="V148" s="385"/>
      <c r="W148" s="384"/>
      <c r="X148" s="261" t="s">
        <v>142</v>
      </c>
      <c r="Y148" s="262" t="s">
        <v>137</v>
      </c>
      <c r="Z148" s="263">
        <f>VLOOKUP($X148,vstupy!$B$18:$F$31,MATCH($Y148,vstupy!$B$17:$F$17,0),0)</f>
        <v>0</v>
      </c>
      <c r="AA148" s="264" t="s">
        <v>143</v>
      </c>
      <c r="AB148" s="263">
        <f>VLOOKUP($AA148,vstupy!$B$34:$C$36,2,FALSE)</f>
        <v>0</v>
      </c>
      <c r="AC148" s="263">
        <f t="shared" si="2494"/>
        <v>0</v>
      </c>
      <c r="AD148" s="413"/>
      <c r="AE148" s="405"/>
      <c r="AF148" s="372"/>
      <c r="AG148" s="396"/>
      <c r="AH148" s="396"/>
      <c r="AI148" s="396"/>
      <c r="AJ148" s="396"/>
      <c r="AK148" s="396"/>
      <c r="AL148" s="396"/>
      <c r="AM148" s="400"/>
      <c r="AN148" s="396"/>
      <c r="AO148" s="401"/>
      <c r="AP148" s="372"/>
      <c r="AQ148" s="369"/>
      <c r="AR148" s="369"/>
      <c r="AS148" s="369"/>
      <c r="AT148" s="369"/>
      <c r="AU148" s="369"/>
      <c r="AV148" s="369"/>
      <c r="AW148" s="369"/>
      <c r="AX148" s="369"/>
      <c r="AY148" s="369"/>
      <c r="AZ148" s="369"/>
      <c r="BA148" s="369"/>
      <c r="BB148" s="369"/>
      <c r="BC148" s="369"/>
      <c r="BD148" s="369"/>
      <c r="BE148" s="369"/>
      <c r="BF148" s="369"/>
      <c r="BG148" s="369"/>
      <c r="BH148" s="369"/>
      <c r="BI148" s="377"/>
      <c r="BJ148" s="371"/>
      <c r="BK148" s="372"/>
      <c r="BL148" s="369"/>
      <c r="BM148" s="369"/>
      <c r="BN148" s="369"/>
      <c r="BO148" s="369"/>
      <c r="BP148" s="369"/>
      <c r="BQ148" s="369"/>
      <c r="BR148" s="369"/>
      <c r="BS148" s="369"/>
      <c r="BT148" s="370"/>
      <c r="BU148" s="372"/>
      <c r="BV148" s="369"/>
      <c r="BW148" s="369"/>
      <c r="BX148" s="369"/>
      <c r="BY148" s="369"/>
      <c r="BZ148" s="369"/>
      <c r="CA148" s="369"/>
      <c r="CB148" s="369"/>
      <c r="CC148" s="369"/>
      <c r="CD148" s="370"/>
      <c r="CE148" s="395"/>
      <c r="CF148" s="372"/>
      <c r="CG148" s="369"/>
      <c r="CH148" s="369"/>
      <c r="CI148" s="369"/>
      <c r="CJ148" s="370"/>
      <c r="CK148" s="373"/>
      <c r="CL148" s="376"/>
      <c r="CM148" s="372"/>
      <c r="CN148" s="369"/>
      <c r="CO148" s="369"/>
      <c r="CP148" s="369"/>
      <c r="CQ148" s="369"/>
      <c r="CR148" s="369"/>
      <c r="CS148" s="369"/>
      <c r="CT148" s="369"/>
      <c r="CU148" s="369"/>
      <c r="CV148" s="370"/>
      <c r="CW148" s="371"/>
      <c r="CX148" s="371"/>
      <c r="CY148" s="372"/>
      <c r="CZ148" s="369"/>
      <c r="DA148" s="369"/>
      <c r="DB148" s="369"/>
      <c r="DC148" s="369"/>
      <c r="DD148" s="369"/>
      <c r="DE148" s="369"/>
      <c r="DF148" s="369"/>
      <c r="DG148" s="369"/>
      <c r="DH148" s="370"/>
      <c r="DI148" s="382"/>
      <c r="DJ148" s="382"/>
      <c r="DK148" s="381"/>
      <c r="DL148" s="381"/>
      <c r="DM148" s="381"/>
      <c r="DN148" s="381"/>
      <c r="DO148" s="381"/>
      <c r="DP148" s="381"/>
      <c r="DQ148" s="380"/>
      <c r="DR148" s="372"/>
      <c r="DS148" s="369"/>
      <c r="DT148" s="369"/>
      <c r="DU148" s="369"/>
      <c r="DV148" s="370"/>
      <c r="DW148" s="378"/>
      <c r="DX148" s="372"/>
      <c r="DY148" s="369"/>
      <c r="DZ148" s="369"/>
      <c r="EA148" s="369"/>
      <c r="EB148" s="370"/>
      <c r="EC148" s="378"/>
      <c r="ED148" s="379"/>
    </row>
    <row r="149" spans="2:134" ht="12.6" customHeight="1" x14ac:dyDescent="0.2">
      <c r="B149" s="427">
        <f t="shared" ref="B149" si="2607">B146+1</f>
        <v>47</v>
      </c>
      <c r="C149" s="425"/>
      <c r="D149" s="425"/>
      <c r="E149" s="425"/>
      <c r="F149" s="428" t="s">
        <v>196</v>
      </c>
      <c r="G149" s="585"/>
      <c r="H149" s="431" t="str">
        <f t="shared" ref="H149" si="2608">IF($F149="3e)  Skoršia transpozícia  - zavedenie transpozície pred termínom ktorý určuje smernica EÚ. "," ","")</f>
        <v/>
      </c>
      <c r="I149" s="431" t="str">
        <f t="shared" ref="I149" si="2609">IF($F149="3e)  Skoršia transpozícia  - zavedenie transpozície pred termínom ktorý určuje smernica EÚ. ",$H149,"NA")</f>
        <v>NA</v>
      </c>
      <c r="J149" s="422">
        <f>IF(I149&gt;12,1,I149/12)</f>
        <v>1</v>
      </c>
      <c r="K149" s="428"/>
      <c r="L149" s="418"/>
      <c r="M149" s="426">
        <f>IF(L149="N",0,L149)</f>
        <v>0</v>
      </c>
      <c r="N149" s="418" t="s">
        <v>196</v>
      </c>
      <c r="O149" s="418"/>
      <c r="P149" s="418"/>
      <c r="Q149" s="418" t="s">
        <v>35</v>
      </c>
      <c r="R149" s="419">
        <f>VLOOKUP(Q149,vstupy!$B$3:$C$15,2,FALSE)</f>
        <v>0</v>
      </c>
      <c r="S149" s="418"/>
      <c r="T149" s="420"/>
      <c r="U149" s="421" t="s">
        <v>35</v>
      </c>
      <c r="V149" s="419">
        <f>VLOOKUP(U149,vstupy!$B$3:$C$15,2,FALSE)</f>
        <v>0</v>
      </c>
      <c r="W149" s="418"/>
      <c r="X149" s="160" t="s">
        <v>142</v>
      </c>
      <c r="Y149" s="174" t="s">
        <v>137</v>
      </c>
      <c r="Z149" s="171">
        <f>VLOOKUP($X149,vstupy!$B$18:$F$31,MATCH($Y149,vstupy!$B$17:$F$17,0),0)</f>
        <v>0</v>
      </c>
      <c r="AA149" s="108" t="s">
        <v>143</v>
      </c>
      <c r="AB149" s="171">
        <f>VLOOKUP($AA149,vstupy!$B$34:$C$36,2,FALSE)</f>
        <v>0</v>
      </c>
      <c r="AC149" s="171">
        <f t="shared" si="2494"/>
        <v>0</v>
      </c>
      <c r="AD149" s="434" t="s">
        <v>35</v>
      </c>
      <c r="AE149" s="403">
        <f>VLOOKUP(AD149,vstupy!$B$3:$C$15,2,FALSE)</f>
        <v>0</v>
      </c>
      <c r="AF149" s="406" t="str">
        <f>IFERROR(IF(M149=0,"N",O149/L149*J149),0)</f>
        <v>N</v>
      </c>
      <c r="AG149" s="396">
        <f>O149*J149</f>
        <v>0</v>
      </c>
      <c r="AH149" s="408">
        <f t="shared" ref="AH149" si="2610">P149*R149*J149</f>
        <v>0</v>
      </c>
      <c r="AI149" s="400">
        <f t="shared" ref="AI149" si="2611">IFERROR(AH149*M149,0)</f>
        <v>0</v>
      </c>
      <c r="AJ149" s="408" t="str">
        <f t="shared" si="1393"/>
        <v>N</v>
      </c>
      <c r="AK149" s="396">
        <f t="shared" ref="AK149" si="2612">S149*J149</f>
        <v>0</v>
      </c>
      <c r="AL149" s="396">
        <f>T149*V149*J149</f>
        <v>0</v>
      </c>
      <c r="AM149" s="398">
        <f t="shared" ref="AM149" si="2613">IFERROR(AL149*M149,0)</f>
        <v>0</v>
      </c>
      <c r="AN149" s="400">
        <f t="shared" ref="AN149" si="2614">IF(W149&gt;0,IF(AE149&gt;0,($G$7/160)*(W149/60)*AE149*J149,0),IF(AE149&gt;0,($G$7/160)*((AC149+AC150+AC151)/60)*AE149*J149,0))</f>
        <v>0</v>
      </c>
      <c r="AO149" s="401">
        <f>IFERROR(AN149*M149,0)</f>
        <v>0</v>
      </c>
      <c r="AP149" s="372">
        <f t="shared" ref="AP149" si="2615">IF($N149="In (zvyšuje náklady)",AF149,0)</f>
        <v>0</v>
      </c>
      <c r="AQ149" s="369">
        <f t="shared" ref="AQ149" si="2616">IF($N149="In (zvyšuje náklady)",AG149,0)</f>
        <v>0</v>
      </c>
      <c r="AR149" s="369">
        <f t="shared" ref="AR149" si="2617">IF($N149="In (zvyšuje náklady)",AH149,0)</f>
        <v>0</v>
      </c>
      <c r="AS149" s="369">
        <f t="shared" ref="AS149" si="2618">IF($N149="In (zvyšuje náklady)",AI149,0)</f>
        <v>0</v>
      </c>
      <c r="AT149" s="369">
        <f t="shared" ref="AT149" si="2619">IF($N149="In (zvyšuje náklady)",AJ149,0)</f>
        <v>0</v>
      </c>
      <c r="AU149" s="369">
        <f t="shared" ref="AU149" si="2620">IF($N149="In (zvyšuje náklady)",AK149,0)</f>
        <v>0</v>
      </c>
      <c r="AV149" s="369">
        <f t="shared" ref="AV149" si="2621">IF($N149="In (zvyšuje náklady)",AL149,0)</f>
        <v>0</v>
      </c>
      <c r="AW149" s="369">
        <f t="shared" ref="AW149" si="2622">IF($N149="In (zvyšuje náklady)",AM149,0)</f>
        <v>0</v>
      </c>
      <c r="AX149" s="369">
        <f t="shared" ref="AX149" si="2623">IF($N149="In (zvyšuje náklady)",AN149,0)</f>
        <v>0</v>
      </c>
      <c r="AY149" s="369">
        <f t="shared" ref="AY149" si="2624">IF($N149="In (zvyšuje náklady)",AO149,0)</f>
        <v>0</v>
      </c>
      <c r="AZ149" s="369" t="str">
        <f t="shared" ref="AZ149" si="2625">IF($N149="Out (znižuje náklady)",AF149,"0")</f>
        <v>0</v>
      </c>
      <c r="BA149" s="369" t="str">
        <f t="shared" ref="BA149" si="2626">IF($N149="Out (znižuje náklady)",AG149,"0")</f>
        <v>0</v>
      </c>
      <c r="BB149" s="369" t="str">
        <f t="shared" ref="BB149" si="2627">IF($N149="Out (znižuje náklady)",AH149,"0")</f>
        <v>0</v>
      </c>
      <c r="BC149" s="369" t="str">
        <f t="shared" ref="BC149" si="2628">IF($N149="Out (znižuje náklady)",AI149,"0")</f>
        <v>0</v>
      </c>
      <c r="BD149" s="369" t="str">
        <f t="shared" ref="BD149" si="2629">IF($N149="Out (znižuje náklady)",AJ149,"0")</f>
        <v>0</v>
      </c>
      <c r="BE149" s="369" t="str">
        <f t="shared" ref="BE149" si="2630">IF($N149="Out (znižuje náklady)",AK149,"0")</f>
        <v>0</v>
      </c>
      <c r="BF149" s="369" t="str">
        <f t="shared" ref="BF149" si="2631">IF($N149="Out (znižuje náklady)",AL149,"0")</f>
        <v>0</v>
      </c>
      <c r="BG149" s="369" t="str">
        <f t="shared" ref="BG149" si="2632">IF($N149="Out (znižuje náklady)",AM149,"0")</f>
        <v>0</v>
      </c>
      <c r="BH149" s="369" t="str">
        <f t="shared" ref="BH149" si="2633">IF($N149="Out (znižuje náklady)",AN149,"0")</f>
        <v>0</v>
      </c>
      <c r="BI149" s="377" t="str">
        <f t="shared" ref="BI149" si="2634">IF($N149="Out (znižuje náklady)",AO149,"0")</f>
        <v>0</v>
      </c>
      <c r="BJ149" s="371">
        <f>IF(F149=vstupy!$B$47,0,1)</f>
        <v>1</v>
      </c>
      <c r="BK149" s="372">
        <f t="shared" ref="BK149" si="2635">$BJ149*AP149</f>
        <v>0</v>
      </c>
      <c r="BL149" s="369">
        <f t="shared" ref="BL149" si="2636">$BJ149*AQ149</f>
        <v>0</v>
      </c>
      <c r="BM149" s="369">
        <f t="shared" ref="BM149" si="2637">$BJ149*AR149</f>
        <v>0</v>
      </c>
      <c r="BN149" s="369">
        <f t="shared" ref="BN149" si="2638">$BJ149*AS149</f>
        <v>0</v>
      </c>
      <c r="BO149" s="369">
        <f t="shared" ref="BO149" si="2639">$BJ149*AT149</f>
        <v>0</v>
      </c>
      <c r="BP149" s="369">
        <f t="shared" ref="BP149" si="2640">$BJ149*AU149</f>
        <v>0</v>
      </c>
      <c r="BQ149" s="369">
        <f t="shared" ref="BQ149" si="2641">$BJ149*AV149</f>
        <v>0</v>
      </c>
      <c r="BR149" s="369">
        <f t="shared" ref="BR149" si="2642">$BJ149*AW149</f>
        <v>0</v>
      </c>
      <c r="BS149" s="369">
        <f t="shared" ref="BS149" si="2643">$BJ149*AX149</f>
        <v>0</v>
      </c>
      <c r="BT149" s="370">
        <f t="shared" ref="BT149" si="2644">$BJ149*AY149</f>
        <v>0</v>
      </c>
      <c r="BU149" s="372">
        <f t="shared" ref="BU149" si="2645">$BJ149*AZ149</f>
        <v>0</v>
      </c>
      <c r="BV149" s="369">
        <f t="shared" ref="BV149" si="2646">$BJ149*BA149</f>
        <v>0</v>
      </c>
      <c r="BW149" s="369">
        <f t="shared" ref="BW149" si="2647">$BJ149*BB149</f>
        <v>0</v>
      </c>
      <c r="BX149" s="369">
        <f t="shared" ref="BX149" si="2648">$BJ149*BC149</f>
        <v>0</v>
      </c>
      <c r="BY149" s="369">
        <f t="shared" ref="BY149" si="2649">$BJ149*BD149</f>
        <v>0</v>
      </c>
      <c r="BZ149" s="369">
        <f t="shared" ref="BZ149" si="2650">$BJ149*BE149</f>
        <v>0</v>
      </c>
      <c r="CA149" s="369">
        <f t="shared" ref="CA149" si="2651">$BJ149*BF149</f>
        <v>0</v>
      </c>
      <c r="CB149" s="369">
        <f t="shared" ref="CB149" si="2652">$BJ149*BG149</f>
        <v>0</v>
      </c>
      <c r="CC149" s="369">
        <f t="shared" ref="CC149" si="2653">$BJ149*BH149</f>
        <v>0</v>
      </c>
      <c r="CD149" s="370">
        <f t="shared" ref="CD149" si="2654">$BJ149*BI149</f>
        <v>0</v>
      </c>
      <c r="CE149" s="395">
        <f>IF(N149="Nemení sa",1,0)</f>
        <v>0</v>
      </c>
      <c r="CF149" s="372">
        <f>AG149*$CE149</f>
        <v>0</v>
      </c>
      <c r="CG149" s="369">
        <f>AI149*$CE149</f>
        <v>0</v>
      </c>
      <c r="CH149" s="369">
        <f>AK149*$CE149</f>
        <v>0</v>
      </c>
      <c r="CI149" s="369">
        <f>AM149*$CE149</f>
        <v>0</v>
      </c>
      <c r="CJ149" s="370">
        <f>AO149*$CE149</f>
        <v>0</v>
      </c>
      <c r="CK149" s="373">
        <f t="shared" ref="CK149" si="2655">SUM(CF149:CJ151)</f>
        <v>0</v>
      </c>
      <c r="CL149" s="374">
        <f>IF(F149=vstupy!B$42,"1",0)</f>
        <v>0</v>
      </c>
      <c r="CM149" s="372">
        <f t="shared" ref="CM149:CV149" si="2656">IF($CL149="1",AP149,0)</f>
        <v>0</v>
      </c>
      <c r="CN149" s="369">
        <f t="shared" si="2656"/>
        <v>0</v>
      </c>
      <c r="CO149" s="369">
        <f t="shared" si="2656"/>
        <v>0</v>
      </c>
      <c r="CP149" s="369">
        <f t="shared" si="2656"/>
        <v>0</v>
      </c>
      <c r="CQ149" s="369">
        <f t="shared" si="2656"/>
        <v>0</v>
      </c>
      <c r="CR149" s="369">
        <f t="shared" si="2656"/>
        <v>0</v>
      </c>
      <c r="CS149" s="369">
        <f t="shared" si="2656"/>
        <v>0</v>
      </c>
      <c r="CT149" s="369">
        <f t="shared" si="2656"/>
        <v>0</v>
      </c>
      <c r="CU149" s="369">
        <f t="shared" si="2656"/>
        <v>0</v>
      </c>
      <c r="CV149" s="370">
        <f t="shared" si="2656"/>
        <v>0</v>
      </c>
      <c r="CW149" s="371">
        <f>CP149+CT149+CV149</f>
        <v>0</v>
      </c>
      <c r="CX149" s="371">
        <f t="shared" ref="CX149" si="2657">CN149+CR149</f>
        <v>0</v>
      </c>
      <c r="CY149" s="372">
        <f t="shared" ref="CY149:DH149" si="2658">IF($CL149="1",AZ149,0)</f>
        <v>0</v>
      </c>
      <c r="CZ149" s="369">
        <f t="shared" si="2658"/>
        <v>0</v>
      </c>
      <c r="DA149" s="369">
        <f t="shared" si="2658"/>
        <v>0</v>
      </c>
      <c r="DB149" s="369">
        <f t="shared" si="2658"/>
        <v>0</v>
      </c>
      <c r="DC149" s="369">
        <f t="shared" si="2658"/>
        <v>0</v>
      </c>
      <c r="DD149" s="369">
        <f t="shared" si="2658"/>
        <v>0</v>
      </c>
      <c r="DE149" s="369">
        <f t="shared" si="2658"/>
        <v>0</v>
      </c>
      <c r="DF149" s="369">
        <f t="shared" si="2658"/>
        <v>0</v>
      </c>
      <c r="DG149" s="369">
        <f t="shared" si="2658"/>
        <v>0</v>
      </c>
      <c r="DH149" s="370">
        <f t="shared" si="2658"/>
        <v>0</v>
      </c>
      <c r="DI149" s="382">
        <f>DB149+DF149+DH149</f>
        <v>0</v>
      </c>
      <c r="DJ149" s="382">
        <f t="shared" ref="DJ149" si="2659">CZ149+DD149</f>
        <v>0</v>
      </c>
      <c r="DK149" s="381">
        <f>IF(CE149=0,1,0)</f>
        <v>1</v>
      </c>
      <c r="DL149" s="381">
        <f>IFERROR(IF($AF149="N",AH149+AJ149+AL149+AN149,AF149+AH149+AJ149+AL149+AN149),0)*$DK149</f>
        <v>0</v>
      </c>
      <c r="DM149" s="381">
        <f>(AG149+AI149+AK149+AM149+AO149)*$DK149</f>
        <v>0</v>
      </c>
      <c r="DN149" s="381">
        <f>AS149+AW149+AY149-CW149</f>
        <v>0</v>
      </c>
      <c r="DO149" s="381">
        <f>BC149+BG149+BI149-DI149</f>
        <v>0</v>
      </c>
      <c r="DP149" s="381">
        <f>DN149+DO149</f>
        <v>0</v>
      </c>
      <c r="DQ149" s="380" t="str">
        <f>IF(OR(F149=vstupy!B$40,F149=vstupy!B$41,F149=vstupy!B$42,),"0","1")</f>
        <v>0</v>
      </c>
      <c r="DR149" s="372">
        <f>IF($DQ149="1",AQ149,"0")+CF149</f>
        <v>0</v>
      </c>
      <c r="DS149" s="369">
        <f>IF($DQ149="1",AS149,"0")+CG149</f>
        <v>0</v>
      </c>
      <c r="DT149" s="369">
        <f>IF($DQ149="1",AU149,"0")+CH149</f>
        <v>0</v>
      </c>
      <c r="DU149" s="369">
        <f>IF($DQ149="1",AW149,"0")+CI149</f>
        <v>0</v>
      </c>
      <c r="DV149" s="370">
        <f>IF($DQ149="1",AY149,"0")+CJ149</f>
        <v>0</v>
      </c>
      <c r="DW149" s="378">
        <f t="shared" ref="DW149" si="2660">SUM(DR149:DV151)</f>
        <v>0</v>
      </c>
      <c r="DX149" s="372" t="str">
        <f t="shared" ref="DX149" si="2661">IF($DQ149="1",BA149,"0")</f>
        <v>0</v>
      </c>
      <c r="DY149" s="369" t="str">
        <f t="shared" ref="DY149" si="2662">IF($DQ149="1",BC149,"0")</f>
        <v>0</v>
      </c>
      <c r="DZ149" s="369" t="str">
        <f t="shared" ref="DZ149" si="2663">IF($DQ149="1",BE149,"0")</f>
        <v>0</v>
      </c>
      <c r="EA149" s="369" t="str">
        <f>IF($DQ149="1",BG149,"0")</f>
        <v>0</v>
      </c>
      <c r="EB149" s="370" t="str">
        <f>IF($DQ149="1",BI149,"0")</f>
        <v>0</v>
      </c>
      <c r="EC149" s="378">
        <f t="shared" ref="EC149" si="2664">SUM(DX149:EB151)</f>
        <v>0</v>
      </c>
      <c r="ED149" s="379">
        <f>EC149+DW149</f>
        <v>0</v>
      </c>
    </row>
    <row r="150" spans="2:134" ht="12.6" customHeight="1" x14ac:dyDescent="0.2">
      <c r="B150" s="427"/>
      <c r="C150" s="425"/>
      <c r="D150" s="425"/>
      <c r="E150" s="425"/>
      <c r="F150" s="429"/>
      <c r="G150" s="585"/>
      <c r="H150" s="432"/>
      <c r="I150" s="432"/>
      <c r="J150" s="423"/>
      <c r="K150" s="429"/>
      <c r="L150" s="418"/>
      <c r="M150" s="426"/>
      <c r="N150" s="418"/>
      <c r="O150" s="418"/>
      <c r="P150" s="418"/>
      <c r="Q150" s="418"/>
      <c r="R150" s="419"/>
      <c r="S150" s="418"/>
      <c r="T150" s="420"/>
      <c r="U150" s="421"/>
      <c r="V150" s="419"/>
      <c r="W150" s="418"/>
      <c r="X150" s="160" t="s">
        <v>142</v>
      </c>
      <c r="Y150" s="174" t="s">
        <v>137</v>
      </c>
      <c r="Z150" s="171">
        <f>VLOOKUP($X150,vstupy!$B$18:$F$31,MATCH($Y150,vstupy!$B$17:$F$17,0),0)</f>
        <v>0</v>
      </c>
      <c r="AA150" s="108" t="s">
        <v>143</v>
      </c>
      <c r="AB150" s="171">
        <f>VLOOKUP($AA150,vstupy!$B$34:$C$36,2,FALSE)</f>
        <v>0</v>
      </c>
      <c r="AC150" s="171">
        <f t="shared" si="2494"/>
        <v>0</v>
      </c>
      <c r="AD150" s="435"/>
      <c r="AE150" s="404"/>
      <c r="AF150" s="372"/>
      <c r="AG150" s="396"/>
      <c r="AH150" s="396"/>
      <c r="AI150" s="396"/>
      <c r="AJ150" s="396"/>
      <c r="AK150" s="396"/>
      <c r="AL150" s="396"/>
      <c r="AM150" s="399"/>
      <c r="AN150" s="396"/>
      <c r="AO150" s="401"/>
      <c r="AP150" s="372"/>
      <c r="AQ150" s="369"/>
      <c r="AR150" s="369"/>
      <c r="AS150" s="369"/>
      <c r="AT150" s="369"/>
      <c r="AU150" s="369"/>
      <c r="AV150" s="369"/>
      <c r="AW150" s="369"/>
      <c r="AX150" s="369"/>
      <c r="AY150" s="369"/>
      <c r="AZ150" s="369"/>
      <c r="BA150" s="369"/>
      <c r="BB150" s="369"/>
      <c r="BC150" s="369"/>
      <c r="BD150" s="369"/>
      <c r="BE150" s="369"/>
      <c r="BF150" s="369"/>
      <c r="BG150" s="369"/>
      <c r="BH150" s="369"/>
      <c r="BI150" s="377"/>
      <c r="BJ150" s="371"/>
      <c r="BK150" s="372"/>
      <c r="BL150" s="369"/>
      <c r="BM150" s="369"/>
      <c r="BN150" s="369"/>
      <c r="BO150" s="369"/>
      <c r="BP150" s="369"/>
      <c r="BQ150" s="369"/>
      <c r="BR150" s="369"/>
      <c r="BS150" s="369"/>
      <c r="BT150" s="370"/>
      <c r="BU150" s="372"/>
      <c r="BV150" s="369"/>
      <c r="BW150" s="369"/>
      <c r="BX150" s="369"/>
      <c r="BY150" s="369"/>
      <c r="BZ150" s="369"/>
      <c r="CA150" s="369"/>
      <c r="CB150" s="369"/>
      <c r="CC150" s="369"/>
      <c r="CD150" s="370"/>
      <c r="CE150" s="395"/>
      <c r="CF150" s="372"/>
      <c r="CG150" s="369"/>
      <c r="CH150" s="369"/>
      <c r="CI150" s="369"/>
      <c r="CJ150" s="370"/>
      <c r="CK150" s="373"/>
      <c r="CL150" s="375"/>
      <c r="CM150" s="372"/>
      <c r="CN150" s="369"/>
      <c r="CO150" s="369"/>
      <c r="CP150" s="369"/>
      <c r="CQ150" s="369"/>
      <c r="CR150" s="369"/>
      <c r="CS150" s="369"/>
      <c r="CT150" s="369"/>
      <c r="CU150" s="369"/>
      <c r="CV150" s="370"/>
      <c r="CW150" s="371"/>
      <c r="CX150" s="371"/>
      <c r="CY150" s="372"/>
      <c r="CZ150" s="369"/>
      <c r="DA150" s="369"/>
      <c r="DB150" s="369"/>
      <c r="DC150" s="369"/>
      <c r="DD150" s="369"/>
      <c r="DE150" s="369"/>
      <c r="DF150" s="369"/>
      <c r="DG150" s="369"/>
      <c r="DH150" s="370"/>
      <c r="DI150" s="382"/>
      <c r="DJ150" s="382"/>
      <c r="DK150" s="381"/>
      <c r="DL150" s="381"/>
      <c r="DM150" s="381"/>
      <c r="DN150" s="381"/>
      <c r="DO150" s="381"/>
      <c r="DP150" s="381"/>
      <c r="DQ150" s="380"/>
      <c r="DR150" s="372"/>
      <c r="DS150" s="369"/>
      <c r="DT150" s="369"/>
      <c r="DU150" s="369"/>
      <c r="DV150" s="370"/>
      <c r="DW150" s="378"/>
      <c r="DX150" s="372"/>
      <c r="DY150" s="369"/>
      <c r="DZ150" s="369"/>
      <c r="EA150" s="369"/>
      <c r="EB150" s="370"/>
      <c r="EC150" s="378"/>
      <c r="ED150" s="379"/>
    </row>
    <row r="151" spans="2:134" ht="12.6" customHeight="1" x14ac:dyDescent="0.2">
      <c r="B151" s="427"/>
      <c r="C151" s="425"/>
      <c r="D151" s="425"/>
      <c r="E151" s="425"/>
      <c r="F151" s="430"/>
      <c r="G151" s="585"/>
      <c r="H151" s="433"/>
      <c r="I151" s="433"/>
      <c r="J151" s="424"/>
      <c r="K151" s="430"/>
      <c r="L151" s="418"/>
      <c r="M151" s="426"/>
      <c r="N151" s="418"/>
      <c r="O151" s="418"/>
      <c r="P151" s="418"/>
      <c r="Q151" s="418"/>
      <c r="R151" s="419"/>
      <c r="S151" s="418"/>
      <c r="T151" s="420"/>
      <c r="U151" s="421"/>
      <c r="V151" s="419"/>
      <c r="W151" s="418"/>
      <c r="X151" s="160" t="s">
        <v>142</v>
      </c>
      <c r="Y151" s="174" t="s">
        <v>137</v>
      </c>
      <c r="Z151" s="171">
        <f>VLOOKUP($X151,vstupy!$B$18:$F$31,MATCH($Y151,vstupy!$B$17:$F$17,0),0)</f>
        <v>0</v>
      </c>
      <c r="AA151" s="108" t="s">
        <v>143</v>
      </c>
      <c r="AB151" s="171">
        <f>VLOOKUP($AA151,vstupy!$B$34:$C$36,2,FALSE)</f>
        <v>0</v>
      </c>
      <c r="AC151" s="171">
        <f t="shared" si="2494"/>
        <v>0</v>
      </c>
      <c r="AD151" s="436"/>
      <c r="AE151" s="405"/>
      <c r="AF151" s="372"/>
      <c r="AG151" s="396"/>
      <c r="AH151" s="396"/>
      <c r="AI151" s="396"/>
      <c r="AJ151" s="396"/>
      <c r="AK151" s="396"/>
      <c r="AL151" s="396"/>
      <c r="AM151" s="400"/>
      <c r="AN151" s="396"/>
      <c r="AO151" s="401"/>
      <c r="AP151" s="372"/>
      <c r="AQ151" s="369"/>
      <c r="AR151" s="369"/>
      <c r="AS151" s="369"/>
      <c r="AT151" s="369"/>
      <c r="AU151" s="369"/>
      <c r="AV151" s="369"/>
      <c r="AW151" s="369"/>
      <c r="AX151" s="369"/>
      <c r="AY151" s="369"/>
      <c r="AZ151" s="369"/>
      <c r="BA151" s="369"/>
      <c r="BB151" s="369"/>
      <c r="BC151" s="369"/>
      <c r="BD151" s="369"/>
      <c r="BE151" s="369"/>
      <c r="BF151" s="369"/>
      <c r="BG151" s="369"/>
      <c r="BH151" s="369"/>
      <c r="BI151" s="377"/>
      <c r="BJ151" s="371"/>
      <c r="BK151" s="372"/>
      <c r="BL151" s="369"/>
      <c r="BM151" s="369"/>
      <c r="BN151" s="369"/>
      <c r="BO151" s="369"/>
      <c r="BP151" s="369"/>
      <c r="BQ151" s="369"/>
      <c r="BR151" s="369"/>
      <c r="BS151" s="369"/>
      <c r="BT151" s="370"/>
      <c r="BU151" s="372"/>
      <c r="BV151" s="369"/>
      <c r="BW151" s="369"/>
      <c r="BX151" s="369"/>
      <c r="BY151" s="369"/>
      <c r="BZ151" s="369"/>
      <c r="CA151" s="369"/>
      <c r="CB151" s="369"/>
      <c r="CC151" s="369"/>
      <c r="CD151" s="370"/>
      <c r="CE151" s="395"/>
      <c r="CF151" s="372"/>
      <c r="CG151" s="369"/>
      <c r="CH151" s="369"/>
      <c r="CI151" s="369"/>
      <c r="CJ151" s="370"/>
      <c r="CK151" s="373"/>
      <c r="CL151" s="376"/>
      <c r="CM151" s="372"/>
      <c r="CN151" s="369"/>
      <c r="CO151" s="369"/>
      <c r="CP151" s="369"/>
      <c r="CQ151" s="369"/>
      <c r="CR151" s="369"/>
      <c r="CS151" s="369"/>
      <c r="CT151" s="369"/>
      <c r="CU151" s="369"/>
      <c r="CV151" s="370"/>
      <c r="CW151" s="371"/>
      <c r="CX151" s="371"/>
      <c r="CY151" s="372"/>
      <c r="CZ151" s="369"/>
      <c r="DA151" s="369"/>
      <c r="DB151" s="369"/>
      <c r="DC151" s="369"/>
      <c r="DD151" s="369"/>
      <c r="DE151" s="369"/>
      <c r="DF151" s="369"/>
      <c r="DG151" s="369"/>
      <c r="DH151" s="370"/>
      <c r="DI151" s="382"/>
      <c r="DJ151" s="382"/>
      <c r="DK151" s="381"/>
      <c r="DL151" s="381"/>
      <c r="DM151" s="381"/>
      <c r="DN151" s="381"/>
      <c r="DO151" s="381"/>
      <c r="DP151" s="381"/>
      <c r="DQ151" s="380"/>
      <c r="DR151" s="372"/>
      <c r="DS151" s="369"/>
      <c r="DT151" s="369"/>
      <c r="DU151" s="369"/>
      <c r="DV151" s="370"/>
      <c r="DW151" s="378"/>
      <c r="DX151" s="372"/>
      <c r="DY151" s="369"/>
      <c r="DZ151" s="369"/>
      <c r="EA151" s="369"/>
      <c r="EB151" s="370"/>
      <c r="EC151" s="378"/>
      <c r="ED151" s="379"/>
    </row>
    <row r="152" spans="2:134" ht="12.6" customHeight="1" x14ac:dyDescent="0.2">
      <c r="B152" s="414">
        <f t="shared" ref="B152" si="2665">B149+1</f>
        <v>48</v>
      </c>
      <c r="C152" s="437"/>
      <c r="D152" s="437"/>
      <c r="E152" s="437"/>
      <c r="F152" s="392" t="s">
        <v>196</v>
      </c>
      <c r="G152" s="586"/>
      <c r="H152" s="386" t="str">
        <f t="shared" ref="H152" si="2666">IF($F152="3e)  Skoršia transpozícia  - zavedenie transpozície pred termínom ktorý určuje smernica EÚ. "," ","")</f>
        <v/>
      </c>
      <c r="I152" s="386" t="str">
        <f t="shared" ref="I152" si="2667">IF($F152="3e)  Skoršia transpozícia  - zavedenie transpozície pred termínom ktorý určuje smernica EÚ. ",$H152,"NA")</f>
        <v>NA</v>
      </c>
      <c r="J152" s="389">
        <f>IF(I152&gt;12,1,I152/12)</f>
        <v>1</v>
      </c>
      <c r="K152" s="392"/>
      <c r="L152" s="384"/>
      <c r="M152" s="383">
        <f>IF(L152="N",0,L152)</f>
        <v>0</v>
      </c>
      <c r="N152" s="384" t="s">
        <v>196</v>
      </c>
      <c r="O152" s="384"/>
      <c r="P152" s="384"/>
      <c r="Q152" s="384" t="s">
        <v>35</v>
      </c>
      <c r="R152" s="385">
        <f>VLOOKUP(Q152,vstupy!$B$3:$C$15,2,FALSE)</f>
        <v>0</v>
      </c>
      <c r="S152" s="384"/>
      <c r="T152" s="409"/>
      <c r="U152" s="410" t="s">
        <v>35</v>
      </c>
      <c r="V152" s="385">
        <f>VLOOKUP(U152,vstupy!$B$3:$C$15,2,FALSE)</f>
        <v>0</v>
      </c>
      <c r="W152" s="384"/>
      <c r="X152" s="261" t="s">
        <v>142</v>
      </c>
      <c r="Y152" s="262" t="s">
        <v>137</v>
      </c>
      <c r="Z152" s="263">
        <f>VLOOKUP($X152,vstupy!$B$18:$F$31,MATCH($Y152,vstupy!$B$17:$F$17,0),0)</f>
        <v>0</v>
      </c>
      <c r="AA152" s="264" t="s">
        <v>143</v>
      </c>
      <c r="AB152" s="263">
        <f>VLOOKUP($AA152,vstupy!$B$34:$C$36,2,FALSE)</f>
        <v>0</v>
      </c>
      <c r="AC152" s="263">
        <f t="shared" si="2494"/>
        <v>0</v>
      </c>
      <c r="AD152" s="411" t="s">
        <v>35</v>
      </c>
      <c r="AE152" s="403">
        <f>VLOOKUP(AD152,vstupy!$B$3:$C$15,2,FALSE)</f>
        <v>0</v>
      </c>
      <c r="AF152" s="406" t="str">
        <f>IFERROR(IF(M152=0,"N",O152/L152*J152),0)</f>
        <v>N</v>
      </c>
      <c r="AG152" s="396">
        <f>O152*J152</f>
        <v>0</v>
      </c>
      <c r="AH152" s="408">
        <f t="shared" ref="AH152" si="2668">P152*R152*J152</f>
        <v>0</v>
      </c>
      <c r="AI152" s="400">
        <f t="shared" ref="AI152" si="2669">IFERROR(AH152*M152,0)</f>
        <v>0</v>
      </c>
      <c r="AJ152" s="408" t="str">
        <f t="shared" ref="AJ152:AJ158" si="2670">IFERROR(IF(M152=0,"N",S152/L152*J152),0)</f>
        <v>N</v>
      </c>
      <c r="AK152" s="396">
        <f t="shared" ref="AK152" si="2671">S152*J152</f>
        <v>0</v>
      </c>
      <c r="AL152" s="396">
        <f>T152*V152*J152</f>
        <v>0</v>
      </c>
      <c r="AM152" s="398">
        <f t="shared" ref="AM152" si="2672">IFERROR(AL152*M152,0)</f>
        <v>0</v>
      </c>
      <c r="AN152" s="400">
        <f t="shared" ref="AN152" si="2673">IF(W152&gt;0,IF(AE152&gt;0,($G$7/160)*(W152/60)*AE152*J152,0),IF(AE152&gt;0,($G$7/160)*((AC152+AC153+AC154)/60)*AE152*J152,0))</f>
        <v>0</v>
      </c>
      <c r="AO152" s="401">
        <f>IFERROR(AN152*M152,0)</f>
        <v>0</v>
      </c>
      <c r="AP152" s="372">
        <f t="shared" ref="AP152" si="2674">IF($N152="In (zvyšuje náklady)",AF152,0)</f>
        <v>0</v>
      </c>
      <c r="AQ152" s="369">
        <f t="shared" ref="AQ152" si="2675">IF($N152="In (zvyšuje náklady)",AG152,0)</f>
        <v>0</v>
      </c>
      <c r="AR152" s="369">
        <f t="shared" ref="AR152" si="2676">IF($N152="In (zvyšuje náklady)",AH152,0)</f>
        <v>0</v>
      </c>
      <c r="AS152" s="369">
        <f t="shared" ref="AS152" si="2677">IF($N152="In (zvyšuje náklady)",AI152,0)</f>
        <v>0</v>
      </c>
      <c r="AT152" s="369">
        <f t="shared" ref="AT152" si="2678">IF($N152="In (zvyšuje náklady)",AJ152,0)</f>
        <v>0</v>
      </c>
      <c r="AU152" s="369">
        <f t="shared" ref="AU152" si="2679">IF($N152="In (zvyšuje náklady)",AK152,0)</f>
        <v>0</v>
      </c>
      <c r="AV152" s="369">
        <f t="shared" ref="AV152" si="2680">IF($N152="In (zvyšuje náklady)",AL152,0)</f>
        <v>0</v>
      </c>
      <c r="AW152" s="369">
        <f t="shared" ref="AW152" si="2681">IF($N152="In (zvyšuje náklady)",AM152,0)</f>
        <v>0</v>
      </c>
      <c r="AX152" s="369">
        <f t="shared" ref="AX152" si="2682">IF($N152="In (zvyšuje náklady)",AN152,0)</f>
        <v>0</v>
      </c>
      <c r="AY152" s="369">
        <f t="shared" ref="AY152" si="2683">IF($N152="In (zvyšuje náklady)",AO152,0)</f>
        <v>0</v>
      </c>
      <c r="AZ152" s="369" t="str">
        <f t="shared" ref="AZ152" si="2684">IF($N152="Out (znižuje náklady)",AF152,"0")</f>
        <v>0</v>
      </c>
      <c r="BA152" s="369" t="str">
        <f t="shared" ref="BA152" si="2685">IF($N152="Out (znižuje náklady)",AG152,"0")</f>
        <v>0</v>
      </c>
      <c r="BB152" s="369" t="str">
        <f t="shared" ref="BB152" si="2686">IF($N152="Out (znižuje náklady)",AH152,"0")</f>
        <v>0</v>
      </c>
      <c r="BC152" s="369" t="str">
        <f t="shared" ref="BC152" si="2687">IF($N152="Out (znižuje náklady)",AI152,"0")</f>
        <v>0</v>
      </c>
      <c r="BD152" s="369" t="str">
        <f t="shared" ref="BD152" si="2688">IF($N152="Out (znižuje náklady)",AJ152,"0")</f>
        <v>0</v>
      </c>
      <c r="BE152" s="369" t="str">
        <f t="shared" ref="BE152" si="2689">IF($N152="Out (znižuje náklady)",AK152,"0")</f>
        <v>0</v>
      </c>
      <c r="BF152" s="369" t="str">
        <f t="shared" ref="BF152" si="2690">IF($N152="Out (znižuje náklady)",AL152,"0")</f>
        <v>0</v>
      </c>
      <c r="BG152" s="369" t="str">
        <f t="shared" ref="BG152" si="2691">IF($N152="Out (znižuje náklady)",AM152,"0")</f>
        <v>0</v>
      </c>
      <c r="BH152" s="369" t="str">
        <f t="shared" ref="BH152" si="2692">IF($N152="Out (znižuje náklady)",AN152,"0")</f>
        <v>0</v>
      </c>
      <c r="BI152" s="377" t="str">
        <f t="shared" ref="BI152" si="2693">IF($N152="Out (znižuje náklady)",AO152,"0")</f>
        <v>0</v>
      </c>
      <c r="BJ152" s="371">
        <f>IF(F152=vstupy!$B$47,0,1)</f>
        <v>1</v>
      </c>
      <c r="BK152" s="372">
        <f t="shared" ref="BK152" si="2694">$BJ152*AP152</f>
        <v>0</v>
      </c>
      <c r="BL152" s="369">
        <f t="shared" ref="BL152" si="2695">$BJ152*AQ152</f>
        <v>0</v>
      </c>
      <c r="BM152" s="369">
        <f t="shared" ref="BM152" si="2696">$BJ152*AR152</f>
        <v>0</v>
      </c>
      <c r="BN152" s="369">
        <f t="shared" ref="BN152" si="2697">$BJ152*AS152</f>
        <v>0</v>
      </c>
      <c r="BO152" s="369">
        <f t="shared" ref="BO152" si="2698">$BJ152*AT152</f>
        <v>0</v>
      </c>
      <c r="BP152" s="369">
        <f t="shared" ref="BP152" si="2699">$BJ152*AU152</f>
        <v>0</v>
      </c>
      <c r="BQ152" s="369">
        <f t="shared" ref="BQ152" si="2700">$BJ152*AV152</f>
        <v>0</v>
      </c>
      <c r="BR152" s="369">
        <f t="shared" ref="BR152" si="2701">$BJ152*AW152</f>
        <v>0</v>
      </c>
      <c r="BS152" s="369">
        <f t="shared" ref="BS152" si="2702">$BJ152*AX152</f>
        <v>0</v>
      </c>
      <c r="BT152" s="370">
        <f t="shared" ref="BT152" si="2703">$BJ152*AY152</f>
        <v>0</v>
      </c>
      <c r="BU152" s="372">
        <f t="shared" ref="BU152" si="2704">$BJ152*AZ152</f>
        <v>0</v>
      </c>
      <c r="BV152" s="369">
        <f t="shared" ref="BV152" si="2705">$BJ152*BA152</f>
        <v>0</v>
      </c>
      <c r="BW152" s="369">
        <f t="shared" ref="BW152" si="2706">$BJ152*BB152</f>
        <v>0</v>
      </c>
      <c r="BX152" s="369">
        <f t="shared" ref="BX152" si="2707">$BJ152*BC152</f>
        <v>0</v>
      </c>
      <c r="BY152" s="369">
        <f t="shared" ref="BY152" si="2708">$BJ152*BD152</f>
        <v>0</v>
      </c>
      <c r="BZ152" s="369">
        <f t="shared" ref="BZ152" si="2709">$BJ152*BE152</f>
        <v>0</v>
      </c>
      <c r="CA152" s="369">
        <f t="shared" ref="CA152" si="2710">$BJ152*BF152</f>
        <v>0</v>
      </c>
      <c r="CB152" s="369">
        <f t="shared" ref="CB152" si="2711">$BJ152*BG152</f>
        <v>0</v>
      </c>
      <c r="CC152" s="369">
        <f t="shared" ref="CC152" si="2712">$BJ152*BH152</f>
        <v>0</v>
      </c>
      <c r="CD152" s="370">
        <f t="shared" ref="CD152" si="2713">$BJ152*BI152</f>
        <v>0</v>
      </c>
      <c r="CE152" s="395">
        <f>IF(N152="Nemení sa",1,0)</f>
        <v>0</v>
      </c>
      <c r="CF152" s="372">
        <f>AG152*$CE152</f>
        <v>0</v>
      </c>
      <c r="CG152" s="369">
        <f>AI152*$CE152</f>
        <v>0</v>
      </c>
      <c r="CH152" s="369">
        <f>AK152*$CE152</f>
        <v>0</v>
      </c>
      <c r="CI152" s="369">
        <f>AM152*$CE152</f>
        <v>0</v>
      </c>
      <c r="CJ152" s="370">
        <f>AO152*$CE152</f>
        <v>0</v>
      </c>
      <c r="CK152" s="373">
        <f t="shared" ref="CK152" si="2714">SUM(CF152:CJ154)</f>
        <v>0</v>
      </c>
      <c r="CL152" s="374">
        <f>IF(F152=vstupy!B$42,"1",0)</f>
        <v>0</v>
      </c>
      <c r="CM152" s="372">
        <f t="shared" ref="CM152:CV152" si="2715">IF($CL152="1",AP152,0)</f>
        <v>0</v>
      </c>
      <c r="CN152" s="369">
        <f t="shared" si="2715"/>
        <v>0</v>
      </c>
      <c r="CO152" s="369">
        <f t="shared" si="2715"/>
        <v>0</v>
      </c>
      <c r="CP152" s="369">
        <f t="shared" si="2715"/>
        <v>0</v>
      </c>
      <c r="CQ152" s="369">
        <f t="shared" si="2715"/>
        <v>0</v>
      </c>
      <c r="CR152" s="369">
        <f t="shared" si="2715"/>
        <v>0</v>
      </c>
      <c r="CS152" s="369">
        <f t="shared" si="2715"/>
        <v>0</v>
      </c>
      <c r="CT152" s="369">
        <f t="shared" si="2715"/>
        <v>0</v>
      </c>
      <c r="CU152" s="369">
        <f t="shared" si="2715"/>
        <v>0</v>
      </c>
      <c r="CV152" s="370">
        <f t="shared" si="2715"/>
        <v>0</v>
      </c>
      <c r="CW152" s="371">
        <f>CP152+CT152+CV152</f>
        <v>0</v>
      </c>
      <c r="CX152" s="371">
        <f t="shared" ref="CX152" si="2716">CN152+CR152</f>
        <v>0</v>
      </c>
      <c r="CY152" s="372">
        <f t="shared" ref="CY152:DH152" si="2717">IF($CL152="1",AZ152,0)</f>
        <v>0</v>
      </c>
      <c r="CZ152" s="369">
        <f t="shared" si="2717"/>
        <v>0</v>
      </c>
      <c r="DA152" s="369">
        <f t="shared" si="2717"/>
        <v>0</v>
      </c>
      <c r="DB152" s="369">
        <f t="shared" si="2717"/>
        <v>0</v>
      </c>
      <c r="DC152" s="369">
        <f t="shared" si="2717"/>
        <v>0</v>
      </c>
      <c r="DD152" s="369">
        <f t="shared" si="2717"/>
        <v>0</v>
      </c>
      <c r="DE152" s="369">
        <f t="shared" si="2717"/>
        <v>0</v>
      </c>
      <c r="DF152" s="369">
        <f t="shared" si="2717"/>
        <v>0</v>
      </c>
      <c r="DG152" s="369">
        <f t="shared" si="2717"/>
        <v>0</v>
      </c>
      <c r="DH152" s="370">
        <f t="shared" si="2717"/>
        <v>0</v>
      </c>
      <c r="DI152" s="382">
        <f>DB152+DF152+DH152</f>
        <v>0</v>
      </c>
      <c r="DJ152" s="382">
        <f t="shared" ref="DJ152" si="2718">CZ152+DD152</f>
        <v>0</v>
      </c>
      <c r="DK152" s="381">
        <f>IF(CE152=0,1,0)</f>
        <v>1</v>
      </c>
      <c r="DL152" s="381">
        <f>IFERROR(IF($AF152="N",AH152+AJ152+AL152+AN152,AF152+AH152+AJ152+AL152+AN152),0)*$DK152</f>
        <v>0</v>
      </c>
      <c r="DM152" s="381">
        <f>(AG152+AI152+AK152+AM152+AO152)*$DK152</f>
        <v>0</v>
      </c>
      <c r="DN152" s="381">
        <f>AS152+AW152+AY152-CW152</f>
        <v>0</v>
      </c>
      <c r="DO152" s="381">
        <f>BC152+BG152+BI152-DI152</f>
        <v>0</v>
      </c>
      <c r="DP152" s="381">
        <f>DN152+DO152</f>
        <v>0</v>
      </c>
      <c r="DQ152" s="380" t="str">
        <f>IF(OR(F152=vstupy!B$40,F152=vstupy!B$41,F152=vstupy!B$42,),"0","1")</f>
        <v>0</v>
      </c>
      <c r="DR152" s="372">
        <f>IF($DQ152="1",AQ152,"0")+CF152</f>
        <v>0</v>
      </c>
      <c r="DS152" s="369">
        <f>IF($DQ152="1",AS152,"0")+CG152</f>
        <v>0</v>
      </c>
      <c r="DT152" s="369">
        <f>IF($DQ152="1",AU152,"0")+CH152</f>
        <v>0</v>
      </c>
      <c r="DU152" s="369">
        <f>IF($DQ152="1",AW152,"0")+CI152</f>
        <v>0</v>
      </c>
      <c r="DV152" s="370">
        <f>IF($DQ152="1",AY152,"0")+CJ152</f>
        <v>0</v>
      </c>
      <c r="DW152" s="378">
        <f t="shared" ref="DW152" si="2719">SUM(DR152:DV154)</f>
        <v>0</v>
      </c>
      <c r="DX152" s="372" t="str">
        <f t="shared" ref="DX152" si="2720">IF($DQ152="1",BA152,"0")</f>
        <v>0</v>
      </c>
      <c r="DY152" s="369" t="str">
        <f t="shared" ref="DY152" si="2721">IF($DQ152="1",BC152,"0")</f>
        <v>0</v>
      </c>
      <c r="DZ152" s="369" t="str">
        <f t="shared" ref="DZ152" si="2722">IF($DQ152="1",BE152,"0")</f>
        <v>0</v>
      </c>
      <c r="EA152" s="369" t="str">
        <f>IF($DQ152="1",BG152,"0")</f>
        <v>0</v>
      </c>
      <c r="EB152" s="370" t="str">
        <f>IF($DQ152="1",BI152,"0")</f>
        <v>0</v>
      </c>
      <c r="EC152" s="378">
        <f t="shared" ref="EC152" si="2723">SUM(DX152:EB154)</f>
        <v>0</v>
      </c>
      <c r="ED152" s="379">
        <f>EC152+DW152</f>
        <v>0</v>
      </c>
    </row>
    <row r="153" spans="2:134" ht="12.6" customHeight="1" x14ac:dyDescent="0.2">
      <c r="B153" s="414"/>
      <c r="C153" s="437"/>
      <c r="D153" s="437"/>
      <c r="E153" s="437"/>
      <c r="F153" s="393"/>
      <c r="G153" s="586"/>
      <c r="H153" s="387"/>
      <c r="I153" s="387"/>
      <c r="J153" s="390"/>
      <c r="K153" s="393"/>
      <c r="L153" s="384"/>
      <c r="M153" s="383"/>
      <c r="N153" s="384"/>
      <c r="O153" s="384"/>
      <c r="P153" s="384"/>
      <c r="Q153" s="384"/>
      <c r="R153" s="385"/>
      <c r="S153" s="384"/>
      <c r="T153" s="409"/>
      <c r="U153" s="410"/>
      <c r="V153" s="385"/>
      <c r="W153" s="384"/>
      <c r="X153" s="261" t="s">
        <v>142</v>
      </c>
      <c r="Y153" s="262" t="s">
        <v>137</v>
      </c>
      <c r="Z153" s="263">
        <f>VLOOKUP($X153,vstupy!$B$18:$F$31,MATCH($Y153,vstupy!$B$17:$F$17,0),0)</f>
        <v>0</v>
      </c>
      <c r="AA153" s="264" t="s">
        <v>143</v>
      </c>
      <c r="AB153" s="263">
        <f>VLOOKUP($AA153,vstupy!$B$34:$C$36,2,FALSE)</f>
        <v>0</v>
      </c>
      <c r="AC153" s="263">
        <f t="shared" si="2494"/>
        <v>0</v>
      </c>
      <c r="AD153" s="412"/>
      <c r="AE153" s="404"/>
      <c r="AF153" s="372"/>
      <c r="AG153" s="396"/>
      <c r="AH153" s="396"/>
      <c r="AI153" s="396"/>
      <c r="AJ153" s="396"/>
      <c r="AK153" s="396"/>
      <c r="AL153" s="396"/>
      <c r="AM153" s="399"/>
      <c r="AN153" s="396"/>
      <c r="AO153" s="401"/>
      <c r="AP153" s="372"/>
      <c r="AQ153" s="369"/>
      <c r="AR153" s="369"/>
      <c r="AS153" s="369"/>
      <c r="AT153" s="369"/>
      <c r="AU153" s="369"/>
      <c r="AV153" s="369"/>
      <c r="AW153" s="369"/>
      <c r="AX153" s="369"/>
      <c r="AY153" s="369"/>
      <c r="AZ153" s="369"/>
      <c r="BA153" s="369"/>
      <c r="BB153" s="369"/>
      <c r="BC153" s="369"/>
      <c r="BD153" s="369"/>
      <c r="BE153" s="369"/>
      <c r="BF153" s="369"/>
      <c r="BG153" s="369"/>
      <c r="BH153" s="369"/>
      <c r="BI153" s="377"/>
      <c r="BJ153" s="371"/>
      <c r="BK153" s="372"/>
      <c r="BL153" s="369"/>
      <c r="BM153" s="369"/>
      <c r="BN153" s="369"/>
      <c r="BO153" s="369"/>
      <c r="BP153" s="369"/>
      <c r="BQ153" s="369"/>
      <c r="BR153" s="369"/>
      <c r="BS153" s="369"/>
      <c r="BT153" s="370"/>
      <c r="BU153" s="372"/>
      <c r="BV153" s="369"/>
      <c r="BW153" s="369"/>
      <c r="BX153" s="369"/>
      <c r="BY153" s="369"/>
      <c r="BZ153" s="369"/>
      <c r="CA153" s="369"/>
      <c r="CB153" s="369"/>
      <c r="CC153" s="369"/>
      <c r="CD153" s="370"/>
      <c r="CE153" s="395"/>
      <c r="CF153" s="372"/>
      <c r="CG153" s="369"/>
      <c r="CH153" s="369"/>
      <c r="CI153" s="369"/>
      <c r="CJ153" s="370"/>
      <c r="CK153" s="373"/>
      <c r="CL153" s="375"/>
      <c r="CM153" s="372"/>
      <c r="CN153" s="369"/>
      <c r="CO153" s="369"/>
      <c r="CP153" s="369"/>
      <c r="CQ153" s="369"/>
      <c r="CR153" s="369"/>
      <c r="CS153" s="369"/>
      <c r="CT153" s="369"/>
      <c r="CU153" s="369"/>
      <c r="CV153" s="370"/>
      <c r="CW153" s="371"/>
      <c r="CX153" s="371"/>
      <c r="CY153" s="372"/>
      <c r="CZ153" s="369"/>
      <c r="DA153" s="369"/>
      <c r="DB153" s="369"/>
      <c r="DC153" s="369"/>
      <c r="DD153" s="369"/>
      <c r="DE153" s="369"/>
      <c r="DF153" s="369"/>
      <c r="DG153" s="369"/>
      <c r="DH153" s="370"/>
      <c r="DI153" s="382"/>
      <c r="DJ153" s="382"/>
      <c r="DK153" s="381"/>
      <c r="DL153" s="381"/>
      <c r="DM153" s="381"/>
      <c r="DN153" s="381"/>
      <c r="DO153" s="381"/>
      <c r="DP153" s="381"/>
      <c r="DQ153" s="380"/>
      <c r="DR153" s="372"/>
      <c r="DS153" s="369"/>
      <c r="DT153" s="369"/>
      <c r="DU153" s="369"/>
      <c r="DV153" s="370"/>
      <c r="DW153" s="378"/>
      <c r="DX153" s="372"/>
      <c r="DY153" s="369"/>
      <c r="DZ153" s="369"/>
      <c r="EA153" s="369"/>
      <c r="EB153" s="370"/>
      <c r="EC153" s="378"/>
      <c r="ED153" s="379"/>
    </row>
    <row r="154" spans="2:134" ht="12.6" customHeight="1" x14ac:dyDescent="0.2">
      <c r="B154" s="414"/>
      <c r="C154" s="437"/>
      <c r="D154" s="437"/>
      <c r="E154" s="437"/>
      <c r="F154" s="394"/>
      <c r="G154" s="586"/>
      <c r="H154" s="388"/>
      <c r="I154" s="388"/>
      <c r="J154" s="391"/>
      <c r="K154" s="394"/>
      <c r="L154" s="384"/>
      <c r="M154" s="383"/>
      <c r="N154" s="384"/>
      <c r="O154" s="384"/>
      <c r="P154" s="384"/>
      <c r="Q154" s="384"/>
      <c r="R154" s="385"/>
      <c r="S154" s="384"/>
      <c r="T154" s="409"/>
      <c r="U154" s="410"/>
      <c r="V154" s="385"/>
      <c r="W154" s="384"/>
      <c r="X154" s="261" t="s">
        <v>142</v>
      </c>
      <c r="Y154" s="262" t="s">
        <v>137</v>
      </c>
      <c r="Z154" s="263">
        <f>VLOOKUP($X154,vstupy!$B$18:$F$31,MATCH($Y154,vstupy!$B$17:$F$17,0),0)</f>
        <v>0</v>
      </c>
      <c r="AA154" s="264" t="s">
        <v>143</v>
      </c>
      <c r="AB154" s="263">
        <f>VLOOKUP($AA154,vstupy!$B$34:$C$36,2,FALSE)</f>
        <v>0</v>
      </c>
      <c r="AC154" s="263">
        <f t="shared" si="2494"/>
        <v>0</v>
      </c>
      <c r="AD154" s="413"/>
      <c r="AE154" s="405"/>
      <c r="AF154" s="372"/>
      <c r="AG154" s="396"/>
      <c r="AH154" s="396"/>
      <c r="AI154" s="396"/>
      <c r="AJ154" s="396"/>
      <c r="AK154" s="396"/>
      <c r="AL154" s="396"/>
      <c r="AM154" s="400"/>
      <c r="AN154" s="396"/>
      <c r="AO154" s="401"/>
      <c r="AP154" s="372"/>
      <c r="AQ154" s="369"/>
      <c r="AR154" s="369"/>
      <c r="AS154" s="369"/>
      <c r="AT154" s="369"/>
      <c r="AU154" s="369"/>
      <c r="AV154" s="369"/>
      <c r="AW154" s="369"/>
      <c r="AX154" s="369"/>
      <c r="AY154" s="369"/>
      <c r="AZ154" s="369"/>
      <c r="BA154" s="369"/>
      <c r="BB154" s="369"/>
      <c r="BC154" s="369"/>
      <c r="BD154" s="369"/>
      <c r="BE154" s="369"/>
      <c r="BF154" s="369"/>
      <c r="BG154" s="369"/>
      <c r="BH154" s="369"/>
      <c r="BI154" s="377"/>
      <c r="BJ154" s="371"/>
      <c r="BK154" s="372"/>
      <c r="BL154" s="369"/>
      <c r="BM154" s="369"/>
      <c r="BN154" s="369"/>
      <c r="BO154" s="369"/>
      <c r="BP154" s="369"/>
      <c r="BQ154" s="369"/>
      <c r="BR154" s="369"/>
      <c r="BS154" s="369"/>
      <c r="BT154" s="370"/>
      <c r="BU154" s="372"/>
      <c r="BV154" s="369"/>
      <c r="BW154" s="369"/>
      <c r="BX154" s="369"/>
      <c r="BY154" s="369"/>
      <c r="BZ154" s="369"/>
      <c r="CA154" s="369"/>
      <c r="CB154" s="369"/>
      <c r="CC154" s="369"/>
      <c r="CD154" s="370"/>
      <c r="CE154" s="395"/>
      <c r="CF154" s="372"/>
      <c r="CG154" s="369"/>
      <c r="CH154" s="369"/>
      <c r="CI154" s="369"/>
      <c r="CJ154" s="370"/>
      <c r="CK154" s="373"/>
      <c r="CL154" s="376"/>
      <c r="CM154" s="372"/>
      <c r="CN154" s="369"/>
      <c r="CO154" s="369"/>
      <c r="CP154" s="369"/>
      <c r="CQ154" s="369"/>
      <c r="CR154" s="369"/>
      <c r="CS154" s="369"/>
      <c r="CT154" s="369"/>
      <c r="CU154" s="369"/>
      <c r="CV154" s="370"/>
      <c r="CW154" s="371"/>
      <c r="CX154" s="371"/>
      <c r="CY154" s="372"/>
      <c r="CZ154" s="369"/>
      <c r="DA154" s="369"/>
      <c r="DB154" s="369"/>
      <c r="DC154" s="369"/>
      <c r="DD154" s="369"/>
      <c r="DE154" s="369"/>
      <c r="DF154" s="369"/>
      <c r="DG154" s="369"/>
      <c r="DH154" s="370"/>
      <c r="DI154" s="382"/>
      <c r="DJ154" s="382"/>
      <c r="DK154" s="381"/>
      <c r="DL154" s="381"/>
      <c r="DM154" s="381"/>
      <c r="DN154" s="381"/>
      <c r="DO154" s="381"/>
      <c r="DP154" s="381"/>
      <c r="DQ154" s="380"/>
      <c r="DR154" s="372"/>
      <c r="DS154" s="369"/>
      <c r="DT154" s="369"/>
      <c r="DU154" s="369"/>
      <c r="DV154" s="370"/>
      <c r="DW154" s="378"/>
      <c r="DX154" s="372"/>
      <c r="DY154" s="369"/>
      <c r="DZ154" s="369"/>
      <c r="EA154" s="369"/>
      <c r="EB154" s="370"/>
      <c r="EC154" s="378"/>
      <c r="ED154" s="379"/>
    </row>
    <row r="155" spans="2:134" ht="12.6" customHeight="1" x14ac:dyDescent="0.2">
      <c r="B155" s="427">
        <f t="shared" ref="B155" si="2724">B152+1</f>
        <v>49</v>
      </c>
      <c r="C155" s="425"/>
      <c r="D155" s="425"/>
      <c r="E155" s="425"/>
      <c r="F155" s="428" t="s">
        <v>196</v>
      </c>
      <c r="G155" s="585"/>
      <c r="H155" s="431" t="str">
        <f t="shared" ref="H155" si="2725">IF($F155="3e)  Skoršia transpozícia  - zavedenie transpozície pred termínom ktorý určuje smernica EÚ. "," ","")</f>
        <v/>
      </c>
      <c r="I155" s="431" t="str">
        <f t="shared" ref="I155" si="2726">IF($F155="3e)  Skoršia transpozícia  - zavedenie transpozície pred termínom ktorý určuje smernica EÚ. ",$H155,"NA")</f>
        <v>NA</v>
      </c>
      <c r="J155" s="422">
        <f>IF(I155&gt;12,1,I155/12)</f>
        <v>1</v>
      </c>
      <c r="K155" s="428"/>
      <c r="L155" s="418"/>
      <c r="M155" s="426">
        <f>IF(L155="N",0,L155)</f>
        <v>0</v>
      </c>
      <c r="N155" s="418" t="s">
        <v>196</v>
      </c>
      <c r="O155" s="418"/>
      <c r="P155" s="418"/>
      <c r="Q155" s="418" t="s">
        <v>35</v>
      </c>
      <c r="R155" s="419">
        <f>VLOOKUP(Q155,vstupy!$B$3:$C$15,2,FALSE)</f>
        <v>0</v>
      </c>
      <c r="S155" s="418"/>
      <c r="T155" s="420"/>
      <c r="U155" s="421" t="s">
        <v>35</v>
      </c>
      <c r="V155" s="419">
        <f>VLOOKUP(U155,vstupy!$B$3:$C$15,2,FALSE)</f>
        <v>0</v>
      </c>
      <c r="W155" s="418"/>
      <c r="X155" s="160" t="s">
        <v>142</v>
      </c>
      <c r="Y155" s="174" t="s">
        <v>137</v>
      </c>
      <c r="Z155" s="171">
        <f>VLOOKUP($X155,vstupy!$B$18:$F$31,MATCH($Y155,vstupy!$B$17:$F$17,0),0)</f>
        <v>0</v>
      </c>
      <c r="AA155" s="108" t="s">
        <v>143</v>
      </c>
      <c r="AB155" s="171">
        <f>VLOOKUP($AA155,vstupy!$B$34:$C$36,2,FALSE)</f>
        <v>0</v>
      </c>
      <c r="AC155" s="171">
        <f t="shared" si="2494"/>
        <v>0</v>
      </c>
      <c r="AD155" s="434" t="s">
        <v>35</v>
      </c>
      <c r="AE155" s="403">
        <f>VLOOKUP(AD155,vstupy!$B$3:$C$15,2,FALSE)</f>
        <v>0</v>
      </c>
      <c r="AF155" s="406" t="str">
        <f>IFERROR(IF(M155=0,"N",O155/L155*J155),0)</f>
        <v>N</v>
      </c>
      <c r="AG155" s="396">
        <f>O155*J155</f>
        <v>0</v>
      </c>
      <c r="AH155" s="408">
        <f t="shared" ref="AH155" si="2727">P155*R155*J155</f>
        <v>0</v>
      </c>
      <c r="AI155" s="400">
        <f t="shared" ref="AI155" si="2728">IFERROR(AH155*M155,0)</f>
        <v>0</v>
      </c>
      <c r="AJ155" s="408" t="str">
        <f t="shared" si="2670"/>
        <v>N</v>
      </c>
      <c r="AK155" s="396">
        <f t="shared" ref="AK155" si="2729">S155*J155</f>
        <v>0</v>
      </c>
      <c r="AL155" s="396">
        <f>T155*V155*J155</f>
        <v>0</v>
      </c>
      <c r="AM155" s="398">
        <f t="shared" ref="AM155" si="2730">IFERROR(AL155*M155,0)</f>
        <v>0</v>
      </c>
      <c r="AN155" s="400">
        <f t="shared" ref="AN155" si="2731">IF(W155&gt;0,IF(AE155&gt;0,($G$7/160)*(W155/60)*AE155*J155,0),IF(AE155&gt;0,($G$7/160)*((AC155+AC156+AC157)/60)*AE155*J155,0))</f>
        <v>0</v>
      </c>
      <c r="AO155" s="401">
        <f>IFERROR(AN155*M155,0)</f>
        <v>0</v>
      </c>
      <c r="AP155" s="372">
        <f t="shared" ref="AP155" si="2732">IF($N155="In (zvyšuje náklady)",AF155,0)</f>
        <v>0</v>
      </c>
      <c r="AQ155" s="369">
        <f t="shared" ref="AQ155" si="2733">IF($N155="In (zvyšuje náklady)",AG155,0)</f>
        <v>0</v>
      </c>
      <c r="AR155" s="369">
        <f t="shared" ref="AR155" si="2734">IF($N155="In (zvyšuje náklady)",AH155,0)</f>
        <v>0</v>
      </c>
      <c r="AS155" s="369">
        <f t="shared" ref="AS155" si="2735">IF($N155="In (zvyšuje náklady)",AI155,0)</f>
        <v>0</v>
      </c>
      <c r="AT155" s="369">
        <f t="shared" ref="AT155" si="2736">IF($N155="In (zvyšuje náklady)",AJ155,0)</f>
        <v>0</v>
      </c>
      <c r="AU155" s="369">
        <f t="shared" ref="AU155" si="2737">IF($N155="In (zvyšuje náklady)",AK155,0)</f>
        <v>0</v>
      </c>
      <c r="AV155" s="369">
        <f t="shared" ref="AV155" si="2738">IF($N155="In (zvyšuje náklady)",AL155,0)</f>
        <v>0</v>
      </c>
      <c r="AW155" s="369">
        <f t="shared" ref="AW155" si="2739">IF($N155="In (zvyšuje náklady)",AM155,0)</f>
        <v>0</v>
      </c>
      <c r="AX155" s="369">
        <f t="shared" ref="AX155" si="2740">IF($N155="In (zvyšuje náklady)",AN155,0)</f>
        <v>0</v>
      </c>
      <c r="AY155" s="369">
        <f t="shared" ref="AY155" si="2741">IF($N155="In (zvyšuje náklady)",AO155,0)</f>
        <v>0</v>
      </c>
      <c r="AZ155" s="369" t="str">
        <f t="shared" ref="AZ155" si="2742">IF($N155="Out (znižuje náklady)",AF155,"0")</f>
        <v>0</v>
      </c>
      <c r="BA155" s="369" t="str">
        <f t="shared" ref="BA155" si="2743">IF($N155="Out (znižuje náklady)",AG155,"0")</f>
        <v>0</v>
      </c>
      <c r="BB155" s="369" t="str">
        <f t="shared" ref="BB155" si="2744">IF($N155="Out (znižuje náklady)",AH155,"0")</f>
        <v>0</v>
      </c>
      <c r="BC155" s="369" t="str">
        <f t="shared" ref="BC155" si="2745">IF($N155="Out (znižuje náklady)",AI155,"0")</f>
        <v>0</v>
      </c>
      <c r="BD155" s="369" t="str">
        <f t="shared" ref="BD155" si="2746">IF($N155="Out (znižuje náklady)",AJ155,"0")</f>
        <v>0</v>
      </c>
      <c r="BE155" s="369" t="str">
        <f t="shared" ref="BE155" si="2747">IF($N155="Out (znižuje náklady)",AK155,"0")</f>
        <v>0</v>
      </c>
      <c r="BF155" s="369" t="str">
        <f t="shared" ref="BF155" si="2748">IF($N155="Out (znižuje náklady)",AL155,"0")</f>
        <v>0</v>
      </c>
      <c r="BG155" s="369" t="str">
        <f t="shared" ref="BG155" si="2749">IF($N155="Out (znižuje náklady)",AM155,"0")</f>
        <v>0</v>
      </c>
      <c r="BH155" s="369" t="str">
        <f t="shared" ref="BH155" si="2750">IF($N155="Out (znižuje náklady)",AN155,"0")</f>
        <v>0</v>
      </c>
      <c r="BI155" s="377" t="str">
        <f t="shared" ref="BI155" si="2751">IF($N155="Out (znižuje náklady)",AO155,"0")</f>
        <v>0</v>
      </c>
      <c r="BJ155" s="371">
        <f>IF(F155=vstupy!$B$47,0,1)</f>
        <v>1</v>
      </c>
      <c r="BK155" s="372">
        <f t="shared" ref="BK155" si="2752">$BJ155*AP155</f>
        <v>0</v>
      </c>
      <c r="BL155" s="369">
        <f t="shared" ref="BL155" si="2753">$BJ155*AQ155</f>
        <v>0</v>
      </c>
      <c r="BM155" s="369">
        <f t="shared" ref="BM155" si="2754">$BJ155*AR155</f>
        <v>0</v>
      </c>
      <c r="BN155" s="369">
        <f t="shared" ref="BN155" si="2755">$BJ155*AS155</f>
        <v>0</v>
      </c>
      <c r="BO155" s="369">
        <f t="shared" ref="BO155" si="2756">$BJ155*AT155</f>
        <v>0</v>
      </c>
      <c r="BP155" s="369">
        <f t="shared" ref="BP155" si="2757">$BJ155*AU155</f>
        <v>0</v>
      </c>
      <c r="BQ155" s="369">
        <f t="shared" ref="BQ155" si="2758">$BJ155*AV155</f>
        <v>0</v>
      </c>
      <c r="BR155" s="369">
        <f t="shared" ref="BR155" si="2759">$BJ155*AW155</f>
        <v>0</v>
      </c>
      <c r="BS155" s="369">
        <f t="shared" ref="BS155" si="2760">$BJ155*AX155</f>
        <v>0</v>
      </c>
      <c r="BT155" s="370">
        <f t="shared" ref="BT155" si="2761">$BJ155*AY155</f>
        <v>0</v>
      </c>
      <c r="BU155" s="372">
        <f t="shared" ref="BU155" si="2762">$BJ155*AZ155</f>
        <v>0</v>
      </c>
      <c r="BV155" s="369">
        <f t="shared" ref="BV155" si="2763">$BJ155*BA155</f>
        <v>0</v>
      </c>
      <c r="BW155" s="369">
        <f t="shared" ref="BW155" si="2764">$BJ155*BB155</f>
        <v>0</v>
      </c>
      <c r="BX155" s="369">
        <f t="shared" ref="BX155" si="2765">$BJ155*BC155</f>
        <v>0</v>
      </c>
      <c r="BY155" s="369">
        <f t="shared" ref="BY155" si="2766">$BJ155*BD155</f>
        <v>0</v>
      </c>
      <c r="BZ155" s="369">
        <f t="shared" ref="BZ155" si="2767">$BJ155*BE155</f>
        <v>0</v>
      </c>
      <c r="CA155" s="369">
        <f t="shared" ref="CA155" si="2768">$BJ155*BF155</f>
        <v>0</v>
      </c>
      <c r="CB155" s="369">
        <f t="shared" ref="CB155" si="2769">$BJ155*BG155</f>
        <v>0</v>
      </c>
      <c r="CC155" s="369">
        <f t="shared" ref="CC155" si="2770">$BJ155*BH155</f>
        <v>0</v>
      </c>
      <c r="CD155" s="370">
        <f t="shared" ref="CD155" si="2771">$BJ155*BI155</f>
        <v>0</v>
      </c>
      <c r="CE155" s="395">
        <f>IF(N155="Nemení sa",1,0)</f>
        <v>0</v>
      </c>
      <c r="CF155" s="372">
        <f>AG155*$CE155</f>
        <v>0</v>
      </c>
      <c r="CG155" s="369">
        <f>AI155*$CE155</f>
        <v>0</v>
      </c>
      <c r="CH155" s="369">
        <f>AK155*$CE155</f>
        <v>0</v>
      </c>
      <c r="CI155" s="369">
        <f>AM155*$CE155</f>
        <v>0</v>
      </c>
      <c r="CJ155" s="370">
        <f>AO155*$CE155</f>
        <v>0</v>
      </c>
      <c r="CK155" s="373">
        <f t="shared" ref="CK155" si="2772">SUM(CF155:CJ157)</f>
        <v>0</v>
      </c>
      <c r="CL155" s="374">
        <f>IF(F155=vstupy!B$42,"1",0)</f>
        <v>0</v>
      </c>
      <c r="CM155" s="372">
        <f t="shared" ref="CM155:CV155" si="2773">IF($CL155="1",AP155,0)</f>
        <v>0</v>
      </c>
      <c r="CN155" s="369">
        <f t="shared" si="2773"/>
        <v>0</v>
      </c>
      <c r="CO155" s="369">
        <f t="shared" si="2773"/>
        <v>0</v>
      </c>
      <c r="CP155" s="369">
        <f t="shared" si="2773"/>
        <v>0</v>
      </c>
      <c r="CQ155" s="369">
        <f t="shared" si="2773"/>
        <v>0</v>
      </c>
      <c r="CR155" s="369">
        <f t="shared" si="2773"/>
        <v>0</v>
      </c>
      <c r="CS155" s="369">
        <f t="shared" si="2773"/>
        <v>0</v>
      </c>
      <c r="CT155" s="369">
        <f t="shared" si="2773"/>
        <v>0</v>
      </c>
      <c r="CU155" s="369">
        <f t="shared" si="2773"/>
        <v>0</v>
      </c>
      <c r="CV155" s="370">
        <f t="shared" si="2773"/>
        <v>0</v>
      </c>
      <c r="CW155" s="371">
        <f>CP155+CT155+CV155</f>
        <v>0</v>
      </c>
      <c r="CX155" s="371">
        <f t="shared" ref="CX155" si="2774">CN155+CR155</f>
        <v>0</v>
      </c>
      <c r="CY155" s="372">
        <f t="shared" ref="CY155:DH155" si="2775">IF($CL155="1",AZ155,0)</f>
        <v>0</v>
      </c>
      <c r="CZ155" s="369">
        <f t="shared" si="2775"/>
        <v>0</v>
      </c>
      <c r="DA155" s="369">
        <f t="shared" si="2775"/>
        <v>0</v>
      </c>
      <c r="DB155" s="369">
        <f t="shared" si="2775"/>
        <v>0</v>
      </c>
      <c r="DC155" s="369">
        <f t="shared" si="2775"/>
        <v>0</v>
      </c>
      <c r="DD155" s="369">
        <f t="shared" si="2775"/>
        <v>0</v>
      </c>
      <c r="DE155" s="369">
        <f t="shared" si="2775"/>
        <v>0</v>
      </c>
      <c r="DF155" s="369">
        <f t="shared" si="2775"/>
        <v>0</v>
      </c>
      <c r="DG155" s="369">
        <f t="shared" si="2775"/>
        <v>0</v>
      </c>
      <c r="DH155" s="370">
        <f t="shared" si="2775"/>
        <v>0</v>
      </c>
      <c r="DI155" s="382">
        <f>DB155+DF155+DH155</f>
        <v>0</v>
      </c>
      <c r="DJ155" s="382">
        <f t="shared" ref="DJ155" si="2776">CZ155+DD155</f>
        <v>0</v>
      </c>
      <c r="DK155" s="381">
        <f>IF(CE155=0,1,0)</f>
        <v>1</v>
      </c>
      <c r="DL155" s="381">
        <f>IFERROR(IF($AF155="N",AH155+AJ155+AL155+AN155,AF155+AH155+AJ155+AL155+AN155),0)*$DK155</f>
        <v>0</v>
      </c>
      <c r="DM155" s="381">
        <f>(AG155+AI155+AK155+AM155+AO155)*$DK155</f>
        <v>0</v>
      </c>
      <c r="DN155" s="381">
        <f>AS155+AW155+AY155-CW155</f>
        <v>0</v>
      </c>
      <c r="DO155" s="381">
        <f>BC155+BG155+BI155-DI155</f>
        <v>0</v>
      </c>
      <c r="DP155" s="381">
        <f>DN155+DO155</f>
        <v>0</v>
      </c>
      <c r="DQ155" s="380" t="str">
        <f>IF(OR(F155=vstupy!B$40,F155=vstupy!B$41,F155=vstupy!B$42,),"0","1")</f>
        <v>0</v>
      </c>
      <c r="DR155" s="372">
        <f>IF($DQ155="1",AQ155,"0")+CF155</f>
        <v>0</v>
      </c>
      <c r="DS155" s="369">
        <f>IF($DQ155="1",AS155,"0")+CG155</f>
        <v>0</v>
      </c>
      <c r="DT155" s="369">
        <f>IF($DQ155="1",AU155,"0")+CH155</f>
        <v>0</v>
      </c>
      <c r="DU155" s="369">
        <f>IF($DQ155="1",AW155,"0")+CI155</f>
        <v>0</v>
      </c>
      <c r="DV155" s="370">
        <f>IF($DQ155="1",AY155,"0")+CJ155</f>
        <v>0</v>
      </c>
      <c r="DW155" s="378">
        <f t="shared" ref="DW155" si="2777">SUM(DR155:DV157)</f>
        <v>0</v>
      </c>
      <c r="DX155" s="372" t="str">
        <f t="shared" ref="DX155" si="2778">IF($DQ155="1",BA155,"0")</f>
        <v>0</v>
      </c>
      <c r="DY155" s="369" t="str">
        <f t="shared" ref="DY155" si="2779">IF($DQ155="1",BC155,"0")</f>
        <v>0</v>
      </c>
      <c r="DZ155" s="369" t="str">
        <f t="shared" ref="DZ155" si="2780">IF($DQ155="1",BE155,"0")</f>
        <v>0</v>
      </c>
      <c r="EA155" s="369" t="str">
        <f>IF($DQ155="1",BG155,"0")</f>
        <v>0</v>
      </c>
      <c r="EB155" s="370" t="str">
        <f>IF($DQ155="1",BI155,"0")</f>
        <v>0</v>
      </c>
      <c r="EC155" s="378">
        <f t="shared" ref="EC155" si="2781">SUM(DX155:EB157)</f>
        <v>0</v>
      </c>
      <c r="ED155" s="379">
        <f>EC155+DW155</f>
        <v>0</v>
      </c>
    </row>
    <row r="156" spans="2:134" ht="12.6" customHeight="1" x14ac:dyDescent="0.2">
      <c r="B156" s="427"/>
      <c r="C156" s="425"/>
      <c r="D156" s="425"/>
      <c r="E156" s="425"/>
      <c r="F156" s="429"/>
      <c r="G156" s="585"/>
      <c r="H156" s="432"/>
      <c r="I156" s="432"/>
      <c r="J156" s="423"/>
      <c r="K156" s="429"/>
      <c r="L156" s="418"/>
      <c r="M156" s="426"/>
      <c r="N156" s="418"/>
      <c r="O156" s="418"/>
      <c r="P156" s="418"/>
      <c r="Q156" s="418"/>
      <c r="R156" s="419"/>
      <c r="S156" s="418"/>
      <c r="T156" s="420"/>
      <c r="U156" s="421"/>
      <c r="V156" s="419"/>
      <c r="W156" s="418"/>
      <c r="X156" s="160" t="s">
        <v>142</v>
      </c>
      <c r="Y156" s="174" t="s">
        <v>137</v>
      </c>
      <c r="Z156" s="171">
        <f>VLOOKUP($X156,vstupy!$B$18:$F$31,MATCH($Y156,vstupy!$B$17:$F$17,0),0)</f>
        <v>0</v>
      </c>
      <c r="AA156" s="108" t="s">
        <v>143</v>
      </c>
      <c r="AB156" s="171">
        <f>VLOOKUP($AA156,vstupy!$B$34:$C$36,2,FALSE)</f>
        <v>0</v>
      </c>
      <c r="AC156" s="171">
        <f t="shared" si="2494"/>
        <v>0</v>
      </c>
      <c r="AD156" s="435"/>
      <c r="AE156" s="404"/>
      <c r="AF156" s="372"/>
      <c r="AG156" s="396"/>
      <c r="AH156" s="396"/>
      <c r="AI156" s="396"/>
      <c r="AJ156" s="396"/>
      <c r="AK156" s="396"/>
      <c r="AL156" s="396"/>
      <c r="AM156" s="399"/>
      <c r="AN156" s="396"/>
      <c r="AO156" s="401"/>
      <c r="AP156" s="372"/>
      <c r="AQ156" s="369"/>
      <c r="AR156" s="369"/>
      <c r="AS156" s="369"/>
      <c r="AT156" s="369"/>
      <c r="AU156" s="369"/>
      <c r="AV156" s="369"/>
      <c r="AW156" s="369"/>
      <c r="AX156" s="369"/>
      <c r="AY156" s="369"/>
      <c r="AZ156" s="369"/>
      <c r="BA156" s="369"/>
      <c r="BB156" s="369"/>
      <c r="BC156" s="369"/>
      <c r="BD156" s="369"/>
      <c r="BE156" s="369"/>
      <c r="BF156" s="369"/>
      <c r="BG156" s="369"/>
      <c r="BH156" s="369"/>
      <c r="BI156" s="377"/>
      <c r="BJ156" s="371"/>
      <c r="BK156" s="372"/>
      <c r="BL156" s="369"/>
      <c r="BM156" s="369"/>
      <c r="BN156" s="369"/>
      <c r="BO156" s="369"/>
      <c r="BP156" s="369"/>
      <c r="BQ156" s="369"/>
      <c r="BR156" s="369"/>
      <c r="BS156" s="369"/>
      <c r="BT156" s="370"/>
      <c r="BU156" s="372"/>
      <c r="BV156" s="369"/>
      <c r="BW156" s="369"/>
      <c r="BX156" s="369"/>
      <c r="BY156" s="369"/>
      <c r="BZ156" s="369"/>
      <c r="CA156" s="369"/>
      <c r="CB156" s="369"/>
      <c r="CC156" s="369"/>
      <c r="CD156" s="370"/>
      <c r="CE156" s="395"/>
      <c r="CF156" s="372"/>
      <c r="CG156" s="369"/>
      <c r="CH156" s="369"/>
      <c r="CI156" s="369"/>
      <c r="CJ156" s="370"/>
      <c r="CK156" s="373"/>
      <c r="CL156" s="375"/>
      <c r="CM156" s="372"/>
      <c r="CN156" s="369"/>
      <c r="CO156" s="369"/>
      <c r="CP156" s="369"/>
      <c r="CQ156" s="369"/>
      <c r="CR156" s="369"/>
      <c r="CS156" s="369"/>
      <c r="CT156" s="369"/>
      <c r="CU156" s="369"/>
      <c r="CV156" s="370"/>
      <c r="CW156" s="371"/>
      <c r="CX156" s="371"/>
      <c r="CY156" s="372"/>
      <c r="CZ156" s="369"/>
      <c r="DA156" s="369"/>
      <c r="DB156" s="369"/>
      <c r="DC156" s="369"/>
      <c r="DD156" s="369"/>
      <c r="DE156" s="369"/>
      <c r="DF156" s="369"/>
      <c r="DG156" s="369"/>
      <c r="DH156" s="370"/>
      <c r="DI156" s="382"/>
      <c r="DJ156" s="382"/>
      <c r="DK156" s="381"/>
      <c r="DL156" s="381"/>
      <c r="DM156" s="381"/>
      <c r="DN156" s="381"/>
      <c r="DO156" s="381"/>
      <c r="DP156" s="381"/>
      <c r="DQ156" s="380"/>
      <c r="DR156" s="372"/>
      <c r="DS156" s="369"/>
      <c r="DT156" s="369"/>
      <c r="DU156" s="369"/>
      <c r="DV156" s="370"/>
      <c r="DW156" s="378"/>
      <c r="DX156" s="372"/>
      <c r="DY156" s="369"/>
      <c r="DZ156" s="369"/>
      <c r="EA156" s="369"/>
      <c r="EB156" s="370"/>
      <c r="EC156" s="378"/>
      <c r="ED156" s="379"/>
    </row>
    <row r="157" spans="2:134" ht="12.6" customHeight="1" x14ac:dyDescent="0.2">
      <c r="B157" s="427"/>
      <c r="C157" s="425"/>
      <c r="D157" s="425"/>
      <c r="E157" s="425"/>
      <c r="F157" s="430"/>
      <c r="G157" s="585"/>
      <c r="H157" s="433"/>
      <c r="I157" s="433"/>
      <c r="J157" s="424"/>
      <c r="K157" s="430"/>
      <c r="L157" s="418"/>
      <c r="M157" s="426"/>
      <c r="N157" s="418"/>
      <c r="O157" s="418"/>
      <c r="P157" s="418"/>
      <c r="Q157" s="418"/>
      <c r="R157" s="419"/>
      <c r="S157" s="418"/>
      <c r="T157" s="420"/>
      <c r="U157" s="421"/>
      <c r="V157" s="419"/>
      <c r="W157" s="418"/>
      <c r="X157" s="160" t="s">
        <v>142</v>
      </c>
      <c r="Y157" s="174" t="s">
        <v>137</v>
      </c>
      <c r="Z157" s="171">
        <f>VLOOKUP($X157,vstupy!$B$18:$F$31,MATCH($Y157,vstupy!$B$17:$F$17,0),0)</f>
        <v>0</v>
      </c>
      <c r="AA157" s="108" t="s">
        <v>143</v>
      </c>
      <c r="AB157" s="171">
        <f>VLOOKUP($AA157,vstupy!$B$34:$C$36,2,FALSE)</f>
        <v>0</v>
      </c>
      <c r="AC157" s="171">
        <f t="shared" si="2494"/>
        <v>0</v>
      </c>
      <c r="AD157" s="436"/>
      <c r="AE157" s="405"/>
      <c r="AF157" s="372"/>
      <c r="AG157" s="396"/>
      <c r="AH157" s="396"/>
      <c r="AI157" s="396"/>
      <c r="AJ157" s="396"/>
      <c r="AK157" s="396"/>
      <c r="AL157" s="396"/>
      <c r="AM157" s="400"/>
      <c r="AN157" s="396"/>
      <c r="AO157" s="401"/>
      <c r="AP157" s="372"/>
      <c r="AQ157" s="369"/>
      <c r="AR157" s="369"/>
      <c r="AS157" s="369"/>
      <c r="AT157" s="369"/>
      <c r="AU157" s="369"/>
      <c r="AV157" s="369"/>
      <c r="AW157" s="369"/>
      <c r="AX157" s="369"/>
      <c r="AY157" s="369"/>
      <c r="AZ157" s="369"/>
      <c r="BA157" s="369"/>
      <c r="BB157" s="369"/>
      <c r="BC157" s="369"/>
      <c r="BD157" s="369"/>
      <c r="BE157" s="369"/>
      <c r="BF157" s="369"/>
      <c r="BG157" s="369"/>
      <c r="BH157" s="369"/>
      <c r="BI157" s="377"/>
      <c r="BJ157" s="371"/>
      <c r="BK157" s="372"/>
      <c r="BL157" s="369"/>
      <c r="BM157" s="369"/>
      <c r="BN157" s="369"/>
      <c r="BO157" s="369"/>
      <c r="BP157" s="369"/>
      <c r="BQ157" s="369"/>
      <c r="BR157" s="369"/>
      <c r="BS157" s="369"/>
      <c r="BT157" s="370"/>
      <c r="BU157" s="372"/>
      <c r="BV157" s="369"/>
      <c r="BW157" s="369"/>
      <c r="BX157" s="369"/>
      <c r="BY157" s="369"/>
      <c r="BZ157" s="369"/>
      <c r="CA157" s="369"/>
      <c r="CB157" s="369"/>
      <c r="CC157" s="369"/>
      <c r="CD157" s="370"/>
      <c r="CE157" s="395"/>
      <c r="CF157" s="372"/>
      <c r="CG157" s="369"/>
      <c r="CH157" s="369"/>
      <c r="CI157" s="369"/>
      <c r="CJ157" s="370"/>
      <c r="CK157" s="373"/>
      <c r="CL157" s="376"/>
      <c r="CM157" s="372"/>
      <c r="CN157" s="369"/>
      <c r="CO157" s="369"/>
      <c r="CP157" s="369"/>
      <c r="CQ157" s="369"/>
      <c r="CR157" s="369"/>
      <c r="CS157" s="369"/>
      <c r="CT157" s="369"/>
      <c r="CU157" s="369"/>
      <c r="CV157" s="370"/>
      <c r="CW157" s="371"/>
      <c r="CX157" s="371"/>
      <c r="CY157" s="372"/>
      <c r="CZ157" s="369"/>
      <c r="DA157" s="369"/>
      <c r="DB157" s="369"/>
      <c r="DC157" s="369"/>
      <c r="DD157" s="369"/>
      <c r="DE157" s="369"/>
      <c r="DF157" s="369"/>
      <c r="DG157" s="369"/>
      <c r="DH157" s="370"/>
      <c r="DI157" s="382"/>
      <c r="DJ157" s="382"/>
      <c r="DK157" s="381"/>
      <c r="DL157" s="381"/>
      <c r="DM157" s="381"/>
      <c r="DN157" s="381"/>
      <c r="DO157" s="381"/>
      <c r="DP157" s="381"/>
      <c r="DQ157" s="380"/>
      <c r="DR157" s="372"/>
      <c r="DS157" s="369"/>
      <c r="DT157" s="369"/>
      <c r="DU157" s="369"/>
      <c r="DV157" s="370"/>
      <c r="DW157" s="378"/>
      <c r="DX157" s="372"/>
      <c r="DY157" s="369"/>
      <c r="DZ157" s="369"/>
      <c r="EA157" s="369"/>
      <c r="EB157" s="370"/>
      <c r="EC157" s="378"/>
      <c r="ED157" s="379"/>
    </row>
    <row r="158" spans="2:134" ht="12.6" customHeight="1" x14ac:dyDescent="0.2">
      <c r="B158" s="414">
        <f t="shared" ref="B158" si="2782">B155+1</f>
        <v>50</v>
      </c>
      <c r="C158" s="437"/>
      <c r="D158" s="437"/>
      <c r="E158" s="437"/>
      <c r="F158" s="392" t="s">
        <v>196</v>
      </c>
      <c r="G158" s="386"/>
      <c r="H158" s="386"/>
      <c r="I158" s="386" t="str">
        <f t="shared" ref="I158" si="2783">IF($F158="3e)  Skoršia transpozícia  - zavedenie transpozície pred termínom ktorý určuje smernica EÚ. ",$H158,"NA")</f>
        <v>NA</v>
      </c>
      <c r="J158" s="389">
        <f>IF(I158&gt;12,1,I158/12)</f>
        <v>1</v>
      </c>
      <c r="K158" s="392"/>
      <c r="L158" s="384"/>
      <c r="M158" s="383">
        <f>IF(L158="N",0,L158)</f>
        <v>0</v>
      </c>
      <c r="N158" s="384" t="s">
        <v>196</v>
      </c>
      <c r="O158" s="384"/>
      <c r="P158" s="384"/>
      <c r="Q158" s="384" t="s">
        <v>35</v>
      </c>
      <c r="R158" s="385">
        <f>VLOOKUP(Q158,vstupy!$B$3:$C$15,2,FALSE)</f>
        <v>0</v>
      </c>
      <c r="S158" s="384"/>
      <c r="T158" s="409"/>
      <c r="U158" s="410" t="s">
        <v>35</v>
      </c>
      <c r="V158" s="385">
        <f>VLOOKUP(U158,vstupy!$B$3:$C$15,2,FALSE)</f>
        <v>0</v>
      </c>
      <c r="W158" s="384"/>
      <c r="X158" s="261" t="s">
        <v>142</v>
      </c>
      <c r="Y158" s="262" t="s">
        <v>137</v>
      </c>
      <c r="Z158" s="263">
        <f>VLOOKUP($X158,vstupy!$B$18:$F$31,MATCH($Y158,vstupy!$B$17:$F$17,0),0)</f>
        <v>0</v>
      </c>
      <c r="AA158" s="264" t="s">
        <v>143</v>
      </c>
      <c r="AB158" s="263">
        <f>VLOOKUP($AA158,vstupy!$B$34:$C$36,2,FALSE)</f>
        <v>0</v>
      </c>
      <c r="AC158" s="263">
        <f t="shared" si="2494"/>
        <v>0</v>
      </c>
      <c r="AD158" s="411" t="s">
        <v>35</v>
      </c>
      <c r="AE158" s="403">
        <f>VLOOKUP(AD158,vstupy!$B$3:$C$15,2,FALSE)</f>
        <v>0</v>
      </c>
      <c r="AF158" s="406" t="str">
        <f>IFERROR(IF(M158=0,"N",O158/L158*J158),0)</f>
        <v>N</v>
      </c>
      <c r="AG158" s="396">
        <f>O158*J158</f>
        <v>0</v>
      </c>
      <c r="AH158" s="408">
        <f t="shared" ref="AH158" si="2784">P158*R158*J158</f>
        <v>0</v>
      </c>
      <c r="AI158" s="400">
        <f t="shared" ref="AI158" si="2785">IFERROR(AH158*M158,0)</f>
        <v>0</v>
      </c>
      <c r="AJ158" s="408" t="str">
        <f t="shared" si="2670"/>
        <v>N</v>
      </c>
      <c r="AK158" s="396">
        <f t="shared" ref="AK158" si="2786">S158*J158</f>
        <v>0</v>
      </c>
      <c r="AL158" s="396">
        <f>T158*V158*J158</f>
        <v>0</v>
      </c>
      <c r="AM158" s="398">
        <f t="shared" ref="AM158" si="2787">IFERROR(AL158*M158,0)</f>
        <v>0</v>
      </c>
      <c r="AN158" s="400">
        <f t="shared" ref="AN158" si="2788">IF(W158&gt;0,IF(AE158&gt;0,($G$7/160)*(W158/60)*AE158*J158,0),IF(AE158&gt;0,($G$7/160)*((AC158+AC159+AC160)/60)*AE158*J158,0))</f>
        <v>0</v>
      </c>
      <c r="AO158" s="401">
        <f>IFERROR(AN158*M158,0)</f>
        <v>0</v>
      </c>
      <c r="AP158" s="372">
        <f t="shared" ref="AP158" si="2789">IF($N158="In (zvyšuje náklady)",AF158,0)</f>
        <v>0</v>
      </c>
      <c r="AQ158" s="369">
        <f t="shared" ref="AQ158" si="2790">IF($N158="In (zvyšuje náklady)",AG158,0)</f>
        <v>0</v>
      </c>
      <c r="AR158" s="369">
        <f t="shared" ref="AR158" si="2791">IF($N158="In (zvyšuje náklady)",AH158,0)</f>
        <v>0</v>
      </c>
      <c r="AS158" s="369">
        <f t="shared" ref="AS158" si="2792">IF($N158="In (zvyšuje náklady)",AI158,0)</f>
        <v>0</v>
      </c>
      <c r="AT158" s="369">
        <f t="shared" ref="AT158" si="2793">IF($N158="In (zvyšuje náklady)",AJ158,0)</f>
        <v>0</v>
      </c>
      <c r="AU158" s="369">
        <f t="shared" ref="AU158" si="2794">IF($N158="In (zvyšuje náklady)",AK158,0)</f>
        <v>0</v>
      </c>
      <c r="AV158" s="369">
        <f t="shared" ref="AV158" si="2795">IF($N158="In (zvyšuje náklady)",AL158,0)</f>
        <v>0</v>
      </c>
      <c r="AW158" s="369">
        <f t="shared" ref="AW158" si="2796">IF($N158="In (zvyšuje náklady)",AM158,0)</f>
        <v>0</v>
      </c>
      <c r="AX158" s="369">
        <f t="shared" ref="AX158" si="2797">IF($N158="In (zvyšuje náklady)",AN158,0)</f>
        <v>0</v>
      </c>
      <c r="AY158" s="369">
        <f t="shared" ref="AY158" si="2798">IF($N158="In (zvyšuje náklady)",AO158,0)</f>
        <v>0</v>
      </c>
      <c r="AZ158" s="369" t="str">
        <f t="shared" ref="AZ158" si="2799">IF($N158="Out (znižuje náklady)",AF158,"0")</f>
        <v>0</v>
      </c>
      <c r="BA158" s="369" t="str">
        <f t="shared" ref="BA158" si="2800">IF($N158="Out (znižuje náklady)",AG158,"0")</f>
        <v>0</v>
      </c>
      <c r="BB158" s="369" t="str">
        <f t="shared" ref="BB158" si="2801">IF($N158="Out (znižuje náklady)",AH158,"0")</f>
        <v>0</v>
      </c>
      <c r="BC158" s="369" t="str">
        <f t="shared" ref="BC158" si="2802">IF($N158="Out (znižuje náklady)",AI158,"0")</f>
        <v>0</v>
      </c>
      <c r="BD158" s="369" t="str">
        <f t="shared" ref="BD158" si="2803">IF($N158="Out (znižuje náklady)",AJ158,"0")</f>
        <v>0</v>
      </c>
      <c r="BE158" s="369" t="str">
        <f t="shared" ref="BE158" si="2804">IF($N158="Out (znižuje náklady)",AK158,"0")</f>
        <v>0</v>
      </c>
      <c r="BF158" s="369" t="str">
        <f t="shared" ref="BF158" si="2805">IF($N158="Out (znižuje náklady)",AL158,"0")</f>
        <v>0</v>
      </c>
      <c r="BG158" s="369" t="str">
        <f t="shared" ref="BG158" si="2806">IF($N158="Out (znižuje náklady)",AM158,"0")</f>
        <v>0</v>
      </c>
      <c r="BH158" s="369" t="str">
        <f t="shared" ref="BH158" si="2807">IF($N158="Out (znižuje náklady)",AN158,"0")</f>
        <v>0</v>
      </c>
      <c r="BI158" s="377" t="str">
        <f t="shared" ref="BI158" si="2808">IF($N158="Out (znižuje náklady)",AO158,"0")</f>
        <v>0</v>
      </c>
      <c r="BJ158" s="371">
        <f>IF(F158=vstupy!$B$47,0,1)</f>
        <v>1</v>
      </c>
      <c r="BK158" s="372">
        <f t="shared" ref="BK158" si="2809">$BJ158*AP158</f>
        <v>0</v>
      </c>
      <c r="BL158" s="369">
        <f t="shared" ref="BL158" si="2810">$BJ158*AQ158</f>
        <v>0</v>
      </c>
      <c r="BM158" s="369">
        <f t="shared" ref="BM158" si="2811">$BJ158*AR158</f>
        <v>0</v>
      </c>
      <c r="BN158" s="369">
        <f t="shared" ref="BN158" si="2812">$BJ158*AS158</f>
        <v>0</v>
      </c>
      <c r="BO158" s="369">
        <f t="shared" ref="BO158" si="2813">$BJ158*AT158</f>
        <v>0</v>
      </c>
      <c r="BP158" s="369">
        <f t="shared" ref="BP158" si="2814">$BJ158*AU158</f>
        <v>0</v>
      </c>
      <c r="BQ158" s="369">
        <f t="shared" ref="BQ158" si="2815">$BJ158*AV158</f>
        <v>0</v>
      </c>
      <c r="BR158" s="369">
        <f t="shared" ref="BR158" si="2816">$BJ158*AW158</f>
        <v>0</v>
      </c>
      <c r="BS158" s="369">
        <f t="shared" ref="BS158" si="2817">$BJ158*AX158</f>
        <v>0</v>
      </c>
      <c r="BT158" s="370">
        <f t="shared" ref="BT158" si="2818">$BJ158*AY158</f>
        <v>0</v>
      </c>
      <c r="BU158" s="372">
        <f t="shared" ref="BU158" si="2819">$BJ158*AZ158</f>
        <v>0</v>
      </c>
      <c r="BV158" s="369">
        <f t="shared" ref="BV158" si="2820">$BJ158*BA158</f>
        <v>0</v>
      </c>
      <c r="BW158" s="369">
        <f t="shared" ref="BW158" si="2821">$BJ158*BB158</f>
        <v>0</v>
      </c>
      <c r="BX158" s="369">
        <f t="shared" ref="BX158" si="2822">$BJ158*BC158</f>
        <v>0</v>
      </c>
      <c r="BY158" s="369">
        <f t="shared" ref="BY158" si="2823">$BJ158*BD158</f>
        <v>0</v>
      </c>
      <c r="BZ158" s="369">
        <f t="shared" ref="BZ158" si="2824">$BJ158*BE158</f>
        <v>0</v>
      </c>
      <c r="CA158" s="369">
        <f t="shared" ref="CA158" si="2825">$BJ158*BF158</f>
        <v>0</v>
      </c>
      <c r="CB158" s="369">
        <f t="shared" ref="CB158" si="2826">$BJ158*BG158</f>
        <v>0</v>
      </c>
      <c r="CC158" s="369">
        <f t="shared" ref="CC158" si="2827">$BJ158*BH158</f>
        <v>0</v>
      </c>
      <c r="CD158" s="370">
        <f t="shared" ref="CD158" si="2828">$BJ158*BI158</f>
        <v>0</v>
      </c>
      <c r="CE158" s="395">
        <f>IF(N158="Nemení sa",1,0)</f>
        <v>0</v>
      </c>
      <c r="CF158" s="372">
        <f>AG158*$CE158</f>
        <v>0</v>
      </c>
      <c r="CG158" s="369">
        <f>AI158*$CE158</f>
        <v>0</v>
      </c>
      <c r="CH158" s="369">
        <f>AK158*$CE158</f>
        <v>0</v>
      </c>
      <c r="CI158" s="369">
        <f>AM158*$CE158</f>
        <v>0</v>
      </c>
      <c r="CJ158" s="370">
        <f>AO158*$CE158</f>
        <v>0</v>
      </c>
      <c r="CK158" s="373">
        <f t="shared" ref="CK158" si="2829">SUM(CF158:CJ160)</f>
        <v>0</v>
      </c>
      <c r="CL158" s="374">
        <f>IF(F158=vstupy!B$42,"1",0)</f>
        <v>0</v>
      </c>
      <c r="CM158" s="372">
        <f t="shared" ref="CM158:CV158" si="2830">IF($CL158="1",AP158,0)</f>
        <v>0</v>
      </c>
      <c r="CN158" s="369">
        <f t="shared" si="2830"/>
        <v>0</v>
      </c>
      <c r="CO158" s="369">
        <f t="shared" si="2830"/>
        <v>0</v>
      </c>
      <c r="CP158" s="369">
        <f t="shared" si="2830"/>
        <v>0</v>
      </c>
      <c r="CQ158" s="369">
        <f t="shared" si="2830"/>
        <v>0</v>
      </c>
      <c r="CR158" s="369">
        <f t="shared" si="2830"/>
        <v>0</v>
      </c>
      <c r="CS158" s="369">
        <f t="shared" si="2830"/>
        <v>0</v>
      </c>
      <c r="CT158" s="369">
        <f t="shared" si="2830"/>
        <v>0</v>
      </c>
      <c r="CU158" s="369">
        <f t="shared" si="2830"/>
        <v>0</v>
      </c>
      <c r="CV158" s="370">
        <f t="shared" si="2830"/>
        <v>0</v>
      </c>
      <c r="CW158" s="371">
        <f>CP158+CT158+CV158</f>
        <v>0</v>
      </c>
      <c r="CX158" s="371">
        <f t="shared" ref="CX158" si="2831">CN158+CR158</f>
        <v>0</v>
      </c>
      <c r="CY158" s="372">
        <f t="shared" ref="CY158:DH158" si="2832">IF($CL158="1",AZ158,0)</f>
        <v>0</v>
      </c>
      <c r="CZ158" s="369">
        <f t="shared" si="2832"/>
        <v>0</v>
      </c>
      <c r="DA158" s="369">
        <f t="shared" si="2832"/>
        <v>0</v>
      </c>
      <c r="DB158" s="369">
        <f t="shared" si="2832"/>
        <v>0</v>
      </c>
      <c r="DC158" s="369">
        <f t="shared" si="2832"/>
        <v>0</v>
      </c>
      <c r="DD158" s="369">
        <f t="shared" si="2832"/>
        <v>0</v>
      </c>
      <c r="DE158" s="369">
        <f t="shared" si="2832"/>
        <v>0</v>
      </c>
      <c r="DF158" s="369">
        <f t="shared" si="2832"/>
        <v>0</v>
      </c>
      <c r="DG158" s="369">
        <f t="shared" si="2832"/>
        <v>0</v>
      </c>
      <c r="DH158" s="370">
        <f t="shared" si="2832"/>
        <v>0</v>
      </c>
      <c r="DI158" s="382">
        <f>DB158+DF158+DH158</f>
        <v>0</v>
      </c>
      <c r="DJ158" s="382">
        <f t="shared" ref="DJ158" si="2833">CZ158+DD158</f>
        <v>0</v>
      </c>
      <c r="DK158" s="381">
        <f>IF(CE158=0,1,0)</f>
        <v>1</v>
      </c>
      <c r="DL158" s="381">
        <f>IFERROR(IF($AF158="N",AH158+AJ158+AL158+AN158,AF158+AH158+AJ158+AL158+AN158),0)*$DK158</f>
        <v>0</v>
      </c>
      <c r="DM158" s="381">
        <f>(AG158+AI158+AK158+AM158+AO158)*$DK158</f>
        <v>0</v>
      </c>
      <c r="DN158" s="381">
        <f>AS158+AW158+AY158-CW158</f>
        <v>0</v>
      </c>
      <c r="DO158" s="381">
        <f>BC158+BG158+BI158-DI158</f>
        <v>0</v>
      </c>
      <c r="DP158" s="381">
        <f>DN158+DO158</f>
        <v>0</v>
      </c>
      <c r="DQ158" s="380" t="str">
        <f>IF(OR(F158=vstupy!B$40,F158=vstupy!B$41,F158=vstupy!B$42,),"0","1")</f>
        <v>0</v>
      </c>
      <c r="DR158" s="372">
        <f>IF($DQ158="1",AQ158,"0")+CF158</f>
        <v>0</v>
      </c>
      <c r="DS158" s="369">
        <f>IF($DQ158="1",AS158,"0")+CG158</f>
        <v>0</v>
      </c>
      <c r="DT158" s="369">
        <f>IF($DQ158="1",AU158,"0")+CH158</f>
        <v>0</v>
      </c>
      <c r="DU158" s="369">
        <f>IF($DQ158="1",AW158,"0")+CI158</f>
        <v>0</v>
      </c>
      <c r="DV158" s="370">
        <f>IF($DQ158="1",AY158,"0")+CJ158</f>
        <v>0</v>
      </c>
      <c r="DW158" s="378">
        <f t="shared" ref="DW158" si="2834">SUM(DR158:DV160)</f>
        <v>0</v>
      </c>
      <c r="DX158" s="372" t="str">
        <f t="shared" ref="DX158" si="2835">IF($DQ158="1",BA158,"0")</f>
        <v>0</v>
      </c>
      <c r="DY158" s="369" t="str">
        <f t="shared" ref="DY158" si="2836">IF($DQ158="1",BC158,"0")</f>
        <v>0</v>
      </c>
      <c r="DZ158" s="369" t="str">
        <f t="shared" ref="DZ158" si="2837">IF($DQ158="1",BE158,"0")</f>
        <v>0</v>
      </c>
      <c r="EA158" s="369" t="str">
        <f>IF($DQ158="1",BG158,"0")</f>
        <v>0</v>
      </c>
      <c r="EB158" s="370" t="str">
        <f>IF($DQ158="1",BI158,"0")</f>
        <v>0</v>
      </c>
      <c r="EC158" s="378">
        <f>SUM(DX158:EB160)</f>
        <v>0</v>
      </c>
      <c r="ED158" s="379">
        <f>EC158+DW158</f>
        <v>0</v>
      </c>
    </row>
    <row r="159" spans="2:134" ht="12.6" customHeight="1" x14ac:dyDescent="0.2">
      <c r="B159" s="414"/>
      <c r="C159" s="437"/>
      <c r="D159" s="437"/>
      <c r="E159" s="437"/>
      <c r="F159" s="393"/>
      <c r="G159" s="387"/>
      <c r="H159" s="387"/>
      <c r="I159" s="387"/>
      <c r="J159" s="390"/>
      <c r="K159" s="393"/>
      <c r="L159" s="384"/>
      <c r="M159" s="383"/>
      <c r="N159" s="384"/>
      <c r="O159" s="384"/>
      <c r="P159" s="384"/>
      <c r="Q159" s="384"/>
      <c r="R159" s="385"/>
      <c r="S159" s="384"/>
      <c r="T159" s="409"/>
      <c r="U159" s="410"/>
      <c r="V159" s="385"/>
      <c r="W159" s="384"/>
      <c r="X159" s="261" t="s">
        <v>142</v>
      </c>
      <c r="Y159" s="262" t="s">
        <v>137</v>
      </c>
      <c r="Z159" s="263">
        <f>VLOOKUP($X159,vstupy!$B$18:$F$31,MATCH($Y159,vstupy!$B$17:$F$17,0),0)</f>
        <v>0</v>
      </c>
      <c r="AA159" s="264" t="s">
        <v>143</v>
      </c>
      <c r="AB159" s="263">
        <f>VLOOKUP($AA159,vstupy!$B$34:$C$36,2,FALSE)</f>
        <v>0</v>
      </c>
      <c r="AC159" s="263">
        <f t="shared" si="2494"/>
        <v>0</v>
      </c>
      <c r="AD159" s="412"/>
      <c r="AE159" s="404"/>
      <c r="AF159" s="372"/>
      <c r="AG159" s="396"/>
      <c r="AH159" s="396"/>
      <c r="AI159" s="396"/>
      <c r="AJ159" s="396"/>
      <c r="AK159" s="396"/>
      <c r="AL159" s="396"/>
      <c r="AM159" s="399"/>
      <c r="AN159" s="396"/>
      <c r="AO159" s="401"/>
      <c r="AP159" s="372"/>
      <c r="AQ159" s="369"/>
      <c r="AR159" s="369"/>
      <c r="AS159" s="369"/>
      <c r="AT159" s="369"/>
      <c r="AU159" s="369"/>
      <c r="AV159" s="369"/>
      <c r="AW159" s="369"/>
      <c r="AX159" s="369"/>
      <c r="AY159" s="369"/>
      <c r="AZ159" s="369"/>
      <c r="BA159" s="369"/>
      <c r="BB159" s="369"/>
      <c r="BC159" s="369"/>
      <c r="BD159" s="369"/>
      <c r="BE159" s="369"/>
      <c r="BF159" s="369"/>
      <c r="BG159" s="369"/>
      <c r="BH159" s="369"/>
      <c r="BI159" s="377"/>
      <c r="BJ159" s="371"/>
      <c r="BK159" s="372"/>
      <c r="BL159" s="369"/>
      <c r="BM159" s="369"/>
      <c r="BN159" s="369"/>
      <c r="BO159" s="369"/>
      <c r="BP159" s="369"/>
      <c r="BQ159" s="369"/>
      <c r="BR159" s="369"/>
      <c r="BS159" s="369"/>
      <c r="BT159" s="370"/>
      <c r="BU159" s="372"/>
      <c r="BV159" s="369"/>
      <c r="BW159" s="369"/>
      <c r="BX159" s="369"/>
      <c r="BY159" s="369"/>
      <c r="BZ159" s="369"/>
      <c r="CA159" s="369"/>
      <c r="CB159" s="369"/>
      <c r="CC159" s="369"/>
      <c r="CD159" s="370"/>
      <c r="CE159" s="395"/>
      <c r="CF159" s="372"/>
      <c r="CG159" s="369"/>
      <c r="CH159" s="369"/>
      <c r="CI159" s="369"/>
      <c r="CJ159" s="370"/>
      <c r="CK159" s="373"/>
      <c r="CL159" s="375"/>
      <c r="CM159" s="372"/>
      <c r="CN159" s="369"/>
      <c r="CO159" s="369"/>
      <c r="CP159" s="369"/>
      <c r="CQ159" s="369"/>
      <c r="CR159" s="369"/>
      <c r="CS159" s="369"/>
      <c r="CT159" s="369"/>
      <c r="CU159" s="369"/>
      <c r="CV159" s="370"/>
      <c r="CW159" s="371"/>
      <c r="CX159" s="371"/>
      <c r="CY159" s="372"/>
      <c r="CZ159" s="369"/>
      <c r="DA159" s="369"/>
      <c r="DB159" s="369"/>
      <c r="DC159" s="369"/>
      <c r="DD159" s="369"/>
      <c r="DE159" s="369"/>
      <c r="DF159" s="369"/>
      <c r="DG159" s="369"/>
      <c r="DH159" s="370"/>
      <c r="DI159" s="382"/>
      <c r="DJ159" s="382"/>
      <c r="DK159" s="381"/>
      <c r="DL159" s="381"/>
      <c r="DM159" s="381"/>
      <c r="DN159" s="381"/>
      <c r="DO159" s="381"/>
      <c r="DP159" s="381"/>
      <c r="DQ159" s="380"/>
      <c r="DR159" s="372"/>
      <c r="DS159" s="369"/>
      <c r="DT159" s="369"/>
      <c r="DU159" s="369"/>
      <c r="DV159" s="370"/>
      <c r="DW159" s="378"/>
      <c r="DX159" s="372"/>
      <c r="DY159" s="369"/>
      <c r="DZ159" s="369"/>
      <c r="EA159" s="369"/>
      <c r="EB159" s="370"/>
      <c r="EC159" s="378"/>
      <c r="ED159" s="379"/>
    </row>
    <row r="160" spans="2:134" ht="12.6" customHeight="1" thickBot="1" x14ac:dyDescent="0.25">
      <c r="B160" s="414"/>
      <c r="C160" s="437"/>
      <c r="D160" s="437"/>
      <c r="E160" s="437"/>
      <c r="F160" s="394"/>
      <c r="G160" s="388"/>
      <c r="H160" s="388"/>
      <c r="I160" s="388"/>
      <c r="J160" s="391"/>
      <c r="K160" s="394"/>
      <c r="L160" s="384"/>
      <c r="M160" s="383"/>
      <c r="N160" s="384"/>
      <c r="O160" s="384"/>
      <c r="P160" s="384"/>
      <c r="Q160" s="384"/>
      <c r="R160" s="385"/>
      <c r="S160" s="384"/>
      <c r="T160" s="409"/>
      <c r="U160" s="410"/>
      <c r="V160" s="385"/>
      <c r="W160" s="384"/>
      <c r="X160" s="261" t="s">
        <v>142</v>
      </c>
      <c r="Y160" s="262" t="s">
        <v>137</v>
      </c>
      <c r="Z160" s="263">
        <f>VLOOKUP($X160,vstupy!$B$18:$F$31,MATCH($Y160,vstupy!$B$17:$F$17,0),0)</f>
        <v>0</v>
      </c>
      <c r="AA160" s="264" t="s">
        <v>143</v>
      </c>
      <c r="AB160" s="263">
        <f>VLOOKUP($AA160,vstupy!$B$34:$C$36,2,FALSE)</f>
        <v>0</v>
      </c>
      <c r="AC160" s="263">
        <f t="shared" si="2494"/>
        <v>0</v>
      </c>
      <c r="AD160" s="413"/>
      <c r="AE160" s="405"/>
      <c r="AF160" s="407"/>
      <c r="AG160" s="397"/>
      <c r="AH160" s="397"/>
      <c r="AI160" s="396"/>
      <c r="AJ160" s="397"/>
      <c r="AK160" s="397"/>
      <c r="AL160" s="397"/>
      <c r="AM160" s="400"/>
      <c r="AN160" s="396"/>
      <c r="AO160" s="402"/>
      <c r="AP160" s="372"/>
      <c r="AQ160" s="369"/>
      <c r="AR160" s="369"/>
      <c r="AS160" s="369"/>
      <c r="AT160" s="369"/>
      <c r="AU160" s="369"/>
      <c r="AV160" s="369"/>
      <c r="AW160" s="369"/>
      <c r="AX160" s="369"/>
      <c r="AY160" s="369"/>
      <c r="AZ160" s="369"/>
      <c r="BA160" s="369"/>
      <c r="BB160" s="369"/>
      <c r="BC160" s="369"/>
      <c r="BD160" s="369"/>
      <c r="BE160" s="369"/>
      <c r="BF160" s="369"/>
      <c r="BG160" s="369"/>
      <c r="BH160" s="369"/>
      <c r="BI160" s="377"/>
      <c r="BJ160" s="371"/>
      <c r="BK160" s="372"/>
      <c r="BL160" s="369"/>
      <c r="BM160" s="369"/>
      <c r="BN160" s="369"/>
      <c r="BO160" s="369"/>
      <c r="BP160" s="369"/>
      <c r="BQ160" s="369"/>
      <c r="BR160" s="369"/>
      <c r="BS160" s="369"/>
      <c r="BT160" s="370"/>
      <c r="BU160" s="372"/>
      <c r="BV160" s="369"/>
      <c r="BW160" s="369"/>
      <c r="BX160" s="369"/>
      <c r="BY160" s="369"/>
      <c r="BZ160" s="369"/>
      <c r="CA160" s="369"/>
      <c r="CB160" s="369"/>
      <c r="CC160" s="369"/>
      <c r="CD160" s="370"/>
      <c r="CE160" s="395"/>
      <c r="CF160" s="372"/>
      <c r="CG160" s="369"/>
      <c r="CH160" s="369"/>
      <c r="CI160" s="369"/>
      <c r="CJ160" s="370"/>
      <c r="CK160" s="373"/>
      <c r="CL160" s="376"/>
      <c r="CM160" s="372"/>
      <c r="CN160" s="369"/>
      <c r="CO160" s="369"/>
      <c r="CP160" s="369"/>
      <c r="CQ160" s="369"/>
      <c r="CR160" s="369"/>
      <c r="CS160" s="369"/>
      <c r="CT160" s="369"/>
      <c r="CU160" s="369"/>
      <c r="CV160" s="370"/>
      <c r="CW160" s="371"/>
      <c r="CX160" s="371"/>
      <c r="CY160" s="372"/>
      <c r="CZ160" s="369"/>
      <c r="DA160" s="369"/>
      <c r="DB160" s="369"/>
      <c r="DC160" s="369"/>
      <c r="DD160" s="369"/>
      <c r="DE160" s="369"/>
      <c r="DF160" s="369"/>
      <c r="DG160" s="369"/>
      <c r="DH160" s="370"/>
      <c r="DI160" s="382"/>
      <c r="DJ160" s="382"/>
      <c r="DK160" s="381"/>
      <c r="DL160" s="381"/>
      <c r="DM160" s="381"/>
      <c r="DN160" s="381"/>
      <c r="DO160" s="381"/>
      <c r="DP160" s="381"/>
      <c r="DQ160" s="380"/>
      <c r="DR160" s="372"/>
      <c r="DS160" s="369"/>
      <c r="DT160" s="369"/>
      <c r="DU160" s="369"/>
      <c r="DV160" s="370"/>
      <c r="DW160" s="378"/>
      <c r="DX160" s="372"/>
      <c r="DY160" s="369"/>
      <c r="DZ160" s="369"/>
      <c r="EA160" s="369"/>
      <c r="EB160" s="370"/>
      <c r="EC160" s="378"/>
      <c r="ED160" s="379"/>
    </row>
    <row r="161" spans="2:134" ht="13.5" thickBot="1" x14ac:dyDescent="0.25">
      <c r="B161" s="140" t="s">
        <v>59</v>
      </c>
      <c r="C161" s="141"/>
      <c r="D161" s="141"/>
      <c r="E161" s="141"/>
      <c r="F161" s="142"/>
      <c r="G161" s="142"/>
      <c r="H161" s="142"/>
      <c r="I161" s="142"/>
      <c r="J161" s="142"/>
      <c r="K161" s="141"/>
      <c r="L161" s="142"/>
      <c r="M161" s="142"/>
      <c r="N161" s="142"/>
      <c r="O161" s="141"/>
      <c r="P161" s="141"/>
      <c r="Q161" s="139"/>
      <c r="R161" s="139"/>
      <c r="S161" s="141"/>
      <c r="T161" s="139"/>
      <c r="U161" s="139"/>
      <c r="V161" s="139"/>
      <c r="W161" s="141"/>
      <c r="X161" s="108"/>
      <c r="Y161" s="174"/>
      <c r="Z161" s="165"/>
      <c r="AA161" s="108"/>
      <c r="AB161" s="165"/>
      <c r="AC161" s="168"/>
      <c r="AD161" s="136"/>
      <c r="AE161" s="128"/>
      <c r="AF161" s="236"/>
      <c r="AG161" s="237">
        <f>SUM(AG11:AG160)</f>
        <v>0</v>
      </c>
      <c r="AH161" s="238"/>
      <c r="AI161" s="237">
        <f>SUM(AI11:AI160)</f>
        <v>0</v>
      </c>
      <c r="AJ161" s="238"/>
      <c r="AK161" s="237">
        <f>SUM(AK11:AK160)</f>
        <v>0</v>
      </c>
      <c r="AL161" s="239"/>
      <c r="AM161" s="237">
        <f>SUM(AM11:AM160)</f>
        <v>0</v>
      </c>
      <c r="AN161" s="239"/>
      <c r="AO161" s="244">
        <f t="shared" ref="AO161:BI161" si="2838">SUM(AO11:AO160)</f>
        <v>0</v>
      </c>
      <c r="AP161" s="129">
        <f t="shared" si="2838"/>
        <v>0</v>
      </c>
      <c r="AQ161" s="129">
        <f t="shared" si="2838"/>
        <v>0</v>
      </c>
      <c r="AR161" s="129">
        <f t="shared" si="2838"/>
        <v>0</v>
      </c>
      <c r="AS161" s="129">
        <f t="shared" si="2838"/>
        <v>0</v>
      </c>
      <c r="AT161" s="129">
        <f t="shared" si="2838"/>
        <v>0</v>
      </c>
      <c r="AU161" s="129">
        <f t="shared" si="2838"/>
        <v>0</v>
      </c>
      <c r="AV161" s="129">
        <f t="shared" si="2838"/>
        <v>0</v>
      </c>
      <c r="AW161" s="129">
        <f t="shared" si="2838"/>
        <v>0</v>
      </c>
      <c r="AX161" s="129">
        <f t="shared" si="2838"/>
        <v>0</v>
      </c>
      <c r="AY161" s="129">
        <f t="shared" si="2838"/>
        <v>0</v>
      </c>
      <c r="AZ161" s="129">
        <f t="shared" si="2838"/>
        <v>0</v>
      </c>
      <c r="BA161" s="129">
        <f t="shared" si="2838"/>
        <v>0</v>
      </c>
      <c r="BB161" s="129">
        <f t="shared" si="2838"/>
        <v>0</v>
      </c>
      <c r="BC161" s="129">
        <f t="shared" si="2838"/>
        <v>0</v>
      </c>
      <c r="BD161" s="129">
        <f t="shared" si="2838"/>
        <v>0</v>
      </c>
      <c r="BE161" s="129">
        <f t="shared" si="2838"/>
        <v>0</v>
      </c>
      <c r="BF161" s="129">
        <f t="shared" si="2838"/>
        <v>0</v>
      </c>
      <c r="BG161" s="129">
        <f t="shared" si="2838"/>
        <v>0</v>
      </c>
      <c r="BH161" s="129">
        <f t="shared" si="2838"/>
        <v>0</v>
      </c>
      <c r="BI161" s="245">
        <f t="shared" si="2838"/>
        <v>0</v>
      </c>
      <c r="BJ161" s="249"/>
      <c r="BK161" s="129">
        <f t="shared" ref="BK161:CD161" si="2839">SUM(BK11:BK160)</f>
        <v>0</v>
      </c>
      <c r="BL161" s="218">
        <f t="shared" si="2839"/>
        <v>0</v>
      </c>
      <c r="BM161" s="218">
        <f t="shared" si="2839"/>
        <v>0</v>
      </c>
      <c r="BN161" s="218">
        <f t="shared" si="2839"/>
        <v>0</v>
      </c>
      <c r="BO161" s="218">
        <f t="shared" si="2839"/>
        <v>0</v>
      </c>
      <c r="BP161" s="218">
        <f t="shared" si="2839"/>
        <v>0</v>
      </c>
      <c r="BQ161" s="218">
        <f t="shared" si="2839"/>
        <v>0</v>
      </c>
      <c r="BR161" s="218">
        <f t="shared" si="2839"/>
        <v>0</v>
      </c>
      <c r="BS161" s="218">
        <f t="shared" si="2839"/>
        <v>0</v>
      </c>
      <c r="BT161" s="250">
        <f t="shared" si="2839"/>
        <v>0</v>
      </c>
      <c r="BU161" s="129">
        <f t="shared" si="2839"/>
        <v>0</v>
      </c>
      <c r="BV161" s="218">
        <f t="shared" si="2839"/>
        <v>0</v>
      </c>
      <c r="BW161" s="218">
        <f t="shared" si="2839"/>
        <v>0</v>
      </c>
      <c r="BX161" s="218">
        <f t="shared" si="2839"/>
        <v>0</v>
      </c>
      <c r="BY161" s="218">
        <f t="shared" si="2839"/>
        <v>0</v>
      </c>
      <c r="BZ161" s="218">
        <f t="shared" si="2839"/>
        <v>0</v>
      </c>
      <c r="CA161" s="218">
        <f t="shared" si="2839"/>
        <v>0</v>
      </c>
      <c r="CB161" s="218">
        <f t="shared" si="2839"/>
        <v>0</v>
      </c>
      <c r="CC161" s="218">
        <f t="shared" si="2839"/>
        <v>0</v>
      </c>
      <c r="CD161" s="250">
        <f t="shared" si="2839"/>
        <v>0</v>
      </c>
      <c r="CE161" s="245"/>
      <c r="CF161" s="129">
        <f t="shared" ref="CF161:CK161" si="2840">SUM(CF11:CF160)</f>
        <v>0</v>
      </c>
      <c r="CG161" s="218">
        <f t="shared" si="2840"/>
        <v>0</v>
      </c>
      <c r="CH161" s="218">
        <f t="shared" si="2840"/>
        <v>0</v>
      </c>
      <c r="CI161" s="218">
        <f t="shared" si="2840"/>
        <v>0</v>
      </c>
      <c r="CJ161" s="250">
        <f t="shared" si="2840"/>
        <v>0</v>
      </c>
      <c r="CK161" s="225">
        <f t="shared" si="2840"/>
        <v>0</v>
      </c>
      <c r="CL161" s="186"/>
      <c r="CM161" s="129">
        <f t="shared" ref="CM161:DJ161" si="2841">SUM(CM11:CM160)</f>
        <v>0</v>
      </c>
      <c r="CN161" s="218">
        <f t="shared" si="2841"/>
        <v>0</v>
      </c>
      <c r="CO161" s="218">
        <f t="shared" si="2841"/>
        <v>0</v>
      </c>
      <c r="CP161" s="218">
        <f t="shared" si="2841"/>
        <v>0</v>
      </c>
      <c r="CQ161" s="218">
        <f t="shared" si="2841"/>
        <v>0</v>
      </c>
      <c r="CR161" s="218">
        <f t="shared" si="2841"/>
        <v>0</v>
      </c>
      <c r="CS161" s="218">
        <f t="shared" si="2841"/>
        <v>0</v>
      </c>
      <c r="CT161" s="218">
        <f t="shared" si="2841"/>
        <v>0</v>
      </c>
      <c r="CU161" s="218">
        <f t="shared" si="2841"/>
        <v>0</v>
      </c>
      <c r="CV161" s="250">
        <f t="shared" si="2841"/>
        <v>0</v>
      </c>
      <c r="CW161" s="225">
        <f t="shared" si="2841"/>
        <v>0</v>
      </c>
      <c r="CX161" s="225">
        <f t="shared" si="2841"/>
        <v>0</v>
      </c>
      <c r="CY161" s="129">
        <f t="shared" si="2841"/>
        <v>0</v>
      </c>
      <c r="CZ161" s="218">
        <f t="shared" si="2841"/>
        <v>0</v>
      </c>
      <c r="DA161" s="218">
        <f t="shared" si="2841"/>
        <v>0</v>
      </c>
      <c r="DB161" s="218">
        <f t="shared" si="2841"/>
        <v>0</v>
      </c>
      <c r="DC161" s="218">
        <f t="shared" si="2841"/>
        <v>0</v>
      </c>
      <c r="DD161" s="218">
        <f t="shared" si="2841"/>
        <v>0</v>
      </c>
      <c r="DE161" s="218">
        <f t="shared" si="2841"/>
        <v>0</v>
      </c>
      <c r="DF161" s="218">
        <f t="shared" si="2841"/>
        <v>0</v>
      </c>
      <c r="DG161" s="218">
        <f t="shared" si="2841"/>
        <v>0</v>
      </c>
      <c r="DH161" s="250">
        <f t="shared" si="2841"/>
        <v>0</v>
      </c>
      <c r="DI161" s="235">
        <f t="shared" si="2841"/>
        <v>0</v>
      </c>
      <c r="DJ161" s="235">
        <f t="shared" si="2841"/>
        <v>0</v>
      </c>
      <c r="DK161" s="130"/>
      <c r="DL161" s="240">
        <f>SUM(DL11:DL160)</f>
        <v>0</v>
      </c>
      <c r="DM161" s="240">
        <f>SUM(DM11:DM160)</f>
        <v>0</v>
      </c>
      <c r="DN161" s="240">
        <f>SUM(DN11:DN160)</f>
        <v>0</v>
      </c>
      <c r="DO161" s="240">
        <f>SUM(DO11:DO160)</f>
        <v>0</v>
      </c>
      <c r="DP161" s="240">
        <f>SUM(DP11:DP160)</f>
        <v>0</v>
      </c>
      <c r="DQ161" s="241"/>
      <c r="DR161" s="129">
        <f t="shared" ref="DR161:ED161" si="2842">SUM(DR11:DR160)</f>
        <v>0</v>
      </c>
      <c r="DS161" s="218">
        <f t="shared" si="2842"/>
        <v>0</v>
      </c>
      <c r="DT161" s="218">
        <f t="shared" si="2842"/>
        <v>0</v>
      </c>
      <c r="DU161" s="218">
        <f t="shared" si="2842"/>
        <v>0</v>
      </c>
      <c r="DV161" s="250">
        <f t="shared" si="2842"/>
        <v>0</v>
      </c>
      <c r="DW161" s="235">
        <f t="shared" si="2842"/>
        <v>0</v>
      </c>
      <c r="DX161" s="245">
        <f t="shared" si="2842"/>
        <v>0</v>
      </c>
      <c r="DY161" s="130">
        <f t="shared" si="2842"/>
        <v>0</v>
      </c>
      <c r="DZ161" s="130">
        <f t="shared" si="2842"/>
        <v>0</v>
      </c>
      <c r="EA161" s="130">
        <f t="shared" si="2842"/>
        <v>0</v>
      </c>
      <c r="EB161" s="250">
        <f t="shared" si="2842"/>
        <v>0</v>
      </c>
      <c r="EC161" s="235">
        <f t="shared" si="2842"/>
        <v>0</v>
      </c>
      <c r="ED161" s="225">
        <f t="shared" si="2842"/>
        <v>0</v>
      </c>
    </row>
    <row r="162" spans="2:134" x14ac:dyDescent="0.2">
      <c r="AM162" s="131"/>
      <c r="AW162" s="131">
        <f>AQ161+AS161+AU161+AW161+AY161</f>
        <v>0</v>
      </c>
      <c r="BG162" s="131">
        <f>BA161+BC161++BE161+BG161+BI161</f>
        <v>0</v>
      </c>
      <c r="BR162" s="131">
        <f>BL161+BN161+BP161+BR161+BT161</f>
        <v>0</v>
      </c>
      <c r="CB162" s="131">
        <f>BV161+BX161++BZ161+CB161+CD161</f>
        <v>0</v>
      </c>
      <c r="CE162" s="131"/>
      <c r="CI162" s="131">
        <f>CF161+CG161+CI161+CJ161</f>
        <v>0</v>
      </c>
      <c r="CT162" s="131"/>
      <c r="CW162" s="131"/>
      <c r="DF162" s="131"/>
      <c r="DI162" s="131"/>
      <c r="DK162" s="131"/>
      <c r="DL162" s="131"/>
      <c r="DM162" s="131"/>
      <c r="DU162" s="131"/>
      <c r="EA162" s="131"/>
    </row>
    <row r="163" spans="2:134" x14ac:dyDescent="0.2">
      <c r="AO163" s="131">
        <f>AG161+AI161+AK161+AM161+AO161</f>
        <v>0</v>
      </c>
      <c r="AQ163" s="131">
        <f>AQ161+BA161</f>
        <v>0</v>
      </c>
      <c r="AS163" s="131">
        <f>AS161+BC161</f>
        <v>0</v>
      </c>
      <c r="AU163" s="131">
        <f>AU161+BE161</f>
        <v>0</v>
      </c>
      <c r="AW163" s="131">
        <f>AW161+BG161</f>
        <v>0</v>
      </c>
      <c r="AY163" s="131">
        <f>AY161+BI161</f>
        <v>0</v>
      </c>
      <c r="BR163" s="131"/>
      <c r="CI163" s="131"/>
      <c r="CP163" s="3" t="s">
        <v>113</v>
      </c>
      <c r="CQ163" s="131">
        <f>CP161+CR161+CT161+CV161</f>
        <v>0</v>
      </c>
      <c r="CT163" s="131"/>
      <c r="DF163" s="131"/>
      <c r="DU163" s="131"/>
      <c r="EA163" s="131"/>
    </row>
    <row r="164" spans="2:134" x14ac:dyDescent="0.2">
      <c r="AO164" s="131">
        <f>AQ161+AS161+AU161+AW161+AY161+BA161+BC161+BE161+BG161+BI161</f>
        <v>0</v>
      </c>
      <c r="AS164" s="131"/>
      <c r="AT164" s="131"/>
      <c r="AU164" s="131"/>
      <c r="BN164" s="131"/>
      <c r="BO164" s="131"/>
      <c r="BP164" s="131"/>
      <c r="CG164" s="131"/>
      <c r="CH164" s="131"/>
      <c r="DC164" s="216" t="s">
        <v>221</v>
      </c>
      <c r="DD164" s="217">
        <f>CZ161+DB161+DD161+DF161+DH161-'Krok 2- Tabuľky na skopírovanie'!D14</f>
        <v>0</v>
      </c>
    </row>
    <row r="165" spans="2:134" x14ac:dyDescent="0.2">
      <c r="AO165" s="131">
        <f>BL161+BN161+BP161+BR161+BT161+BV161+BX161+BZ161+CB161+CD161</f>
        <v>0</v>
      </c>
      <c r="BF165" s="3" t="s">
        <v>116</v>
      </c>
      <c r="CA165" s="3" t="s">
        <v>116</v>
      </c>
    </row>
    <row r="166" spans="2:134" ht="41.25" customHeight="1" x14ac:dyDescent="0.2">
      <c r="AO166" s="131">
        <f>AO164-AO165</f>
        <v>0</v>
      </c>
      <c r="BC166" s="3" t="s">
        <v>117</v>
      </c>
      <c r="BE166" s="3" t="s">
        <v>117</v>
      </c>
      <c r="BG166" s="131">
        <f>AW162+BG162</f>
        <v>0</v>
      </c>
      <c r="BU166" s="131"/>
      <c r="BX166" s="3" t="s">
        <v>117</v>
      </c>
      <c r="BZ166" s="3" t="s">
        <v>117</v>
      </c>
      <c r="CB166" s="131">
        <f>BR162+CB162</f>
        <v>0</v>
      </c>
      <c r="CP166" s="216" t="s">
        <v>221</v>
      </c>
      <c r="CQ166" s="217">
        <f>CQ163-'Krok 2- Tabuľky na skopírovanie'!C14</f>
        <v>0</v>
      </c>
    </row>
    <row r="167" spans="2:134" ht="12.75" customHeight="1" x14ac:dyDescent="0.2">
      <c r="BC167" s="3" t="s">
        <v>118</v>
      </c>
      <c r="BE167" s="3" t="s">
        <v>118</v>
      </c>
      <c r="BG167" s="131">
        <f>'Krok 2- Tabuľky na skopírovanie'!C11+'Krok 2- Tabuľky na skopírovanie'!D11</f>
        <v>0</v>
      </c>
      <c r="BX167" s="3" t="s">
        <v>118</v>
      </c>
      <c r="BZ167" s="3" t="s">
        <v>118</v>
      </c>
      <c r="CB167" s="131">
        <f>'Krok 2- Tabuľky na skopírovanie'!W11+'Krok 2- Tabuľky na skopírovanie'!X11</f>
        <v>0</v>
      </c>
    </row>
    <row r="168" spans="2:134" s="107" customFormat="1" ht="23.25" customHeight="1" x14ac:dyDescent="0.2">
      <c r="C168" s="105"/>
      <c r="D168" s="105"/>
      <c r="E168" s="105"/>
      <c r="F168" s="106"/>
      <c r="G168" s="106"/>
      <c r="H168" s="106"/>
      <c r="I168" s="106"/>
      <c r="J168" s="106"/>
      <c r="K168" s="105"/>
      <c r="L168" s="105"/>
      <c r="M168" s="105"/>
      <c r="N168" s="106"/>
      <c r="O168" s="105"/>
      <c r="P168" s="105"/>
      <c r="Q168" s="105"/>
      <c r="S168" s="105"/>
      <c r="W168" s="105"/>
      <c r="X168" s="105"/>
      <c r="Y168" s="175"/>
      <c r="Z168" s="166"/>
      <c r="AA168" s="105"/>
      <c r="AB168" s="166"/>
      <c r="AC168" s="169"/>
      <c r="BC168" s="107" t="s">
        <v>119</v>
      </c>
      <c r="BE168" s="107" t="s">
        <v>119</v>
      </c>
      <c r="BG168" s="132">
        <f>BG167-BG166</f>
        <v>0</v>
      </c>
      <c r="BX168" s="107" t="s">
        <v>119</v>
      </c>
      <c r="BZ168" s="107" t="s">
        <v>119</v>
      </c>
      <c r="CB168" s="132">
        <f>CB167-CB166</f>
        <v>0</v>
      </c>
      <c r="CL168" s="106"/>
      <c r="CX168"/>
      <c r="DJ168"/>
    </row>
    <row r="169" spans="2:134" ht="12.75" customHeight="1" x14ac:dyDescent="0.2"/>
    <row r="170" spans="2:134" ht="12.75" customHeight="1" x14ac:dyDescent="0.2"/>
    <row r="171" spans="2:134" ht="12.75" customHeight="1" x14ac:dyDescent="0.2"/>
    <row r="172" spans="2:134" ht="12.75" customHeight="1" x14ac:dyDescent="0.2"/>
    <row r="173" spans="2:134" ht="12.75" customHeight="1" x14ac:dyDescent="0.2"/>
    <row r="174" spans="2:134" ht="12.75" customHeight="1" x14ac:dyDescent="0.2"/>
    <row r="176" spans="2:134" ht="12.75" customHeight="1" x14ac:dyDescent="0.2"/>
    <row r="177" ht="12.75" customHeight="1" x14ac:dyDescent="0.2"/>
  </sheetData>
  <sheetProtection algorithmName="SHA-512" hashValue="LB0+g1+WxPhf01u/mc0ssVgLuTJm5Am5vPwMwpsa/g9+XWe36m1p0sfH3D/USOoFF2br8D95oBkmivIWLnZhlw==" saltValue="nRN2cEshlHNd0ec7w4npCg==" spinCount="100000" sheet="1" objects="1" scenarios="1"/>
  <customSheetViews>
    <customSheetView guid="{9B3BAD7C-18FA-4BA1-ADC7-FF0E752CBBB8}" scale="70" showGridLines="0" fitToPage="1" hiddenColumns="1" topLeftCell="B1">
      <pane xSplit="2" ySplit="8" topLeftCell="D9" activePane="bottomRight" state="frozen"/>
      <selection pane="bottomRight" activeCell="T10" sqref="T10"/>
      <pageMargins left="0.25" right="0.25" top="0.75" bottom="0.75" header="0.3" footer="0.3"/>
      <pageSetup scale="19" fitToHeight="0" orientation="landscape" r:id="rId1"/>
    </customSheetView>
  </customSheetViews>
  <mergeCells count="6422">
    <mergeCell ref="DJ9:DJ10"/>
    <mergeCell ref="DJ11:DJ13"/>
    <mergeCell ref="DJ14:DJ16"/>
    <mergeCell ref="DJ17:DJ19"/>
    <mergeCell ref="DJ20:DJ22"/>
    <mergeCell ref="DJ23:DJ25"/>
    <mergeCell ref="DJ26:DJ28"/>
    <mergeCell ref="DJ29:DJ31"/>
    <mergeCell ref="DJ32:DJ34"/>
    <mergeCell ref="DJ35:DJ37"/>
    <mergeCell ref="DJ38:DJ40"/>
    <mergeCell ref="DJ41:DJ43"/>
    <mergeCell ref="DJ44:DJ46"/>
    <mergeCell ref="DJ47:DJ49"/>
    <mergeCell ref="DJ50:DJ52"/>
    <mergeCell ref="DJ53:DJ55"/>
    <mergeCell ref="BK47:BK49"/>
    <mergeCell ref="BL47:BL49"/>
    <mergeCell ref="BM47:BM49"/>
    <mergeCell ref="BN47:BN49"/>
    <mergeCell ref="BO47:BO49"/>
    <mergeCell ref="BT47:BT49"/>
    <mergeCell ref="BU47:BU49"/>
    <mergeCell ref="BV47:BV49"/>
    <mergeCell ref="BW47:BW49"/>
    <mergeCell ref="BX47:BX49"/>
    <mergeCell ref="BY47:BY49"/>
    <mergeCell ref="BZ47:BZ49"/>
    <mergeCell ref="CA47:CA49"/>
    <mergeCell ref="BY38:BY40"/>
    <mergeCell ref="BZ38:BZ40"/>
    <mergeCell ref="DJ125:DJ127"/>
    <mergeCell ref="DJ128:DJ130"/>
    <mergeCell ref="DJ131:DJ133"/>
    <mergeCell ref="DJ134:DJ136"/>
    <mergeCell ref="DJ137:DJ139"/>
    <mergeCell ref="DJ140:DJ142"/>
    <mergeCell ref="DJ143:DJ145"/>
    <mergeCell ref="DJ146:DJ148"/>
    <mergeCell ref="DJ149:DJ151"/>
    <mergeCell ref="DJ152:DJ154"/>
    <mergeCell ref="DJ155:DJ157"/>
    <mergeCell ref="DJ158:DJ160"/>
    <mergeCell ref="DJ59:DJ61"/>
    <mergeCell ref="DJ62:DJ64"/>
    <mergeCell ref="DJ65:DJ67"/>
    <mergeCell ref="DJ68:DJ70"/>
    <mergeCell ref="DJ71:DJ73"/>
    <mergeCell ref="DJ74:DJ76"/>
    <mergeCell ref="DJ77:DJ79"/>
    <mergeCell ref="DJ80:DJ82"/>
    <mergeCell ref="DJ83:DJ85"/>
    <mergeCell ref="DJ86:DJ88"/>
    <mergeCell ref="DJ89:DJ91"/>
    <mergeCell ref="DJ92:DJ94"/>
    <mergeCell ref="DJ95:DJ97"/>
    <mergeCell ref="DJ98:DJ100"/>
    <mergeCell ref="DJ101:DJ103"/>
    <mergeCell ref="DJ104:DJ106"/>
    <mergeCell ref="CA101:CA103"/>
    <mergeCell ref="CB101:CB103"/>
    <mergeCell ref="CC107:CC109"/>
    <mergeCell ref="CD107:CD109"/>
    <mergeCell ref="BS98:BS100"/>
    <mergeCell ref="BT98:BT100"/>
    <mergeCell ref="BU98:BU100"/>
    <mergeCell ref="BV98:BV100"/>
    <mergeCell ref="BW98:BW100"/>
    <mergeCell ref="BX98:BX100"/>
    <mergeCell ref="BY98:BY100"/>
    <mergeCell ref="BZ98:BZ100"/>
    <mergeCell ref="CA98:CA100"/>
    <mergeCell ref="CB98:CB100"/>
    <mergeCell ref="BK50:BK52"/>
    <mergeCell ref="DJ116:DJ118"/>
    <mergeCell ref="DJ119:DJ121"/>
    <mergeCell ref="BJ9:BJ10"/>
    <mergeCell ref="BJ11:BJ13"/>
    <mergeCell ref="BJ14:BJ16"/>
    <mergeCell ref="BJ17:BJ19"/>
    <mergeCell ref="BJ20:BJ22"/>
    <mergeCell ref="BJ23:BJ25"/>
    <mergeCell ref="BJ26:BJ28"/>
    <mergeCell ref="BJ29:BJ31"/>
    <mergeCell ref="BJ32:BJ34"/>
    <mergeCell ref="BJ35:BJ37"/>
    <mergeCell ref="BJ38:BJ40"/>
    <mergeCell ref="BJ41:BJ43"/>
    <mergeCell ref="BJ44:BJ46"/>
    <mergeCell ref="BJ47:BJ49"/>
    <mergeCell ref="BJ50:BJ52"/>
    <mergeCell ref="BJ53:BJ55"/>
    <mergeCell ref="BJ56:BJ58"/>
    <mergeCell ref="BJ134:BJ136"/>
    <mergeCell ref="BJ137:BJ139"/>
    <mergeCell ref="BJ140:BJ142"/>
    <mergeCell ref="BZ140:BZ142"/>
    <mergeCell ref="CA140:CA142"/>
    <mergeCell ref="CB140:CB142"/>
    <mergeCell ref="BL134:BL136"/>
    <mergeCell ref="BM134:BM136"/>
    <mergeCell ref="BN134:BN136"/>
    <mergeCell ref="BO134:BO136"/>
    <mergeCell ref="BP134:BP136"/>
    <mergeCell ref="BQ134:BQ136"/>
    <mergeCell ref="BR134:BR136"/>
    <mergeCell ref="BM122:BM124"/>
    <mergeCell ref="BN122:BN124"/>
    <mergeCell ref="BO122:BO124"/>
    <mergeCell ref="BP122:BP124"/>
    <mergeCell ref="BQ122:BQ124"/>
    <mergeCell ref="BO137:BO139"/>
    <mergeCell ref="BP137:BP139"/>
    <mergeCell ref="BQ137:BQ139"/>
    <mergeCell ref="BR137:BR139"/>
    <mergeCell ref="BS137:BS139"/>
    <mergeCell ref="BV134:BV136"/>
    <mergeCell ref="BW134:BW136"/>
    <mergeCell ref="BX134:BX136"/>
    <mergeCell ref="BY134:BY136"/>
    <mergeCell ref="BZ134:BZ136"/>
    <mergeCell ref="CA134:CA136"/>
    <mergeCell ref="BL122:BL124"/>
    <mergeCell ref="BJ122:BJ124"/>
    <mergeCell ref="BJ125:BJ127"/>
    <mergeCell ref="BJ128:BJ130"/>
    <mergeCell ref="BJ131:BJ133"/>
    <mergeCell ref="CB107:CB109"/>
    <mergeCell ref="BU107:BU109"/>
    <mergeCell ref="BV107:BV109"/>
    <mergeCell ref="BW107:BW109"/>
    <mergeCell ref="BX107:BX109"/>
    <mergeCell ref="BY107:BY109"/>
    <mergeCell ref="BZ107:BZ109"/>
    <mergeCell ref="CA107:CA109"/>
    <mergeCell ref="BK104:BK106"/>
    <mergeCell ref="BL104:BL106"/>
    <mergeCell ref="BM104:BM106"/>
    <mergeCell ref="BN104:BN106"/>
    <mergeCell ref="BO104:BO106"/>
    <mergeCell ref="BP104:BP106"/>
    <mergeCell ref="BR125:BR127"/>
    <mergeCell ref="BS125:BS127"/>
    <mergeCell ref="BT125:BT127"/>
    <mergeCell ref="BO113:BO115"/>
    <mergeCell ref="BP113:BP115"/>
    <mergeCell ref="BQ113:BQ115"/>
    <mergeCell ref="BR113:BR115"/>
    <mergeCell ref="BS113:BS115"/>
    <mergeCell ref="BT113:BT115"/>
    <mergeCell ref="BU113:BU115"/>
    <mergeCell ref="BV113:BV115"/>
    <mergeCell ref="BW113:BW115"/>
    <mergeCell ref="CB158:CB160"/>
    <mergeCell ref="CC158:CC160"/>
    <mergeCell ref="CD158:CD160"/>
    <mergeCell ref="BK155:BK157"/>
    <mergeCell ref="BL155:BL157"/>
    <mergeCell ref="BM155:BM157"/>
    <mergeCell ref="BN155:BN157"/>
    <mergeCell ref="BO155:BO157"/>
    <mergeCell ref="BK152:BK154"/>
    <mergeCell ref="BJ143:BJ145"/>
    <mergeCell ref="BJ146:BJ148"/>
    <mergeCell ref="BJ149:BJ151"/>
    <mergeCell ref="BJ152:BJ154"/>
    <mergeCell ref="BJ155:BJ157"/>
    <mergeCell ref="BJ158:BJ160"/>
    <mergeCell ref="BJ59:BJ61"/>
    <mergeCell ref="BJ62:BJ64"/>
    <mergeCell ref="BJ65:BJ67"/>
    <mergeCell ref="BJ68:BJ70"/>
    <mergeCell ref="BJ71:BJ73"/>
    <mergeCell ref="BJ74:BJ76"/>
    <mergeCell ref="BJ77:BJ79"/>
    <mergeCell ref="BJ80:BJ82"/>
    <mergeCell ref="BJ83:BJ85"/>
    <mergeCell ref="BJ86:BJ88"/>
    <mergeCell ref="BJ89:BJ91"/>
    <mergeCell ref="BJ92:BJ94"/>
    <mergeCell ref="BJ95:BJ97"/>
    <mergeCell ref="BJ98:BJ100"/>
    <mergeCell ref="BJ101:BJ103"/>
    <mergeCell ref="BJ104:BJ106"/>
    <mergeCell ref="BJ107:BJ109"/>
    <mergeCell ref="BK158:BK160"/>
    <mergeCell ref="BL158:BL160"/>
    <mergeCell ref="BM158:BM160"/>
    <mergeCell ref="BN158:BN160"/>
    <mergeCell ref="BO158:BO160"/>
    <mergeCell ref="BP158:BP160"/>
    <mergeCell ref="BQ158:BQ160"/>
    <mergeCell ref="BR158:BR160"/>
    <mergeCell ref="BS158:BS160"/>
    <mergeCell ref="BT158:BT160"/>
    <mergeCell ref="BU158:BU160"/>
    <mergeCell ref="BV158:BV160"/>
    <mergeCell ref="BW158:BW160"/>
    <mergeCell ref="BX158:BX160"/>
    <mergeCell ref="BY158:BY160"/>
    <mergeCell ref="BZ158:BZ160"/>
    <mergeCell ref="CA158:CA160"/>
    <mergeCell ref="BY152:BY154"/>
    <mergeCell ref="BZ152:BZ154"/>
    <mergeCell ref="CC152:CC154"/>
    <mergeCell ref="CD152:CD154"/>
    <mergeCell ref="BK149:BK151"/>
    <mergeCell ref="CB155:CB157"/>
    <mergeCell ref="CC155:CC157"/>
    <mergeCell ref="CD155:CD157"/>
    <mergeCell ref="BT155:BT157"/>
    <mergeCell ref="BU155:BU157"/>
    <mergeCell ref="BV155:BV157"/>
    <mergeCell ref="BW155:BW157"/>
    <mergeCell ref="BX155:BX157"/>
    <mergeCell ref="BY155:BY157"/>
    <mergeCell ref="BZ155:BZ157"/>
    <mergeCell ref="CA155:CA157"/>
    <mergeCell ref="CB149:CB151"/>
    <mergeCell ref="CB152:CB154"/>
    <mergeCell ref="CA152:CA154"/>
    <mergeCell ref="BP155:BP157"/>
    <mergeCell ref="BQ155:BQ157"/>
    <mergeCell ref="BR155:BR157"/>
    <mergeCell ref="BS155:BS157"/>
    <mergeCell ref="BL149:BL151"/>
    <mergeCell ref="BM149:BM151"/>
    <mergeCell ref="BN149:BN151"/>
    <mergeCell ref="BO149:BO151"/>
    <mergeCell ref="BP149:BP151"/>
    <mergeCell ref="BQ149:BQ151"/>
    <mergeCell ref="BR149:BR151"/>
    <mergeCell ref="BS149:BS151"/>
    <mergeCell ref="BT149:BT151"/>
    <mergeCell ref="BW149:BW151"/>
    <mergeCell ref="BX149:BX151"/>
    <mergeCell ref="BY149:BY151"/>
    <mergeCell ref="BZ149:BZ151"/>
    <mergeCell ref="BL152:BL154"/>
    <mergeCell ref="BM152:BM154"/>
    <mergeCell ref="BN152:BN154"/>
    <mergeCell ref="BO152:BO154"/>
    <mergeCell ref="BP152:BP154"/>
    <mergeCell ref="BQ152:BQ154"/>
    <mergeCell ref="BR152:BR154"/>
    <mergeCell ref="BS152:BS154"/>
    <mergeCell ref="BT152:BT154"/>
    <mergeCell ref="BU152:BU154"/>
    <mergeCell ref="BV152:BV154"/>
    <mergeCell ref="BW152:BW154"/>
    <mergeCell ref="BX152:BX154"/>
    <mergeCell ref="BO125:BO127"/>
    <mergeCell ref="BP125:BP127"/>
    <mergeCell ref="BQ125:BQ127"/>
    <mergeCell ref="BK146:BK148"/>
    <mergeCell ref="BL146:BL148"/>
    <mergeCell ref="BM146:BM148"/>
    <mergeCell ref="BN146:BN148"/>
    <mergeCell ref="BO146:BO148"/>
    <mergeCell ref="BP146:BP148"/>
    <mergeCell ref="BQ146:BQ148"/>
    <mergeCell ref="BR146:BR148"/>
    <mergeCell ref="BS146:BS148"/>
    <mergeCell ref="BT146:BT148"/>
    <mergeCell ref="BK131:BK133"/>
    <mergeCell ref="BW131:BW133"/>
    <mergeCell ref="BX131:BX133"/>
    <mergeCell ref="BY131:BY133"/>
    <mergeCell ref="BN131:BN133"/>
    <mergeCell ref="BK137:BK139"/>
    <mergeCell ref="BL137:BL139"/>
    <mergeCell ref="BM137:BM139"/>
    <mergeCell ref="BN137:BN139"/>
    <mergeCell ref="BS140:BS142"/>
    <mergeCell ref="BT140:BT142"/>
    <mergeCell ref="BU140:BU142"/>
    <mergeCell ref="BV140:BV142"/>
    <mergeCell ref="BW140:BW142"/>
    <mergeCell ref="BX140:BX142"/>
    <mergeCell ref="BU143:BU145"/>
    <mergeCell ref="BV143:BV145"/>
    <mergeCell ref="BW143:BW145"/>
    <mergeCell ref="BX143:BX145"/>
    <mergeCell ref="BK143:BK145"/>
    <mergeCell ref="BL143:BL145"/>
    <mergeCell ref="BM143:BM145"/>
    <mergeCell ref="CC149:CC151"/>
    <mergeCell ref="CD149:CD151"/>
    <mergeCell ref="BW125:BW127"/>
    <mergeCell ref="BX125:BX127"/>
    <mergeCell ref="BY125:BY127"/>
    <mergeCell ref="BZ125:BZ127"/>
    <mergeCell ref="CA125:CA127"/>
    <mergeCell ref="BT137:BT139"/>
    <mergeCell ref="BU137:BU139"/>
    <mergeCell ref="BV137:BV139"/>
    <mergeCell ref="BW137:BW139"/>
    <mergeCell ref="BX137:BX139"/>
    <mergeCell ref="BY137:BY139"/>
    <mergeCell ref="BZ137:BZ139"/>
    <mergeCell ref="CA137:CA139"/>
    <mergeCell ref="CB131:CB133"/>
    <mergeCell ref="CB137:CB139"/>
    <mergeCell ref="CC131:CC133"/>
    <mergeCell ref="CB125:CB127"/>
    <mergeCell ref="BU125:BU127"/>
    <mergeCell ref="BV125:BV127"/>
    <mergeCell ref="BT134:BT136"/>
    <mergeCell ref="BU134:BU136"/>
    <mergeCell ref="CD131:CD133"/>
    <mergeCell ref="BK134:BK136"/>
    <mergeCell ref="BK125:BK127"/>
    <mergeCell ref="BL125:BL127"/>
    <mergeCell ref="BM125:BM127"/>
    <mergeCell ref="BN125:BN127"/>
    <mergeCell ref="CC122:CC124"/>
    <mergeCell ref="CD122:CD124"/>
    <mergeCell ref="BK119:BK121"/>
    <mergeCell ref="BL119:BL121"/>
    <mergeCell ref="BM119:BM121"/>
    <mergeCell ref="BN119:BN121"/>
    <mergeCell ref="BO119:BO121"/>
    <mergeCell ref="BP119:BP121"/>
    <mergeCell ref="BQ119:BQ121"/>
    <mergeCell ref="BR119:BR121"/>
    <mergeCell ref="BS119:BS121"/>
    <mergeCell ref="CC125:CC127"/>
    <mergeCell ref="CD125:CD127"/>
    <mergeCell ref="BK128:BK130"/>
    <mergeCell ref="BL128:BL130"/>
    <mergeCell ref="BM128:BM130"/>
    <mergeCell ref="BN128:BN130"/>
    <mergeCell ref="BO128:BO130"/>
    <mergeCell ref="BP128:BP130"/>
    <mergeCell ref="BQ128:BQ130"/>
    <mergeCell ref="BR128:BR130"/>
    <mergeCell ref="BS128:BS130"/>
    <mergeCell ref="BT128:BT130"/>
    <mergeCell ref="BU128:BU130"/>
    <mergeCell ref="BV128:BV130"/>
    <mergeCell ref="BW128:BW130"/>
    <mergeCell ref="BX128:BX130"/>
    <mergeCell ref="BY128:BY130"/>
    <mergeCell ref="BZ128:BZ130"/>
    <mergeCell ref="CA128:CA130"/>
    <mergeCell ref="CB128:CB130"/>
    <mergeCell ref="BK122:BK124"/>
    <mergeCell ref="BW119:BW121"/>
    <mergeCell ref="CB122:CB124"/>
    <mergeCell ref="BR122:BR124"/>
    <mergeCell ref="BS122:BS124"/>
    <mergeCell ref="BT122:BT124"/>
    <mergeCell ref="BU122:BU124"/>
    <mergeCell ref="BV122:BV124"/>
    <mergeCell ref="BW122:BW124"/>
    <mergeCell ref="BX122:BX124"/>
    <mergeCell ref="BY122:BY124"/>
    <mergeCell ref="BZ122:BZ124"/>
    <mergeCell ref="CA122:CA124"/>
    <mergeCell ref="BX119:BX121"/>
    <mergeCell ref="BY119:BY121"/>
    <mergeCell ref="BZ119:BZ121"/>
    <mergeCell ref="CA119:CA121"/>
    <mergeCell ref="CB113:CB115"/>
    <mergeCell ref="CB119:CB121"/>
    <mergeCell ref="BV101:BV103"/>
    <mergeCell ref="BW101:BW103"/>
    <mergeCell ref="BX101:BX103"/>
    <mergeCell ref="BY101:BY103"/>
    <mergeCell ref="BZ101:BZ103"/>
    <mergeCell ref="CC113:CC115"/>
    <mergeCell ref="CD113:CD115"/>
    <mergeCell ref="BK116:BK118"/>
    <mergeCell ref="BL116:BL118"/>
    <mergeCell ref="BM116:BM118"/>
    <mergeCell ref="BN116:BN118"/>
    <mergeCell ref="BO116:BO118"/>
    <mergeCell ref="BP116:BP118"/>
    <mergeCell ref="BQ116:BQ118"/>
    <mergeCell ref="BR116:BR118"/>
    <mergeCell ref="BS116:BS118"/>
    <mergeCell ref="BT116:BT118"/>
    <mergeCell ref="BU116:BU118"/>
    <mergeCell ref="BV116:BV118"/>
    <mergeCell ref="BW116:BW118"/>
    <mergeCell ref="BX116:BX118"/>
    <mergeCell ref="BY116:BY118"/>
    <mergeCell ref="BZ116:BZ118"/>
    <mergeCell ref="CA116:CA118"/>
    <mergeCell ref="CB116:CB118"/>
    <mergeCell ref="CC116:CC118"/>
    <mergeCell ref="CD116:CD118"/>
    <mergeCell ref="BK113:BK115"/>
    <mergeCell ref="BX113:BX115"/>
    <mergeCell ref="BY113:BY115"/>
    <mergeCell ref="BZ113:BZ115"/>
    <mergeCell ref="CA113:CA115"/>
    <mergeCell ref="BO110:BO112"/>
    <mergeCell ref="BP110:BP112"/>
    <mergeCell ref="BQ110:BQ112"/>
    <mergeCell ref="BR110:BR112"/>
    <mergeCell ref="BS110:BS112"/>
    <mergeCell ref="BT110:BT112"/>
    <mergeCell ref="BU110:BU112"/>
    <mergeCell ref="BV110:BV112"/>
    <mergeCell ref="BW110:BW112"/>
    <mergeCell ref="BX110:BX112"/>
    <mergeCell ref="BY110:BY112"/>
    <mergeCell ref="BZ110:BZ112"/>
    <mergeCell ref="CA110:CA112"/>
    <mergeCell ref="CC119:CC121"/>
    <mergeCell ref="CD119:CD121"/>
    <mergeCell ref="BQ104:BQ106"/>
    <mergeCell ref="BR104:BR106"/>
    <mergeCell ref="BS104:BS106"/>
    <mergeCell ref="BT104:BT106"/>
    <mergeCell ref="BU104:BU106"/>
    <mergeCell ref="BV104:BV106"/>
    <mergeCell ref="BW104:BW106"/>
    <mergeCell ref="BX104:BX106"/>
    <mergeCell ref="BY104:BY106"/>
    <mergeCell ref="BZ104:BZ106"/>
    <mergeCell ref="CA104:CA106"/>
    <mergeCell ref="CB104:CB106"/>
    <mergeCell ref="CC104:CC106"/>
    <mergeCell ref="CD104:CD106"/>
    <mergeCell ref="BT119:BT121"/>
    <mergeCell ref="BU119:BU121"/>
    <mergeCell ref="BV119:BV121"/>
    <mergeCell ref="BS107:BS109"/>
    <mergeCell ref="BT107:BT109"/>
    <mergeCell ref="BK89:BK91"/>
    <mergeCell ref="BL89:BL91"/>
    <mergeCell ref="BM89:BM91"/>
    <mergeCell ref="BN89:BN91"/>
    <mergeCell ref="BO89:BO91"/>
    <mergeCell ref="BP89:BP91"/>
    <mergeCell ref="BQ89:BQ91"/>
    <mergeCell ref="BR89:BR91"/>
    <mergeCell ref="CB95:CB97"/>
    <mergeCell ref="CC95:CC97"/>
    <mergeCell ref="CD95:CD97"/>
    <mergeCell ref="BK98:BK100"/>
    <mergeCell ref="BL98:BL100"/>
    <mergeCell ref="BM98:BM100"/>
    <mergeCell ref="BN98:BN100"/>
    <mergeCell ref="BO98:BO100"/>
    <mergeCell ref="BP98:BP100"/>
    <mergeCell ref="BQ98:BQ100"/>
    <mergeCell ref="BR98:BR100"/>
    <mergeCell ref="BK101:BK103"/>
    <mergeCell ref="BL101:BL103"/>
    <mergeCell ref="BM101:BM103"/>
    <mergeCell ref="BN101:BN103"/>
    <mergeCell ref="BO101:BO103"/>
    <mergeCell ref="BP101:BP103"/>
    <mergeCell ref="BQ101:BQ103"/>
    <mergeCell ref="BR101:BR103"/>
    <mergeCell ref="BS101:BS103"/>
    <mergeCell ref="BT101:BT103"/>
    <mergeCell ref="BU101:BU103"/>
    <mergeCell ref="CC98:CC100"/>
    <mergeCell ref="CD98:CD100"/>
    <mergeCell ref="BK95:BK97"/>
    <mergeCell ref="CB89:CB91"/>
    <mergeCell ref="BU89:BU91"/>
    <mergeCell ref="BV89:BV91"/>
    <mergeCell ref="BW89:BW91"/>
    <mergeCell ref="BX89:BX91"/>
    <mergeCell ref="BY89:BY91"/>
    <mergeCell ref="BZ89:BZ91"/>
    <mergeCell ref="CA89:CA91"/>
    <mergeCell ref="CC101:CC103"/>
    <mergeCell ref="CD101:CD103"/>
    <mergeCell ref="CC89:CC91"/>
    <mergeCell ref="CD89:CD91"/>
    <mergeCell ref="BK92:BK94"/>
    <mergeCell ref="BL92:BL94"/>
    <mergeCell ref="BM92:BM94"/>
    <mergeCell ref="BN92:BN94"/>
    <mergeCell ref="BO92:BO94"/>
    <mergeCell ref="BP92:BP94"/>
    <mergeCell ref="BQ92:BQ94"/>
    <mergeCell ref="BR92:BR94"/>
    <mergeCell ref="BS92:BS94"/>
    <mergeCell ref="BT92:BT94"/>
    <mergeCell ref="BU92:BU94"/>
    <mergeCell ref="BV92:BV94"/>
    <mergeCell ref="BW92:BW94"/>
    <mergeCell ref="BX92:BX94"/>
    <mergeCell ref="BY92:BY94"/>
    <mergeCell ref="BZ92:BZ94"/>
    <mergeCell ref="CA92:CA94"/>
    <mergeCell ref="CD92:CD94"/>
    <mergeCell ref="BR77:BR79"/>
    <mergeCell ref="BS77:BS79"/>
    <mergeCell ref="BS89:BS91"/>
    <mergeCell ref="BT89:BT91"/>
    <mergeCell ref="BO95:BO97"/>
    <mergeCell ref="BP95:BP97"/>
    <mergeCell ref="BQ95:BQ97"/>
    <mergeCell ref="BR95:BR97"/>
    <mergeCell ref="BS95:BS97"/>
    <mergeCell ref="BT95:BT97"/>
    <mergeCell ref="BU95:BU97"/>
    <mergeCell ref="BV95:BV97"/>
    <mergeCell ref="BW95:BW97"/>
    <mergeCell ref="BX95:BX97"/>
    <mergeCell ref="BY95:BY97"/>
    <mergeCell ref="BZ95:BZ97"/>
    <mergeCell ref="CA95:CA97"/>
    <mergeCell ref="BT83:BT85"/>
    <mergeCell ref="BU83:BU85"/>
    <mergeCell ref="BV83:BV85"/>
    <mergeCell ref="BW83:BW85"/>
    <mergeCell ref="BX83:BX85"/>
    <mergeCell ref="BY83:BY85"/>
    <mergeCell ref="BZ83:BZ85"/>
    <mergeCell ref="CA83:CA85"/>
    <mergeCell ref="BR83:BR85"/>
    <mergeCell ref="BS83:BS85"/>
    <mergeCell ref="CD77:CD79"/>
    <mergeCell ref="CB80:CB82"/>
    <mergeCell ref="BM80:BM82"/>
    <mergeCell ref="BN80:BN82"/>
    <mergeCell ref="BO80:BO82"/>
    <mergeCell ref="BP80:BP82"/>
    <mergeCell ref="BQ80:BQ82"/>
    <mergeCell ref="BR80:BR82"/>
    <mergeCell ref="BS80:BS82"/>
    <mergeCell ref="BT80:BT82"/>
    <mergeCell ref="BU80:BU82"/>
    <mergeCell ref="BV80:BV82"/>
    <mergeCell ref="BW80:BW82"/>
    <mergeCell ref="BX80:BX82"/>
    <mergeCell ref="BY80:BY82"/>
    <mergeCell ref="BZ80:BZ82"/>
    <mergeCell ref="CA80:CA82"/>
    <mergeCell ref="CB92:CB94"/>
    <mergeCell ref="CC92:CC94"/>
    <mergeCell ref="CC80:CC82"/>
    <mergeCell ref="CD80:CD82"/>
    <mergeCell ref="BK77:BK79"/>
    <mergeCell ref="BZ77:BZ79"/>
    <mergeCell ref="CA77:CA79"/>
    <mergeCell ref="BL77:BL79"/>
    <mergeCell ref="BM77:BM79"/>
    <mergeCell ref="BN77:BN79"/>
    <mergeCell ref="BO77:BO79"/>
    <mergeCell ref="BP77:BP79"/>
    <mergeCell ref="BQ77:BQ79"/>
    <mergeCell ref="CB77:CB79"/>
    <mergeCell ref="CB83:CB85"/>
    <mergeCell ref="CC83:CC85"/>
    <mergeCell ref="CD83:CD85"/>
    <mergeCell ref="BK86:BK88"/>
    <mergeCell ref="BL86:BL88"/>
    <mergeCell ref="BM86:BM88"/>
    <mergeCell ref="BN86:BN88"/>
    <mergeCell ref="BO86:BO88"/>
    <mergeCell ref="BP86:BP88"/>
    <mergeCell ref="BQ86:BQ88"/>
    <mergeCell ref="BR86:BR88"/>
    <mergeCell ref="BS86:BS88"/>
    <mergeCell ref="BT86:BT88"/>
    <mergeCell ref="BU86:BU88"/>
    <mergeCell ref="BV86:BV88"/>
    <mergeCell ref="BW86:BW88"/>
    <mergeCell ref="BX86:BX88"/>
    <mergeCell ref="BY86:BY88"/>
    <mergeCell ref="BZ86:BZ88"/>
    <mergeCell ref="CA86:CA88"/>
    <mergeCell ref="BX71:BX73"/>
    <mergeCell ref="BY71:BY73"/>
    <mergeCell ref="BZ71:BZ73"/>
    <mergeCell ref="CD68:CD70"/>
    <mergeCell ref="BK65:BK67"/>
    <mergeCell ref="BL65:BL67"/>
    <mergeCell ref="BM65:BM67"/>
    <mergeCell ref="BN65:BN67"/>
    <mergeCell ref="BO65:BO67"/>
    <mergeCell ref="BP65:BP67"/>
    <mergeCell ref="BQ65:BQ67"/>
    <mergeCell ref="BR65:BR67"/>
    <mergeCell ref="BS65:BS67"/>
    <mergeCell ref="CC71:CC73"/>
    <mergeCell ref="CD71:CD73"/>
    <mergeCell ref="CB86:CB88"/>
    <mergeCell ref="CC86:CC88"/>
    <mergeCell ref="CD86:CD88"/>
    <mergeCell ref="CC77:CC79"/>
    <mergeCell ref="BK83:BK85"/>
    <mergeCell ref="BL83:BL85"/>
    <mergeCell ref="BM83:BM85"/>
    <mergeCell ref="BN83:BN85"/>
    <mergeCell ref="BO83:BO85"/>
    <mergeCell ref="BP83:BP85"/>
    <mergeCell ref="BQ83:BQ85"/>
    <mergeCell ref="BT77:BT79"/>
    <mergeCell ref="BU77:BU79"/>
    <mergeCell ref="BV77:BV79"/>
    <mergeCell ref="BW77:BW79"/>
    <mergeCell ref="BX77:BX79"/>
    <mergeCell ref="BY77:BY79"/>
    <mergeCell ref="BQ71:BQ73"/>
    <mergeCell ref="BR71:BR73"/>
    <mergeCell ref="BS71:BS73"/>
    <mergeCell ref="BT71:BT73"/>
    <mergeCell ref="CB68:CB70"/>
    <mergeCell ref="BK74:BK76"/>
    <mergeCell ref="BL74:BL76"/>
    <mergeCell ref="BM74:BM76"/>
    <mergeCell ref="BN74:BN76"/>
    <mergeCell ref="BO74:BO76"/>
    <mergeCell ref="BP74:BP76"/>
    <mergeCell ref="BL68:BL70"/>
    <mergeCell ref="BQ74:BQ76"/>
    <mergeCell ref="BR74:BR76"/>
    <mergeCell ref="BS74:BS76"/>
    <mergeCell ref="BT74:BT76"/>
    <mergeCell ref="BU74:BU76"/>
    <mergeCell ref="BV74:BV76"/>
    <mergeCell ref="BW74:BW76"/>
    <mergeCell ref="BX74:BX76"/>
    <mergeCell ref="BY74:BY76"/>
    <mergeCell ref="BZ74:BZ76"/>
    <mergeCell ref="BK71:BK73"/>
    <mergeCell ref="BL71:BL73"/>
    <mergeCell ref="BM71:BM73"/>
    <mergeCell ref="BN71:BN73"/>
    <mergeCell ref="BO71:BO73"/>
    <mergeCell ref="BP71:BP73"/>
    <mergeCell ref="CB71:CB73"/>
    <mergeCell ref="BU71:BU73"/>
    <mergeCell ref="BV71:BV73"/>
    <mergeCell ref="BW71:BW73"/>
    <mergeCell ref="CA71:CA73"/>
    <mergeCell ref="BM68:BM70"/>
    <mergeCell ref="BN68:BN70"/>
    <mergeCell ref="BO68:BO70"/>
    <mergeCell ref="BP68:BP70"/>
    <mergeCell ref="BX68:BX70"/>
    <mergeCell ref="BY68:BY70"/>
    <mergeCell ref="BZ68:BZ70"/>
    <mergeCell ref="CA68:CA70"/>
    <mergeCell ref="CA74:CA76"/>
    <mergeCell ref="CB74:CB76"/>
    <mergeCell ref="CC74:CC76"/>
    <mergeCell ref="CD74:CD76"/>
    <mergeCell ref="BT65:BT67"/>
    <mergeCell ref="BU65:BU67"/>
    <mergeCell ref="BV65:BV67"/>
    <mergeCell ref="BW65:BW67"/>
    <mergeCell ref="BX65:BX67"/>
    <mergeCell ref="BY65:BY67"/>
    <mergeCell ref="BZ65:BZ67"/>
    <mergeCell ref="CA65:CA67"/>
    <mergeCell ref="CC65:CC67"/>
    <mergeCell ref="CD65:CD67"/>
    <mergeCell ref="CC68:CC70"/>
    <mergeCell ref="BQ68:BQ70"/>
    <mergeCell ref="BR68:BR70"/>
    <mergeCell ref="BS68:BS70"/>
    <mergeCell ref="BT68:BT70"/>
    <mergeCell ref="BU68:BU70"/>
    <mergeCell ref="BV68:BV70"/>
    <mergeCell ref="BW68:BW70"/>
    <mergeCell ref="CB65:CB67"/>
    <mergeCell ref="CD59:CD61"/>
    <mergeCell ref="BK62:BK64"/>
    <mergeCell ref="BL62:BL64"/>
    <mergeCell ref="BM62:BM64"/>
    <mergeCell ref="BN62:BN64"/>
    <mergeCell ref="BO62:BO64"/>
    <mergeCell ref="BP62:BP64"/>
    <mergeCell ref="BQ62:BQ64"/>
    <mergeCell ref="BR62:BR64"/>
    <mergeCell ref="BS62:BS64"/>
    <mergeCell ref="BT62:BT64"/>
    <mergeCell ref="BU62:BU64"/>
    <mergeCell ref="BV62:BV64"/>
    <mergeCell ref="BW62:BW64"/>
    <mergeCell ref="BX62:BX64"/>
    <mergeCell ref="BY62:BY64"/>
    <mergeCell ref="BZ62:BZ64"/>
    <mergeCell ref="CA62:CA64"/>
    <mergeCell ref="CB62:CB64"/>
    <mergeCell ref="CC62:CC64"/>
    <mergeCell ref="CD62:CD64"/>
    <mergeCell ref="BK59:BK61"/>
    <mergeCell ref="BY59:BY61"/>
    <mergeCell ref="BZ59:BZ61"/>
    <mergeCell ref="CA59:CA61"/>
    <mergeCell ref="BU59:BU61"/>
    <mergeCell ref="BV59:BV61"/>
    <mergeCell ref="BW59:BW61"/>
    <mergeCell ref="BX59:BX61"/>
    <mergeCell ref="CB59:CB61"/>
    <mergeCell ref="BM59:BM61"/>
    <mergeCell ref="BN59:BN61"/>
    <mergeCell ref="BM50:BM52"/>
    <mergeCell ref="BN50:BN52"/>
    <mergeCell ref="BO50:BO52"/>
    <mergeCell ref="BP50:BP52"/>
    <mergeCell ref="BQ50:BQ52"/>
    <mergeCell ref="BR50:BR52"/>
    <mergeCell ref="BS50:BS52"/>
    <mergeCell ref="BT50:BT52"/>
    <mergeCell ref="BU50:BU52"/>
    <mergeCell ref="BV50:BV52"/>
    <mergeCell ref="BW50:BW52"/>
    <mergeCell ref="BX50:BX52"/>
    <mergeCell ref="BY50:BY52"/>
    <mergeCell ref="BZ50:BZ52"/>
    <mergeCell ref="CA50:CA52"/>
    <mergeCell ref="CB50:CB52"/>
    <mergeCell ref="CC59:CC61"/>
    <mergeCell ref="BO59:BO61"/>
    <mergeCell ref="BP59:BP61"/>
    <mergeCell ref="BQ59:BQ61"/>
    <mergeCell ref="BR59:BR61"/>
    <mergeCell ref="BS59:BS61"/>
    <mergeCell ref="BT59:BT61"/>
    <mergeCell ref="CC50:CC52"/>
    <mergeCell ref="CD50:CD52"/>
    <mergeCell ref="CC53:CC55"/>
    <mergeCell ref="CD53:CD55"/>
    <mergeCell ref="BK56:BK58"/>
    <mergeCell ref="BL56:BL58"/>
    <mergeCell ref="BM56:BM58"/>
    <mergeCell ref="BN56:BN58"/>
    <mergeCell ref="BO56:BO58"/>
    <mergeCell ref="BP56:BP58"/>
    <mergeCell ref="BQ56:BQ58"/>
    <mergeCell ref="BR56:BR58"/>
    <mergeCell ref="BK38:BK40"/>
    <mergeCell ref="BL38:BL40"/>
    <mergeCell ref="BS56:BS58"/>
    <mergeCell ref="BT56:BT58"/>
    <mergeCell ref="BU56:BU58"/>
    <mergeCell ref="BV56:BV58"/>
    <mergeCell ref="BW56:BW58"/>
    <mergeCell ref="BX56:BX58"/>
    <mergeCell ref="BY56:BY58"/>
    <mergeCell ref="BZ56:BZ58"/>
    <mergeCell ref="CA56:CA58"/>
    <mergeCell ref="CB56:CB58"/>
    <mergeCell ref="CC56:CC58"/>
    <mergeCell ref="CD56:CD58"/>
    <mergeCell ref="BK53:BK55"/>
    <mergeCell ref="BL53:BL55"/>
    <mergeCell ref="BM53:BM55"/>
    <mergeCell ref="BN53:BN55"/>
    <mergeCell ref="BO53:BO55"/>
    <mergeCell ref="BP53:BP55"/>
    <mergeCell ref="BQ53:BQ55"/>
    <mergeCell ref="BR53:BR55"/>
    <mergeCell ref="BS53:BS55"/>
    <mergeCell ref="BT53:BT55"/>
    <mergeCell ref="CB53:CB55"/>
    <mergeCell ref="BU53:BU55"/>
    <mergeCell ref="BV53:BV55"/>
    <mergeCell ref="BW53:BW55"/>
    <mergeCell ref="BX53:BX55"/>
    <mergeCell ref="BY53:BY55"/>
    <mergeCell ref="BZ53:BZ55"/>
    <mergeCell ref="CA53:CA55"/>
    <mergeCell ref="CB44:CB46"/>
    <mergeCell ref="BK41:BK43"/>
    <mergeCell ref="CB47:CB49"/>
    <mergeCell ref="BM32:BM34"/>
    <mergeCell ref="BN32:BN34"/>
    <mergeCell ref="BO32:BO34"/>
    <mergeCell ref="BP32:BP34"/>
    <mergeCell ref="BQ32:BQ34"/>
    <mergeCell ref="BR32:BR34"/>
    <mergeCell ref="BS32:BS34"/>
    <mergeCell ref="BT32:BT34"/>
    <mergeCell ref="BU32:BU34"/>
    <mergeCell ref="BV32:BV34"/>
    <mergeCell ref="BW32:BW34"/>
    <mergeCell ref="BX32:BX34"/>
    <mergeCell ref="BY32:BY34"/>
    <mergeCell ref="BZ32:BZ34"/>
    <mergeCell ref="CA32:CA34"/>
    <mergeCell ref="BL41:BL43"/>
    <mergeCell ref="BM41:BM43"/>
    <mergeCell ref="BN41:BN43"/>
    <mergeCell ref="BO41:BO43"/>
    <mergeCell ref="BP41:BP43"/>
    <mergeCell ref="BQ41:BQ43"/>
    <mergeCell ref="BR41:BR43"/>
    <mergeCell ref="BS41:BS43"/>
    <mergeCell ref="BT41:BT43"/>
    <mergeCell ref="BU41:BU43"/>
    <mergeCell ref="CA38:CA40"/>
    <mergeCell ref="BK44:BK46"/>
    <mergeCell ref="BL44:BL46"/>
    <mergeCell ref="BM44:BM46"/>
    <mergeCell ref="CA41:CA43"/>
    <mergeCell ref="BM38:BM40"/>
    <mergeCell ref="BN38:BN40"/>
    <mergeCell ref="BO38:BO40"/>
    <mergeCell ref="BP38:BP40"/>
    <mergeCell ref="BQ38:BQ40"/>
    <mergeCell ref="BR38:BR40"/>
    <mergeCell ref="BS38:BS40"/>
    <mergeCell ref="BT38:BT40"/>
    <mergeCell ref="BU38:BU40"/>
    <mergeCell ref="BV38:BV40"/>
    <mergeCell ref="BW38:BW40"/>
    <mergeCell ref="BX38:BX40"/>
    <mergeCell ref="CA44:CA46"/>
    <mergeCell ref="BV41:BV43"/>
    <mergeCell ref="BP47:BP49"/>
    <mergeCell ref="BQ47:BQ49"/>
    <mergeCell ref="BR47:BR49"/>
    <mergeCell ref="BS47:BS49"/>
    <mergeCell ref="BN44:BN46"/>
    <mergeCell ref="BO44:BO46"/>
    <mergeCell ref="BP44:BP46"/>
    <mergeCell ref="BQ44:BQ46"/>
    <mergeCell ref="BR44:BR46"/>
    <mergeCell ref="BS44:BS46"/>
    <mergeCell ref="BT44:BT46"/>
    <mergeCell ref="BU44:BU46"/>
    <mergeCell ref="BV44:BV46"/>
    <mergeCell ref="BW44:BW46"/>
    <mergeCell ref="BX44:BX46"/>
    <mergeCell ref="BY44:BY46"/>
    <mergeCell ref="BZ44:BZ46"/>
    <mergeCell ref="BU17:BU19"/>
    <mergeCell ref="BV17:BV19"/>
    <mergeCell ref="BW17:BW19"/>
    <mergeCell ref="BX17:BX19"/>
    <mergeCell ref="BY17:BY19"/>
    <mergeCell ref="BS35:BS37"/>
    <mergeCell ref="BT35:BT37"/>
    <mergeCell ref="BU35:BU37"/>
    <mergeCell ref="BV35:BV37"/>
    <mergeCell ref="BW35:BW37"/>
    <mergeCell ref="BX35:BX37"/>
    <mergeCell ref="BO35:BO37"/>
    <mergeCell ref="BP35:BP37"/>
    <mergeCell ref="BQ35:BQ37"/>
    <mergeCell ref="BR35:BR37"/>
    <mergeCell ref="BY41:BY43"/>
    <mergeCell ref="BZ41:BZ43"/>
    <mergeCell ref="BW41:BW43"/>
    <mergeCell ref="BX41:BX43"/>
    <mergeCell ref="BZ29:BZ31"/>
    <mergeCell ref="BU29:BU31"/>
    <mergeCell ref="BV29:BV31"/>
    <mergeCell ref="BW29:BW31"/>
    <mergeCell ref="BX29:BX31"/>
    <mergeCell ref="BU20:BU22"/>
    <mergeCell ref="BV20:BV22"/>
    <mergeCell ref="BW20:BW22"/>
    <mergeCell ref="BR17:BR19"/>
    <mergeCell ref="BS17:BS19"/>
    <mergeCell ref="BT17:BT19"/>
    <mergeCell ref="BZ17:BZ19"/>
    <mergeCell ref="BP17:BP19"/>
    <mergeCell ref="BL23:BL25"/>
    <mergeCell ref="BM23:BM25"/>
    <mergeCell ref="BN23:BN25"/>
    <mergeCell ref="BO23:BO25"/>
    <mergeCell ref="BP23:BP25"/>
    <mergeCell ref="BQ23:BQ25"/>
    <mergeCell ref="BR23:BR25"/>
    <mergeCell ref="BS23:BS25"/>
    <mergeCell ref="BT23:BT25"/>
    <mergeCell ref="BN20:BN22"/>
    <mergeCell ref="BO20:BO22"/>
    <mergeCell ref="BP20:BP22"/>
    <mergeCell ref="BQ20:BQ22"/>
    <mergeCell ref="BR20:BR22"/>
    <mergeCell ref="BT20:BT22"/>
    <mergeCell ref="CA29:CA31"/>
    <mergeCell ref="CB23:CB25"/>
    <mergeCell ref="CB29:CB31"/>
    <mergeCell ref="BP29:BP31"/>
    <mergeCell ref="BQ29:BQ31"/>
    <mergeCell ref="BR29:BR31"/>
    <mergeCell ref="BS29:BS31"/>
    <mergeCell ref="BT29:BT31"/>
    <mergeCell ref="BY29:BY31"/>
    <mergeCell ref="CD23:CD25"/>
    <mergeCell ref="BY35:BY37"/>
    <mergeCell ref="BZ35:BZ37"/>
    <mergeCell ref="CA35:CA37"/>
    <mergeCell ref="BM35:BM37"/>
    <mergeCell ref="BN35:BN37"/>
    <mergeCell ref="CC29:CC31"/>
    <mergeCell ref="BZ26:BZ28"/>
    <mergeCell ref="CA26:CA28"/>
    <mergeCell ref="CB26:CB28"/>
    <mergeCell ref="CC26:CC28"/>
    <mergeCell ref="CD26:CD28"/>
    <mergeCell ref="BX23:BX25"/>
    <mergeCell ref="BY23:BY25"/>
    <mergeCell ref="BZ23:BZ25"/>
    <mergeCell ref="BM26:BM28"/>
    <mergeCell ref="BN26:BN28"/>
    <mergeCell ref="BO26:BO28"/>
    <mergeCell ref="BP26:BP28"/>
    <mergeCell ref="BQ26:BQ28"/>
    <mergeCell ref="BR26:BR28"/>
    <mergeCell ref="BS26:BS28"/>
    <mergeCell ref="BT26:BT28"/>
    <mergeCell ref="BU26:BU28"/>
    <mergeCell ref="BV26:BV28"/>
    <mergeCell ref="BW26:BW28"/>
    <mergeCell ref="BX26:BX28"/>
    <mergeCell ref="BY26:BY28"/>
    <mergeCell ref="BM29:BM31"/>
    <mergeCell ref="BN29:BN31"/>
    <mergeCell ref="BO29:BO31"/>
    <mergeCell ref="BK7:BT7"/>
    <mergeCell ref="BU7:CD7"/>
    <mergeCell ref="BK9:BL9"/>
    <mergeCell ref="BM9:BN9"/>
    <mergeCell ref="BO9:BP9"/>
    <mergeCell ref="BQ9:BR9"/>
    <mergeCell ref="BS9:BT9"/>
    <mergeCell ref="BU9:BV9"/>
    <mergeCell ref="BW9:BX9"/>
    <mergeCell ref="BY9:BZ9"/>
    <mergeCell ref="CA9:CB9"/>
    <mergeCell ref="CC9:CD9"/>
    <mergeCell ref="BK11:BK13"/>
    <mergeCell ref="BL11:BL13"/>
    <mergeCell ref="BM11:BM13"/>
    <mergeCell ref="BN11:BN13"/>
    <mergeCell ref="BO11:BO13"/>
    <mergeCell ref="BP11:BP13"/>
    <mergeCell ref="BQ11:BQ13"/>
    <mergeCell ref="BR11:BR13"/>
    <mergeCell ref="CA17:CA19"/>
    <mergeCell ref="BK23:BK25"/>
    <mergeCell ref="CC11:CC13"/>
    <mergeCell ref="CD11:CD13"/>
    <mergeCell ref="BU14:BU16"/>
    <mergeCell ref="BV14:BV16"/>
    <mergeCell ref="BW14:BW16"/>
    <mergeCell ref="BX14:BX16"/>
    <mergeCell ref="BY14:BY16"/>
    <mergeCell ref="BZ14:BZ16"/>
    <mergeCell ref="CA14:CA16"/>
    <mergeCell ref="CB14:CB16"/>
    <mergeCell ref="CC14:CC16"/>
    <mergeCell ref="CD14:CD16"/>
    <mergeCell ref="CC17:CC19"/>
    <mergeCell ref="CD17:CD19"/>
    <mergeCell ref="BK20:BK22"/>
    <mergeCell ref="BL20:BL22"/>
    <mergeCell ref="BM20:BM22"/>
    <mergeCell ref="BX20:BX22"/>
    <mergeCell ref="BY20:BY22"/>
    <mergeCell ref="BZ20:BZ22"/>
    <mergeCell ref="CA20:CA22"/>
    <mergeCell ref="CB20:CB22"/>
    <mergeCell ref="CC20:CC22"/>
    <mergeCell ref="CD20:CD22"/>
    <mergeCell ref="BM17:BM19"/>
    <mergeCell ref="BZ11:BZ13"/>
    <mergeCell ref="CA11:CA13"/>
    <mergeCell ref="BS20:BS22"/>
    <mergeCell ref="BN17:BN19"/>
    <mergeCell ref="BO17:BO19"/>
    <mergeCell ref="BQ17:BQ19"/>
    <mergeCell ref="AO11:AO13"/>
    <mergeCell ref="AQ11:AQ13"/>
    <mergeCell ref="AP20:AP22"/>
    <mergeCell ref="AR59:AR61"/>
    <mergeCell ref="AN59:AN61"/>
    <mergeCell ref="AO59:AO61"/>
    <mergeCell ref="AN95:AN97"/>
    <mergeCell ref="AN47:AN49"/>
    <mergeCell ref="AN113:AN115"/>
    <mergeCell ref="AO113:AO115"/>
    <mergeCell ref="AR32:AR34"/>
    <mergeCell ref="AW47:AW49"/>
    <mergeCell ref="AV50:AV52"/>
    <mergeCell ref="AT53:AT55"/>
    <mergeCell ref="AU53:AU55"/>
    <mergeCell ref="AV14:AV16"/>
    <mergeCell ref="AW14:AW16"/>
    <mergeCell ref="AV17:AV19"/>
    <mergeCell ref="AW17:AW19"/>
    <mergeCell ref="AV41:AV43"/>
    <mergeCell ref="AW41:AW43"/>
    <mergeCell ref="AT77:AT79"/>
    <mergeCell ref="AU77:AU79"/>
    <mergeCell ref="AT80:AT82"/>
    <mergeCell ref="AU80:AU82"/>
    <mergeCell ref="AN68:AN70"/>
    <mergeCell ref="AU11:AU13"/>
    <mergeCell ref="AT14:AT16"/>
    <mergeCell ref="AU14:AU16"/>
    <mergeCell ref="AT20:AT22"/>
    <mergeCell ref="AU20:AU22"/>
    <mergeCell ref="R107:R109"/>
    <mergeCell ref="R110:R112"/>
    <mergeCell ref="R113:R115"/>
    <mergeCell ref="R116:R118"/>
    <mergeCell ref="R119:R121"/>
    <mergeCell ref="AQ41:AQ43"/>
    <mergeCell ref="AO47:AO49"/>
    <mergeCell ref="AL32:AL34"/>
    <mergeCell ref="AM32:AM34"/>
    <mergeCell ref="AN32:AN34"/>
    <mergeCell ref="AO32:AO34"/>
    <mergeCell ref="AP32:AP34"/>
    <mergeCell ref="AQ32:AQ34"/>
    <mergeCell ref="BL35:BL37"/>
    <mergeCell ref="AU23:AU25"/>
    <mergeCell ref="CC44:CC46"/>
    <mergeCell ref="AR53:AR55"/>
    <mergeCell ref="AS53:AS55"/>
    <mergeCell ref="AP44:AP46"/>
    <mergeCell ref="R56:R58"/>
    <mergeCell ref="R59:R61"/>
    <mergeCell ref="AN29:AN31"/>
    <mergeCell ref="AO29:AO31"/>
    <mergeCell ref="AI29:AI31"/>
    <mergeCell ref="AL29:AL31"/>
    <mergeCell ref="AO23:AO25"/>
    <mergeCell ref="S29:S31"/>
    <mergeCell ref="W29:W31"/>
    <mergeCell ref="AM86:AM88"/>
    <mergeCell ref="AN83:AN85"/>
    <mergeCell ref="AO83:AO85"/>
    <mergeCell ref="CC23:CC25"/>
    <mergeCell ref="CD44:CD46"/>
    <mergeCell ref="CC47:CC49"/>
    <mergeCell ref="CD47:CD49"/>
    <mergeCell ref="CB38:CB40"/>
    <mergeCell ref="AS32:AS34"/>
    <mergeCell ref="AT32:AT34"/>
    <mergeCell ref="AU32:AU34"/>
    <mergeCell ref="AV32:AV34"/>
    <mergeCell ref="AW32:AW34"/>
    <mergeCell ref="AX32:AX34"/>
    <mergeCell ref="AY32:AY34"/>
    <mergeCell ref="AZ32:AZ34"/>
    <mergeCell ref="BA32:BA34"/>
    <mergeCell ref="BK35:BK37"/>
    <mergeCell ref="AV29:AV31"/>
    <mergeCell ref="AW29:AW31"/>
    <mergeCell ref="AR50:AR52"/>
    <mergeCell ref="AS50:AS52"/>
    <mergeCell ref="AV44:AV46"/>
    <mergeCell ref="AW44:AW46"/>
    <mergeCell ref="AT44:AT46"/>
    <mergeCell ref="AU44:AU46"/>
    <mergeCell ref="AR41:AR43"/>
    <mergeCell ref="AS41:AS43"/>
    <mergeCell ref="AR44:AR46"/>
    <mergeCell ref="AS44:AS46"/>
    <mergeCell ref="AZ44:AZ46"/>
    <mergeCell ref="AZ47:AZ49"/>
    <mergeCell ref="BA47:BA49"/>
    <mergeCell ref="AX38:AX40"/>
    <mergeCell ref="AZ38:AZ40"/>
    <mergeCell ref="BA38:BA40"/>
    <mergeCell ref="BL17:BL19"/>
    <mergeCell ref="R83:R85"/>
    <mergeCell ref="R86:R88"/>
    <mergeCell ref="R89:R91"/>
    <mergeCell ref="R92:R94"/>
    <mergeCell ref="R95:R97"/>
    <mergeCell ref="R98:R100"/>
    <mergeCell ref="R101:R103"/>
    <mergeCell ref="R104:R106"/>
    <mergeCell ref="AP35:AP37"/>
    <mergeCell ref="AQ35:AQ37"/>
    <mergeCell ref="AV35:AV37"/>
    <mergeCell ref="AW35:AW37"/>
    <mergeCell ref="AR47:AR49"/>
    <mergeCell ref="AS47:AS49"/>
    <mergeCell ref="AT47:AT49"/>
    <mergeCell ref="AU47:AU49"/>
    <mergeCell ref="AT50:AT52"/>
    <mergeCell ref="AU50:AU52"/>
    <mergeCell ref="AS56:AS58"/>
    <mergeCell ref="AT56:AT58"/>
    <mergeCell ref="AU56:AU58"/>
    <mergeCell ref="BK26:BK28"/>
    <mergeCell ref="BL26:BL28"/>
    <mergeCell ref="AP47:AP49"/>
    <mergeCell ref="AQ47:AQ49"/>
    <mergeCell ref="AP50:AP52"/>
    <mergeCell ref="AQ50:AQ52"/>
    <mergeCell ref="AW56:AW58"/>
    <mergeCell ref="U17:U19"/>
    <mergeCell ref="AN17:AN19"/>
    <mergeCell ref="AT23:AT25"/>
    <mergeCell ref="BL59:BL61"/>
    <mergeCell ref="BK68:BK70"/>
    <mergeCell ref="BK29:BK31"/>
    <mergeCell ref="BL29:BL31"/>
    <mergeCell ref="AK92:AK94"/>
    <mergeCell ref="AK95:AK97"/>
    <mergeCell ref="AK98:AK100"/>
    <mergeCell ref="AK101:AK103"/>
    <mergeCell ref="AK104:AK106"/>
    <mergeCell ref="AK32:AK34"/>
    <mergeCell ref="AJ71:AJ73"/>
    <mergeCell ref="AJ65:AJ67"/>
    <mergeCell ref="AJ68:AJ70"/>
    <mergeCell ref="AR38:AR40"/>
    <mergeCell ref="AS38:AS40"/>
    <mergeCell ref="AP41:AP43"/>
    <mergeCell ref="AN119:AN121"/>
    <mergeCell ref="AO119:AO121"/>
    <mergeCell ref="BL50:BL52"/>
    <mergeCell ref="BK80:BK82"/>
    <mergeCell ref="BL80:BL82"/>
    <mergeCell ref="BK107:BK109"/>
    <mergeCell ref="BL107:BL109"/>
    <mergeCell ref="BK110:BK112"/>
    <mergeCell ref="BL110:BL112"/>
    <mergeCell ref="BJ116:BJ118"/>
    <mergeCell ref="BJ119:BJ121"/>
    <mergeCell ref="DC155:DC157"/>
    <mergeCell ref="DD155:DD157"/>
    <mergeCell ref="BE146:BE148"/>
    <mergeCell ref="BD149:BD151"/>
    <mergeCell ref="BE149:BE151"/>
    <mergeCell ref="BD152:BD154"/>
    <mergeCell ref="AU152:AU154"/>
    <mergeCell ref="AT155:AT157"/>
    <mergeCell ref="AU155:AU157"/>
    <mergeCell ref="Q140:Q142"/>
    <mergeCell ref="Q143:Q145"/>
    <mergeCell ref="Q146:Q148"/>
    <mergeCell ref="Q149:Q151"/>
    <mergeCell ref="R146:R148"/>
    <mergeCell ref="R149:R151"/>
    <mergeCell ref="R152:R154"/>
    <mergeCell ref="CC137:CC139"/>
    <mergeCell ref="R155:R157"/>
    <mergeCell ref="BK140:BK142"/>
    <mergeCell ref="BL140:BL142"/>
    <mergeCell ref="BM140:BM142"/>
    <mergeCell ref="BN140:BN142"/>
    <mergeCell ref="BO140:BO142"/>
    <mergeCell ref="BP140:BP142"/>
    <mergeCell ref="BQ140:BQ142"/>
    <mergeCell ref="BR140:BR142"/>
    <mergeCell ref="DC137:DC139"/>
    <mergeCell ref="DD137:DD139"/>
    <mergeCell ref="DC140:DC142"/>
    <mergeCell ref="DD140:DD142"/>
    <mergeCell ref="DC143:DC145"/>
    <mergeCell ref="DD143:DD145"/>
    <mergeCell ref="DN152:DN154"/>
    <mergeCell ref="BL131:BL133"/>
    <mergeCell ref="BM131:BM133"/>
    <mergeCell ref="BO131:BO133"/>
    <mergeCell ref="BP131:BP133"/>
    <mergeCell ref="BQ131:BQ133"/>
    <mergeCell ref="BR131:BR133"/>
    <mergeCell ref="BS131:BS133"/>
    <mergeCell ref="BT131:BT133"/>
    <mergeCell ref="BU131:BU133"/>
    <mergeCell ref="BV131:BV133"/>
    <mergeCell ref="CC128:CC130"/>
    <mergeCell ref="CD128:CD130"/>
    <mergeCell ref="CB134:CB136"/>
    <mergeCell ref="CC134:CC136"/>
    <mergeCell ref="CD134:CD136"/>
    <mergeCell ref="BS134:BS136"/>
    <mergeCell ref="BZ131:BZ133"/>
    <mergeCell ref="CA131:CA133"/>
    <mergeCell ref="CC140:CC142"/>
    <mergeCell ref="CD140:CD142"/>
    <mergeCell ref="CC143:CC145"/>
    <mergeCell ref="CD143:CD145"/>
    <mergeCell ref="CD137:CD139"/>
    <mergeCell ref="CA149:CA151"/>
    <mergeCell ref="CB143:CB145"/>
    <mergeCell ref="BY143:BY145"/>
    <mergeCell ref="BZ143:BZ145"/>
    <mergeCell ref="CA143:CA145"/>
    <mergeCell ref="CC146:CC148"/>
    <mergeCell ref="CD146:CD148"/>
    <mergeCell ref="CB146:CB148"/>
    <mergeCell ref="AN86:AN88"/>
    <mergeCell ref="AO86:AO88"/>
    <mergeCell ref="DZ11:DZ13"/>
    <mergeCell ref="DZ14:DZ16"/>
    <mergeCell ref="DZ17:DZ19"/>
    <mergeCell ref="DZ20:DZ22"/>
    <mergeCell ref="DZ23:DZ25"/>
    <mergeCell ref="DZ26:DZ28"/>
    <mergeCell ref="DZ29:DZ31"/>
    <mergeCell ref="Q125:Q127"/>
    <mergeCell ref="R131:R133"/>
    <mergeCell ref="Q131:Q133"/>
    <mergeCell ref="Q134:Q136"/>
    <mergeCell ref="DL71:DL73"/>
    <mergeCell ref="DL68:DL70"/>
    <mergeCell ref="DL65:DL67"/>
    <mergeCell ref="DL62:DL64"/>
    <mergeCell ref="DL59:DL61"/>
    <mergeCell ref="BK14:BK16"/>
    <mergeCell ref="BL14:BL16"/>
    <mergeCell ref="BM14:BM16"/>
    <mergeCell ref="BN14:BN16"/>
    <mergeCell ref="BO14:BO16"/>
    <mergeCell ref="BP14:BP16"/>
    <mergeCell ref="BQ14:BQ16"/>
    <mergeCell ref="BR14:BR16"/>
    <mergeCell ref="BS14:BS16"/>
    <mergeCell ref="BT14:BT16"/>
    <mergeCell ref="Q11:Q13"/>
    <mergeCell ref="Q14:Q16"/>
    <mergeCell ref="Q17:Q19"/>
    <mergeCell ref="Q116:Q118"/>
    <mergeCell ref="BL95:BL97"/>
    <mergeCell ref="BM95:BM97"/>
    <mergeCell ref="BN95:BN97"/>
    <mergeCell ref="BL113:BL115"/>
    <mergeCell ref="BM113:BM115"/>
    <mergeCell ref="BN113:BN115"/>
    <mergeCell ref="BJ110:BJ112"/>
    <mergeCell ref="BJ113:BJ115"/>
    <mergeCell ref="AN110:AN112"/>
    <mergeCell ref="AO110:AO112"/>
    <mergeCell ref="AK107:AK109"/>
    <mergeCell ref="AK110:AK112"/>
    <mergeCell ref="AJ107:AJ109"/>
    <mergeCell ref="AJ89:AJ91"/>
    <mergeCell ref="S98:S100"/>
    <mergeCell ref="S89:S91"/>
    <mergeCell ref="AN89:AN91"/>
    <mergeCell ref="AO89:AO91"/>
    <mergeCell ref="BM107:BM109"/>
    <mergeCell ref="BN107:BN109"/>
    <mergeCell ref="BM110:BM112"/>
    <mergeCell ref="BN110:BN112"/>
    <mergeCell ref="DN107:DN109"/>
    <mergeCell ref="DN110:DN112"/>
    <mergeCell ref="DN113:DN115"/>
    <mergeCell ref="DN116:DN118"/>
    <mergeCell ref="DN119:DN121"/>
    <mergeCell ref="DN122:DN124"/>
    <mergeCell ref="DP92:DP94"/>
    <mergeCell ref="DR95:DR97"/>
    <mergeCell ref="DC152:DC154"/>
    <mergeCell ref="DD152:DD154"/>
    <mergeCell ref="DC113:DC115"/>
    <mergeCell ref="DD113:DD115"/>
    <mergeCell ref="DC116:DC118"/>
    <mergeCell ref="DD116:DD118"/>
    <mergeCell ref="DC119:DC121"/>
    <mergeCell ref="DD119:DD121"/>
    <mergeCell ref="DC122:DC124"/>
    <mergeCell ref="DD122:DD124"/>
    <mergeCell ref="DC125:DC127"/>
    <mergeCell ref="DD125:DD127"/>
    <mergeCell ref="DC128:DC130"/>
    <mergeCell ref="DD128:DD130"/>
    <mergeCell ref="DC131:DC133"/>
    <mergeCell ref="DD131:DD133"/>
    <mergeCell ref="DC134:DC136"/>
    <mergeCell ref="DD134:DD136"/>
    <mergeCell ref="DC146:DC148"/>
    <mergeCell ref="DD146:DD148"/>
    <mergeCell ref="DC149:DC151"/>
    <mergeCell ref="DD149:DD151"/>
    <mergeCell ref="DH143:DH145"/>
    <mergeCell ref="DQ152:DQ154"/>
    <mergeCell ref="DD158:DD160"/>
    <mergeCell ref="DM137:DM139"/>
    <mergeCell ref="DM152:DM154"/>
    <mergeCell ref="DM155:DM157"/>
    <mergeCell ref="DM158:DM160"/>
    <mergeCell ref="DI146:DI148"/>
    <mergeCell ref="DI149:DI151"/>
    <mergeCell ref="DI152:DI154"/>
    <mergeCell ref="DI155:DI157"/>
    <mergeCell ref="DI158:DI160"/>
    <mergeCell ref="DE146:DE148"/>
    <mergeCell ref="DF146:DF148"/>
    <mergeCell ref="DE149:DE151"/>
    <mergeCell ref="DF149:DF151"/>
    <mergeCell ref="DK155:DK157"/>
    <mergeCell ref="DK158:DK160"/>
    <mergeCell ref="DE158:DE160"/>
    <mergeCell ref="DE143:DE145"/>
    <mergeCell ref="DH149:DH151"/>
    <mergeCell ref="DG152:DG154"/>
    <mergeCell ref="DH152:DH154"/>
    <mergeCell ref="DG155:DG157"/>
    <mergeCell ref="DH155:DH157"/>
    <mergeCell ref="DG146:DG148"/>
    <mergeCell ref="DH146:DH148"/>
    <mergeCell ref="DG149:DG151"/>
    <mergeCell ref="DF143:DF145"/>
    <mergeCell ref="DL158:DL160"/>
    <mergeCell ref="DK152:DK154"/>
    <mergeCell ref="DI137:DI139"/>
    <mergeCell ref="DI140:DI142"/>
    <mergeCell ref="DI143:DI145"/>
    <mergeCell ref="BD83:BD85"/>
    <mergeCell ref="BE83:BE85"/>
    <mergeCell ref="BD86:BD88"/>
    <mergeCell ref="BE86:BE88"/>
    <mergeCell ref="BD89:BD91"/>
    <mergeCell ref="BE89:BE91"/>
    <mergeCell ref="AW38:AW40"/>
    <mergeCell ref="AV47:AV49"/>
    <mergeCell ref="BD11:BD13"/>
    <mergeCell ref="BE11:BE13"/>
    <mergeCell ref="BD14:BD16"/>
    <mergeCell ref="BE14:BE16"/>
    <mergeCell ref="BD17:BD19"/>
    <mergeCell ref="BE17:BE19"/>
    <mergeCell ref="BD20:BD22"/>
    <mergeCell ref="DH11:DH13"/>
    <mergeCell ref="DF20:DF22"/>
    <mergeCell ref="CQ65:CQ67"/>
    <mergeCell ref="CR65:CR67"/>
    <mergeCell ref="CW62:CW64"/>
    <mergeCell ref="CY38:CY40"/>
    <mergeCell ref="CZ38:CZ40"/>
    <mergeCell ref="DA38:DA40"/>
    <mergeCell ref="DB38:DB40"/>
    <mergeCell ref="CU50:CU52"/>
    <mergeCell ref="CV50:CV52"/>
    <mergeCell ref="CU53:CU55"/>
    <mergeCell ref="CV53:CV55"/>
    <mergeCell ref="CW59:CW61"/>
    <mergeCell ref="CV65:CV67"/>
    <mergeCell ref="CW65:CW67"/>
    <mergeCell ref="CV56:CV58"/>
    <mergeCell ref="BD38:BD40"/>
    <mergeCell ref="BE38:BE40"/>
    <mergeCell ref="BD41:BD43"/>
    <mergeCell ref="DB56:DB58"/>
    <mergeCell ref="DA59:DA61"/>
    <mergeCell ref="CW38:CW40"/>
    <mergeCell ref="CW41:CW43"/>
    <mergeCell ref="CW44:CW46"/>
    <mergeCell ref="DA26:DA28"/>
    <mergeCell ref="DB26:DB28"/>
    <mergeCell ref="CQ32:CQ34"/>
    <mergeCell ref="CR32:CR34"/>
    <mergeCell ref="CY44:CY46"/>
    <mergeCell ref="CZ44:CZ46"/>
    <mergeCell ref="BD9:BE9"/>
    <mergeCell ref="DD14:DD16"/>
    <mergeCell ref="DC20:DC22"/>
    <mergeCell ref="DD20:DD22"/>
    <mergeCell ref="CQ35:CQ37"/>
    <mergeCell ref="CR35:CR37"/>
    <mergeCell ref="CQ38:CQ40"/>
    <mergeCell ref="CR38:CR40"/>
    <mergeCell ref="CQ41:CQ43"/>
    <mergeCell ref="CR41:CR43"/>
    <mergeCell ref="CQ44:CQ46"/>
    <mergeCell ref="CQ47:CQ49"/>
    <mergeCell ref="CR47:CR49"/>
    <mergeCell ref="CQ59:CQ61"/>
    <mergeCell ref="CR59:CR61"/>
    <mergeCell ref="DA56:DA58"/>
    <mergeCell ref="DD17:DD19"/>
    <mergeCell ref="BK32:BK34"/>
    <mergeCell ref="DI101:DI103"/>
    <mergeCell ref="DI104:DI106"/>
    <mergeCell ref="DI107:DI109"/>
    <mergeCell ref="DK77:DK79"/>
    <mergeCell ref="DK80:DK82"/>
    <mergeCell ref="DK83:DK85"/>
    <mergeCell ref="DK86:DK88"/>
    <mergeCell ref="DK89:DK91"/>
    <mergeCell ref="AP14:AP16"/>
    <mergeCell ref="AN50:AN52"/>
    <mergeCell ref="AO50:AO52"/>
    <mergeCell ref="AO80:AO82"/>
    <mergeCell ref="AO77:AO79"/>
    <mergeCell ref="AO71:AO73"/>
    <mergeCell ref="AM44:AM46"/>
    <mergeCell ref="AM41:AM43"/>
    <mergeCell ref="AN80:AN82"/>
    <mergeCell ref="AM80:AM82"/>
    <mergeCell ref="AN77:AN79"/>
    <mergeCell ref="AM77:AM79"/>
    <mergeCell ref="CL38:CL40"/>
    <mergeCell ref="AO44:AO46"/>
    <mergeCell ref="AN14:AN16"/>
    <mergeCell ref="AN56:AN58"/>
    <mergeCell ref="AO56:AO58"/>
    <mergeCell ref="AN74:AN76"/>
    <mergeCell ref="AU59:AU61"/>
    <mergeCell ref="AS59:AS61"/>
    <mergeCell ref="AR62:AR64"/>
    <mergeCell ref="AS62:AS64"/>
    <mergeCell ref="AP65:AP67"/>
    <mergeCell ref="AQ65:AQ67"/>
    <mergeCell ref="DM140:DM142"/>
    <mergeCell ref="DM143:DM145"/>
    <mergeCell ref="DM146:DM148"/>
    <mergeCell ref="DM149:DM151"/>
    <mergeCell ref="DM83:DM85"/>
    <mergeCell ref="DM86:DM88"/>
    <mergeCell ref="DM89:DM91"/>
    <mergeCell ref="DM92:DM94"/>
    <mergeCell ref="DM95:DM97"/>
    <mergeCell ref="DM98:DM100"/>
    <mergeCell ref="DM101:DM103"/>
    <mergeCell ref="DM104:DM106"/>
    <mergeCell ref="DM107:DM109"/>
    <mergeCell ref="DM110:DM112"/>
    <mergeCell ref="DM113:DM115"/>
    <mergeCell ref="DM116:DM118"/>
    <mergeCell ref="DK68:DK70"/>
    <mergeCell ref="DK107:DK109"/>
    <mergeCell ref="DK110:DK112"/>
    <mergeCell ref="DK92:DK94"/>
    <mergeCell ref="DK95:DK97"/>
    <mergeCell ref="DK98:DK100"/>
    <mergeCell ref="DK101:DK103"/>
    <mergeCell ref="DK119:DK121"/>
    <mergeCell ref="DM131:DM133"/>
    <mergeCell ref="DK131:DK133"/>
    <mergeCell ref="DK122:DK124"/>
    <mergeCell ref="CW35:CW37"/>
    <mergeCell ref="CL35:CL37"/>
    <mergeCell ref="AK50:AK52"/>
    <mergeCell ref="DO9:DO10"/>
    <mergeCell ref="DD23:DD25"/>
    <mergeCell ref="DG14:DG16"/>
    <mergeCell ref="DH14:DH16"/>
    <mergeCell ref="DG20:DG22"/>
    <mergeCell ref="DE20:DE22"/>
    <mergeCell ref="DL14:DL16"/>
    <mergeCell ref="AI56:AI58"/>
    <mergeCell ref="AK20:AK22"/>
    <mergeCell ref="AK23:AK25"/>
    <mergeCell ref="AK26:AK28"/>
    <mergeCell ref="AK29:AK31"/>
    <mergeCell ref="AK35:AK37"/>
    <mergeCell ref="AL50:AL52"/>
    <mergeCell ref="AM50:AM52"/>
    <mergeCell ref="AL53:AL55"/>
    <mergeCell ref="DC14:DC16"/>
    <mergeCell ref="AQ14:AQ16"/>
    <mergeCell ref="AR26:AR28"/>
    <mergeCell ref="AN38:AN40"/>
    <mergeCell ref="CY17:CY19"/>
    <mergeCell ref="CZ17:CZ19"/>
    <mergeCell ref="DA17:DA19"/>
    <mergeCell ref="DB17:DB19"/>
    <mergeCell ref="DC17:DC19"/>
    <mergeCell ref="BD23:BD25"/>
    <mergeCell ref="BE23:BE25"/>
    <mergeCell ref="BD26:BD28"/>
    <mergeCell ref="BE26:BE28"/>
    <mergeCell ref="DM9:DM10"/>
    <mergeCell ref="DM11:DM13"/>
    <mergeCell ref="DM14:DM16"/>
    <mergeCell ref="DM17:DM19"/>
    <mergeCell ref="DM20:DM22"/>
    <mergeCell ref="DM23:DM25"/>
    <mergeCell ref="DM26:DM28"/>
    <mergeCell ref="DM29:DM31"/>
    <mergeCell ref="BD29:BD31"/>
    <mergeCell ref="DC23:DC25"/>
    <mergeCell ref="DC26:DC28"/>
    <mergeCell ref="DD26:DD28"/>
    <mergeCell ref="DC29:DC31"/>
    <mergeCell ref="DD29:DD31"/>
    <mergeCell ref="DC32:DC34"/>
    <mergeCell ref="DD32:DD34"/>
    <mergeCell ref="CY32:CY34"/>
    <mergeCell ref="DK14:DK16"/>
    <mergeCell ref="DG17:DG19"/>
    <mergeCell ref="DH17:DH19"/>
    <mergeCell ref="CH17:CH19"/>
    <mergeCell ref="CK17:CK19"/>
    <mergeCell ref="CM17:CM19"/>
    <mergeCell ref="CN17:CN19"/>
    <mergeCell ref="CO17:CO19"/>
    <mergeCell ref="CP17:CP19"/>
    <mergeCell ref="CQ17:CQ19"/>
    <mergeCell ref="CR17:CR19"/>
    <mergeCell ref="DE17:DE19"/>
    <mergeCell ref="DF17:DF19"/>
    <mergeCell ref="BL32:BL34"/>
    <mergeCell ref="BK17:BK19"/>
    <mergeCell ref="AL38:AL40"/>
    <mergeCell ref="AN41:AN43"/>
    <mergeCell ref="AV65:AV67"/>
    <mergeCell ref="AW65:AW67"/>
    <mergeCell ref="AR65:AR67"/>
    <mergeCell ref="AS65:AS67"/>
    <mergeCell ref="AL71:AL73"/>
    <mergeCell ref="AM71:AM73"/>
    <mergeCell ref="AK53:AK55"/>
    <mergeCell ref="AK56:AK58"/>
    <mergeCell ref="AK59:AK61"/>
    <mergeCell ref="S9:U9"/>
    <mergeCell ref="S11:S13"/>
    <mergeCell ref="S14:S16"/>
    <mergeCell ref="S17:S19"/>
    <mergeCell ref="S35:S37"/>
    <mergeCell ref="S38:S40"/>
    <mergeCell ref="S41:S43"/>
    <mergeCell ref="S44:S46"/>
    <mergeCell ref="S47:S49"/>
    <mergeCell ref="S50:S52"/>
    <mergeCell ref="S53:S55"/>
    <mergeCell ref="S56:S58"/>
    <mergeCell ref="AP62:AP64"/>
    <mergeCell ref="AQ62:AQ64"/>
    <mergeCell ref="AT9:AU9"/>
    <mergeCell ref="AT11:AT13"/>
    <mergeCell ref="AU17:AU19"/>
    <mergeCell ref="AV11:AV13"/>
    <mergeCell ref="AW11:AW13"/>
    <mergeCell ref="AD9:AD10"/>
    <mergeCell ref="CV38:CV40"/>
    <mergeCell ref="CU41:CU43"/>
    <mergeCell ref="AL41:AL43"/>
    <mergeCell ref="AG47:AG49"/>
    <mergeCell ref="CP38:CP40"/>
    <mergeCell ref="CS38:CS40"/>
    <mergeCell ref="CU38:CU40"/>
    <mergeCell ref="AJ62:AJ64"/>
    <mergeCell ref="AN65:AN67"/>
    <mergeCell ref="AO65:AO67"/>
    <mergeCell ref="AL65:AL67"/>
    <mergeCell ref="DL9:DL10"/>
    <mergeCell ref="DI74:DI76"/>
    <mergeCell ref="CW9:CW10"/>
    <mergeCell ref="CW11:CW13"/>
    <mergeCell ref="CW14:CW16"/>
    <mergeCell ref="CW17:CW19"/>
    <mergeCell ref="AJ17:AJ19"/>
    <mergeCell ref="DK71:DK73"/>
    <mergeCell ref="DK74:DK76"/>
    <mergeCell ref="DA71:DA73"/>
    <mergeCell ref="DB71:DB73"/>
    <mergeCell ref="DA74:DA76"/>
    <mergeCell ref="DB74:DB76"/>
    <mergeCell ref="DE74:DE76"/>
    <mergeCell ref="DF74:DF76"/>
    <mergeCell ref="DL11:DL13"/>
    <mergeCell ref="DK11:DK13"/>
    <mergeCell ref="DK17:DK19"/>
    <mergeCell ref="DK20:DK22"/>
    <mergeCell ref="DK23:DK25"/>
    <mergeCell ref="AJ32:AJ34"/>
    <mergeCell ref="DN14:DN16"/>
    <mergeCell ref="DP32:DP34"/>
    <mergeCell ref="DQ11:DQ13"/>
    <mergeCell ref="DN23:DN25"/>
    <mergeCell ref="DN26:DN28"/>
    <mergeCell ref="DN29:DN31"/>
    <mergeCell ref="DM32:DM34"/>
    <mergeCell ref="DO11:DO13"/>
    <mergeCell ref="DO14:DO16"/>
    <mergeCell ref="DO17:DO19"/>
    <mergeCell ref="DO20:DO22"/>
    <mergeCell ref="DO23:DO25"/>
    <mergeCell ref="DO26:DO28"/>
    <mergeCell ref="DO29:DO31"/>
    <mergeCell ref="DN17:DN19"/>
    <mergeCell ref="DN20:DN22"/>
    <mergeCell ref="DQ53:DQ55"/>
    <mergeCell ref="DN35:DN37"/>
    <mergeCell ref="DN38:DN40"/>
    <mergeCell ref="DN41:DN43"/>
    <mergeCell ref="DO35:DO37"/>
    <mergeCell ref="DO38:DO40"/>
    <mergeCell ref="DO41:DO43"/>
    <mergeCell ref="DN50:DN52"/>
    <mergeCell ref="DN53:DN55"/>
    <mergeCell ref="DM35:DM37"/>
    <mergeCell ref="DM38:DM40"/>
    <mergeCell ref="DM41:DM43"/>
    <mergeCell ref="DM44:DM46"/>
    <mergeCell ref="DM47:DM49"/>
    <mergeCell ref="DM50:DM52"/>
    <mergeCell ref="DN44:DN46"/>
    <mergeCell ref="DQ44:DQ46"/>
    <mergeCell ref="DQ47:DQ49"/>
    <mergeCell ref="DQ50:DQ52"/>
    <mergeCell ref="DI80:DI82"/>
    <mergeCell ref="DI83:DI85"/>
    <mergeCell ref="DI86:DI88"/>
    <mergeCell ref="DI89:DI91"/>
    <mergeCell ref="DI92:DI94"/>
    <mergeCell ref="DI95:DI97"/>
    <mergeCell ref="DI98:DI100"/>
    <mergeCell ref="AL80:AL82"/>
    <mergeCell ref="AL77:AL79"/>
    <mergeCell ref="AK77:AK79"/>
    <mergeCell ref="AK80:AK82"/>
    <mergeCell ref="AI71:AI73"/>
    <mergeCell ref="AI86:AI88"/>
    <mergeCell ref="AL86:AL88"/>
    <mergeCell ref="DL77:DL79"/>
    <mergeCell ref="DN65:DN67"/>
    <mergeCell ref="DI53:DI55"/>
    <mergeCell ref="DI65:DI67"/>
    <mergeCell ref="BD95:BD97"/>
    <mergeCell ref="BE95:BE97"/>
    <mergeCell ref="DD80:DD82"/>
    <mergeCell ref="BD71:BD73"/>
    <mergeCell ref="BE71:BE73"/>
    <mergeCell ref="BD74:BD76"/>
    <mergeCell ref="BE74:BE76"/>
    <mergeCell ref="BD77:BD79"/>
    <mergeCell ref="BE77:BE79"/>
    <mergeCell ref="BD80:BD82"/>
    <mergeCell ref="BE80:BE82"/>
    <mergeCell ref="DN11:DN13"/>
    <mergeCell ref="DT20:DT22"/>
    <mergeCell ref="DT23:DT25"/>
    <mergeCell ref="DT26:DT28"/>
    <mergeCell ref="U11:U13"/>
    <mergeCell ref="T29:T31"/>
    <mergeCell ref="AI32:AI34"/>
    <mergeCell ref="AI83:AI85"/>
    <mergeCell ref="AL83:AL85"/>
    <mergeCell ref="AM83:AM85"/>
    <mergeCell ref="AK62:AK64"/>
    <mergeCell ref="AJ50:AJ52"/>
    <mergeCell ref="AJ53:AJ55"/>
    <mergeCell ref="AJ56:AJ58"/>
    <mergeCell ref="AJ59:AJ61"/>
    <mergeCell ref="AL74:AL76"/>
    <mergeCell ref="AP56:AP58"/>
    <mergeCell ref="AQ56:AQ58"/>
    <mergeCell ref="AV56:AV58"/>
    <mergeCell ref="DP44:DP46"/>
    <mergeCell ref="DT50:DT52"/>
    <mergeCell ref="DT29:DT31"/>
    <mergeCell ref="DQ59:DQ61"/>
    <mergeCell ref="DQ62:DQ64"/>
    <mergeCell ref="DQ14:DQ16"/>
    <mergeCell ref="DQ20:DQ22"/>
    <mergeCell ref="DQ23:DQ25"/>
    <mergeCell ref="DQ26:DQ28"/>
    <mergeCell ref="DQ29:DQ31"/>
    <mergeCell ref="DQ35:DQ37"/>
    <mergeCell ref="DQ38:DQ40"/>
    <mergeCell ref="DQ41:DQ43"/>
    <mergeCell ref="DI77:DI79"/>
    <mergeCell ref="DT14:DT16"/>
    <mergeCell ref="DT17:DT19"/>
    <mergeCell ref="DP38:DP40"/>
    <mergeCell ref="DP41:DP43"/>
    <mergeCell ref="DU41:DU43"/>
    <mergeCell ref="DV41:DV43"/>
    <mergeCell ref="DX41:DX43"/>
    <mergeCell ref="DY41:DY43"/>
    <mergeCell ref="DC158:DC160"/>
    <mergeCell ref="DR155:DR157"/>
    <mergeCell ref="DR134:DR136"/>
    <mergeCell ref="EC11:EC13"/>
    <mergeCell ref="EC14:EC16"/>
    <mergeCell ref="EC17:EC19"/>
    <mergeCell ref="EC20:EC22"/>
    <mergeCell ref="EC23:EC25"/>
    <mergeCell ref="EC26:EC28"/>
    <mergeCell ref="EC29:EC31"/>
    <mergeCell ref="EC35:EC37"/>
    <mergeCell ref="EC38:EC40"/>
    <mergeCell ref="EC41:EC43"/>
    <mergeCell ref="EC44:EC46"/>
    <mergeCell ref="EC47:EC49"/>
    <mergeCell ref="EC50:EC52"/>
    <mergeCell ref="EC53:EC55"/>
    <mergeCell ref="EC56:EC58"/>
    <mergeCell ref="EC32:EC34"/>
    <mergeCell ref="DX29:DX31"/>
    <mergeCell ref="DY29:DY31"/>
    <mergeCell ref="DY23:DY25"/>
    <mergeCell ref="DW23:DW25"/>
    <mergeCell ref="ED11:ED13"/>
    <mergeCell ref="ED14:ED16"/>
    <mergeCell ref="ED17:ED19"/>
    <mergeCell ref="ED20:ED22"/>
    <mergeCell ref="ED23:ED25"/>
    <mergeCell ref="ED26:ED28"/>
    <mergeCell ref="ED29:ED31"/>
    <mergeCell ref="ED35:ED37"/>
    <mergeCell ref="ED38:ED40"/>
    <mergeCell ref="ED41:ED43"/>
    <mergeCell ref="DS41:DS43"/>
    <mergeCell ref="DP11:DP13"/>
    <mergeCell ref="DP14:DP16"/>
    <mergeCell ref="DP17:DP19"/>
    <mergeCell ref="DP20:DP22"/>
    <mergeCell ref="DP23:DP25"/>
    <mergeCell ref="DT11:DT13"/>
    <mergeCell ref="DY11:DY13"/>
    <mergeCell ref="DW11:DW13"/>
    <mergeCell ref="EA11:EA13"/>
    <mergeCell ref="EB11:EB13"/>
    <mergeCell ref="EB26:EB28"/>
    <mergeCell ref="DP101:DP103"/>
    <mergeCell ref="DN155:DN157"/>
    <mergeCell ref="DN146:DN148"/>
    <mergeCell ref="DN149:DN151"/>
    <mergeCell ref="DO146:DO148"/>
    <mergeCell ref="DO149:DO151"/>
    <mergeCell ref="DO152:DO154"/>
    <mergeCell ref="DP119:DP121"/>
    <mergeCell ref="DN140:DN142"/>
    <mergeCell ref="DN143:DN145"/>
    <mergeCell ref="DN134:DN136"/>
    <mergeCell ref="DI125:DI127"/>
    <mergeCell ref="DI128:DI130"/>
    <mergeCell ref="DI131:DI133"/>
    <mergeCell ref="DI134:DI136"/>
    <mergeCell ref="DK104:DK106"/>
    <mergeCell ref="DK113:DK115"/>
    <mergeCell ref="DK116:DK118"/>
    <mergeCell ref="DM134:DM136"/>
    <mergeCell ref="DM125:DM127"/>
    <mergeCell ref="DM128:DM130"/>
    <mergeCell ref="DN104:DN106"/>
    <mergeCell ref="DO116:DO118"/>
    <mergeCell ref="DP116:DP118"/>
    <mergeCell ref="DN131:DN133"/>
    <mergeCell ref="DL140:DL142"/>
    <mergeCell ref="DL143:DL145"/>
    <mergeCell ref="DM119:DM121"/>
    <mergeCell ref="DM122:DM124"/>
    <mergeCell ref="DK125:DK127"/>
    <mergeCell ref="DK128:DK130"/>
    <mergeCell ref="DI116:DI118"/>
    <mergeCell ref="DN92:DN94"/>
    <mergeCell ref="DN95:DN97"/>
    <mergeCell ref="DN98:DN100"/>
    <mergeCell ref="DN101:DN103"/>
    <mergeCell ref="DC110:DC112"/>
    <mergeCell ref="DD110:DD112"/>
    <mergeCell ref="DD104:DD106"/>
    <mergeCell ref="DC68:DC70"/>
    <mergeCell ref="DD68:DD70"/>
    <mergeCell ref="DC53:DC55"/>
    <mergeCell ref="DD53:DD55"/>
    <mergeCell ref="DC56:DC58"/>
    <mergeCell ref="DC71:DC73"/>
    <mergeCell ref="DD71:DD73"/>
    <mergeCell ref="DC74:DC76"/>
    <mergeCell ref="DD74:DD76"/>
    <mergeCell ref="DC77:DC79"/>
    <mergeCell ref="DD77:DD79"/>
    <mergeCell ref="DC80:DC82"/>
    <mergeCell ref="DH74:DH76"/>
    <mergeCell ref="DG77:DG79"/>
    <mergeCell ref="DH77:DH79"/>
    <mergeCell ref="DD86:DD88"/>
    <mergeCell ref="DC89:DC91"/>
    <mergeCell ref="DD89:DD91"/>
    <mergeCell ref="DC92:DC94"/>
    <mergeCell ref="DD92:DD94"/>
    <mergeCell ref="DC95:DC97"/>
    <mergeCell ref="DD95:DD97"/>
    <mergeCell ref="DC98:DC100"/>
    <mergeCell ref="DD98:DD100"/>
    <mergeCell ref="DC104:DC106"/>
    <mergeCell ref="DC83:DC85"/>
    <mergeCell ref="DD83:DD85"/>
    <mergeCell ref="DC86:DC88"/>
    <mergeCell ref="DA92:DA94"/>
    <mergeCell ref="DB92:DB94"/>
    <mergeCell ref="DC107:DC109"/>
    <mergeCell ref="DD107:DD109"/>
    <mergeCell ref="DH95:DH97"/>
    <mergeCell ref="DF92:DF94"/>
    <mergeCell ref="DB86:DB88"/>
    <mergeCell ref="DG95:DG97"/>
    <mergeCell ref="DE77:DE79"/>
    <mergeCell ref="DF77:DF79"/>
    <mergeCell ref="DE80:DE82"/>
    <mergeCell ref="DG80:DG82"/>
    <mergeCell ref="DH80:DH82"/>
    <mergeCell ref="DB83:DB85"/>
    <mergeCell ref="DG98:DG100"/>
    <mergeCell ref="DH98:DH100"/>
    <mergeCell ref="DG101:DG103"/>
    <mergeCell ref="DA104:DA106"/>
    <mergeCell ref="DB104:DB106"/>
    <mergeCell ref="DA98:DA100"/>
    <mergeCell ref="DB98:DB100"/>
    <mergeCell ref="DA101:DA103"/>
    <mergeCell ref="DB101:DB103"/>
    <mergeCell ref="DF95:DF97"/>
    <mergeCell ref="DC101:DC103"/>
    <mergeCell ref="DD101:DD103"/>
    <mergeCell ref="DF71:DF73"/>
    <mergeCell ref="DH56:DH58"/>
    <mergeCell ref="EC98:EC100"/>
    <mergeCell ref="DR8:DV8"/>
    <mergeCell ref="DX8:EB8"/>
    <mergeCell ref="DX65:DX67"/>
    <mergeCell ref="DY65:DY67"/>
    <mergeCell ref="DS44:DS46"/>
    <mergeCell ref="DU44:DU46"/>
    <mergeCell ref="DV44:DV46"/>
    <mergeCell ref="DS29:DS31"/>
    <mergeCell ref="DU29:DU31"/>
    <mergeCell ref="DV29:DV31"/>
    <mergeCell ref="DU17:DU19"/>
    <mergeCell ref="DU32:DU34"/>
    <mergeCell ref="DV32:DV34"/>
    <mergeCell ref="DT35:DT37"/>
    <mergeCell ref="DT38:DT40"/>
    <mergeCell ref="EA23:EA25"/>
    <mergeCell ref="DN47:DN49"/>
    <mergeCell ref="DQ95:DQ97"/>
    <mergeCell ref="DQ98:DQ100"/>
    <mergeCell ref="EB68:EB70"/>
    <mergeCell ref="DZ53:DZ55"/>
    <mergeCell ref="DZ38:DZ40"/>
    <mergeCell ref="DZ41:DZ43"/>
    <mergeCell ref="EA56:EA58"/>
    <mergeCell ref="DN32:DN34"/>
    <mergeCell ref="EC74:EC76"/>
    <mergeCell ref="EC77:EC79"/>
    <mergeCell ref="EC80:EC82"/>
    <mergeCell ref="DT77:DT79"/>
    <mergeCell ref="ED95:ED97"/>
    <mergeCell ref="ED98:ED100"/>
    <mergeCell ref="ED101:ED103"/>
    <mergeCell ref="ED104:ED106"/>
    <mergeCell ref="ED107:ED109"/>
    <mergeCell ref="ED110:ED112"/>
    <mergeCell ref="ED113:ED115"/>
    <mergeCell ref="ED116:ED118"/>
    <mergeCell ref="ED119:ED121"/>
    <mergeCell ref="ED122:ED124"/>
    <mergeCell ref="ED125:ED127"/>
    <mergeCell ref="ED128:ED130"/>
    <mergeCell ref="ED131:ED133"/>
    <mergeCell ref="ED44:ED46"/>
    <mergeCell ref="ED47:ED49"/>
    <mergeCell ref="ED50:ED52"/>
    <mergeCell ref="ED53:ED55"/>
    <mergeCell ref="ED56:ED58"/>
    <mergeCell ref="ED59:ED61"/>
    <mergeCell ref="ED77:ED79"/>
    <mergeCell ref="ED80:ED82"/>
    <mergeCell ref="ED83:ED85"/>
    <mergeCell ref="ED86:ED88"/>
    <mergeCell ref="DP146:DP148"/>
    <mergeCell ref="DP149:DP151"/>
    <mergeCell ref="DP152:DP154"/>
    <mergeCell ref="DP155:DP157"/>
    <mergeCell ref="DO155:DO157"/>
    <mergeCell ref="DO56:DO58"/>
    <mergeCell ref="DO32:DO34"/>
    <mergeCell ref="ED62:ED64"/>
    <mergeCell ref="EC59:EC61"/>
    <mergeCell ref="EC62:EC64"/>
    <mergeCell ref="DN125:DN127"/>
    <mergeCell ref="DN128:DN130"/>
    <mergeCell ref="DP95:DP97"/>
    <mergeCell ref="DP98:DP100"/>
    <mergeCell ref="DP131:DP133"/>
    <mergeCell ref="DP134:DP136"/>
    <mergeCell ref="DP137:DP139"/>
    <mergeCell ref="DP140:DP142"/>
    <mergeCell ref="DP143:DP145"/>
    <mergeCell ref="DO44:DO46"/>
    <mergeCell ref="DO47:DO49"/>
    <mergeCell ref="EA122:EA124"/>
    <mergeCell ref="EB122:EB124"/>
    <mergeCell ref="EA131:EA133"/>
    <mergeCell ref="EB131:EB133"/>
    <mergeCell ref="EC128:EC130"/>
    <mergeCell ref="EC131:EC133"/>
    <mergeCell ref="EB137:EB139"/>
    <mergeCell ref="EC134:EC136"/>
    <mergeCell ref="ED89:ED91"/>
    <mergeCell ref="ED92:ED94"/>
    <mergeCell ref="DU116:DU118"/>
    <mergeCell ref="EC152:EC154"/>
    <mergeCell ref="EC155:EC157"/>
    <mergeCell ref="DY158:DY160"/>
    <mergeCell ref="DW158:DW160"/>
    <mergeCell ref="DT149:DT151"/>
    <mergeCell ref="DT152:DT154"/>
    <mergeCell ref="DU143:DU145"/>
    <mergeCell ref="EC146:EC148"/>
    <mergeCell ref="EA140:EA142"/>
    <mergeCell ref="EB140:EB142"/>
    <mergeCell ref="EA143:EA145"/>
    <mergeCell ref="EB149:EB151"/>
    <mergeCell ref="EA158:EA160"/>
    <mergeCell ref="EB158:EB160"/>
    <mergeCell ref="DY152:DY154"/>
    <mergeCell ref="ED146:ED148"/>
    <mergeCell ref="ED149:ED151"/>
    <mergeCell ref="ED152:ED154"/>
    <mergeCell ref="ED155:ED157"/>
    <mergeCell ref="DZ158:DZ160"/>
    <mergeCell ref="DT155:DT157"/>
    <mergeCell ref="EC158:EC160"/>
    <mergeCell ref="ED158:ED160"/>
    <mergeCell ref="DZ149:DZ151"/>
    <mergeCell ref="DZ152:DZ154"/>
    <mergeCell ref="EB152:EB154"/>
    <mergeCell ref="EA155:EA157"/>
    <mergeCell ref="EA149:EA151"/>
    <mergeCell ref="EB155:EB157"/>
    <mergeCell ref="DV143:DV145"/>
    <mergeCell ref="DX143:DX145"/>
    <mergeCell ref="ED134:ED136"/>
    <mergeCell ref="ED137:ED139"/>
    <mergeCell ref="EA128:EA130"/>
    <mergeCell ref="EB128:EB130"/>
    <mergeCell ref="EA125:EA127"/>
    <mergeCell ref="EB125:EB127"/>
    <mergeCell ref="EC116:EC118"/>
    <mergeCell ref="EC119:EC121"/>
    <mergeCell ref="DX140:DX142"/>
    <mergeCell ref="DW140:DW142"/>
    <mergeCell ref="DX146:DX148"/>
    <mergeCell ref="DW146:DW148"/>
    <mergeCell ref="EB119:EB121"/>
    <mergeCell ref="DW134:DW136"/>
    <mergeCell ref="DX134:DX136"/>
    <mergeCell ref="DX128:DX130"/>
    <mergeCell ref="DZ128:DZ130"/>
    <mergeCell ref="DZ131:DZ133"/>
    <mergeCell ref="EC137:EC139"/>
    <mergeCell ref="EC122:EC124"/>
    <mergeCell ref="EC125:EC127"/>
    <mergeCell ref="EA116:EA118"/>
    <mergeCell ref="EB116:EB118"/>
    <mergeCell ref="DZ119:DZ121"/>
    <mergeCell ref="DY140:DY142"/>
    <mergeCell ref="EA134:EA136"/>
    <mergeCell ref="DZ134:DZ136"/>
    <mergeCell ref="DX116:DX118"/>
    <mergeCell ref="ED140:ED142"/>
    <mergeCell ref="ED143:ED145"/>
    <mergeCell ref="DY128:DY130"/>
    <mergeCell ref="DN158:DN160"/>
    <mergeCell ref="DQ155:DQ157"/>
    <mergeCell ref="DQ158:DQ160"/>
    <mergeCell ref="DN137:DN139"/>
    <mergeCell ref="DO158:DO160"/>
    <mergeCell ref="DS122:DS124"/>
    <mergeCell ref="DU122:DU124"/>
    <mergeCell ref="DQ140:DQ142"/>
    <mergeCell ref="DQ143:DQ145"/>
    <mergeCell ref="DR146:DR148"/>
    <mergeCell ref="DT158:DT160"/>
    <mergeCell ref="DS158:DS160"/>
    <mergeCell ref="DS131:DS133"/>
    <mergeCell ref="DR149:DR151"/>
    <mergeCell ref="DT143:DT145"/>
    <mergeCell ref="DT119:DT121"/>
    <mergeCell ref="DT122:DT124"/>
    <mergeCell ref="DR158:DR160"/>
    <mergeCell ref="DU149:DU151"/>
    <mergeCell ref="DO119:DO121"/>
    <mergeCell ref="DO140:DO142"/>
    <mergeCell ref="DO143:DO145"/>
    <mergeCell ref="DS119:DS121"/>
    <mergeCell ref="DU119:DU121"/>
    <mergeCell ref="DS155:DS157"/>
    <mergeCell ref="DS152:DS154"/>
    <mergeCell ref="DU152:DU154"/>
    <mergeCell ref="DO134:DO136"/>
    <mergeCell ref="DO137:DO139"/>
    <mergeCell ref="DP158:DP160"/>
    <mergeCell ref="DT134:DT136"/>
    <mergeCell ref="DU131:DU133"/>
    <mergeCell ref="DQ110:DQ112"/>
    <mergeCell ref="DQ113:DQ115"/>
    <mergeCell ref="DQ116:DQ118"/>
    <mergeCell ref="DQ119:DQ121"/>
    <mergeCell ref="DQ122:DQ124"/>
    <mergeCell ref="DQ125:DQ127"/>
    <mergeCell ref="DQ146:DQ148"/>
    <mergeCell ref="DQ149:DQ151"/>
    <mergeCell ref="DV137:DV139"/>
    <mergeCell ref="DV128:DV130"/>
    <mergeCell ref="DS146:DS148"/>
    <mergeCell ref="DR152:DR154"/>
    <mergeCell ref="DR131:DR133"/>
    <mergeCell ref="DR137:DR139"/>
    <mergeCell ref="DS137:DS139"/>
    <mergeCell ref="DU137:DU139"/>
    <mergeCell ref="DU146:DU148"/>
    <mergeCell ref="DV146:DV148"/>
    <mergeCell ref="DT140:DT142"/>
    <mergeCell ref="DV134:DV136"/>
    <mergeCell ref="DR140:DR142"/>
    <mergeCell ref="DR143:DR145"/>
    <mergeCell ref="DV122:DV124"/>
    <mergeCell ref="DR116:DR118"/>
    <mergeCell ref="DR119:DR121"/>
    <mergeCell ref="DS140:DS142"/>
    <mergeCell ref="DU140:DU142"/>
    <mergeCell ref="DV140:DV142"/>
    <mergeCell ref="DS149:DS151"/>
    <mergeCell ref="DV116:DV118"/>
    <mergeCell ref="DS143:DS145"/>
    <mergeCell ref="DT89:DT91"/>
    <mergeCell ref="DV149:DV151"/>
    <mergeCell ref="EB143:EB145"/>
    <mergeCell ref="EC140:EC142"/>
    <mergeCell ref="EC143:EC145"/>
    <mergeCell ref="EC149:EC151"/>
    <mergeCell ref="EA137:EA139"/>
    <mergeCell ref="EA146:EA148"/>
    <mergeCell ref="EB146:EB148"/>
    <mergeCell ref="DU125:DU127"/>
    <mergeCell ref="DQ80:DQ82"/>
    <mergeCell ref="DQ83:DQ85"/>
    <mergeCell ref="DX125:DX127"/>
    <mergeCell ref="DY125:DY127"/>
    <mergeCell ref="DT137:DT139"/>
    <mergeCell ref="DW113:DW115"/>
    <mergeCell ref="DT104:DT106"/>
    <mergeCell ref="DT107:DT109"/>
    <mergeCell ref="DW125:DW127"/>
    <mergeCell ref="DQ128:DQ130"/>
    <mergeCell ref="DQ131:DQ133"/>
    <mergeCell ref="DQ134:DQ136"/>
    <mergeCell ref="DQ137:DQ139"/>
    <mergeCell ref="DT146:DT148"/>
    <mergeCell ref="DR122:DR124"/>
    <mergeCell ref="DR125:DR127"/>
    <mergeCell ref="DW119:DW121"/>
    <mergeCell ref="DR128:DR130"/>
    <mergeCell ref="EA119:EA121"/>
    <mergeCell ref="DV125:DV127"/>
    <mergeCell ref="DZ122:DZ124"/>
    <mergeCell ref="DY143:DY145"/>
    <mergeCell ref="ED32:ED34"/>
    <mergeCell ref="DZ62:DZ64"/>
    <mergeCell ref="DZ65:DZ67"/>
    <mergeCell ref="DZ68:DZ70"/>
    <mergeCell ref="DZ71:DZ73"/>
    <mergeCell ref="DZ74:DZ76"/>
    <mergeCell ref="DZ77:DZ79"/>
    <mergeCell ref="DZ80:DZ82"/>
    <mergeCell ref="DZ83:DZ85"/>
    <mergeCell ref="DZ86:DZ88"/>
    <mergeCell ref="EB77:EB79"/>
    <mergeCell ref="EA59:EA61"/>
    <mergeCell ref="EB59:EB61"/>
    <mergeCell ref="ED65:ED67"/>
    <mergeCell ref="ED68:ED70"/>
    <mergeCell ref="ED71:ED73"/>
    <mergeCell ref="ED74:ED76"/>
    <mergeCell ref="EC86:EC88"/>
    <mergeCell ref="EC65:EC67"/>
    <mergeCell ref="EC68:EC70"/>
    <mergeCell ref="EC71:EC73"/>
    <mergeCell ref="EA65:EA67"/>
    <mergeCell ref="EB65:EB67"/>
    <mergeCell ref="EA50:EA52"/>
    <mergeCell ref="EA41:EA43"/>
    <mergeCell ref="EB41:EB43"/>
    <mergeCell ref="EA62:EA64"/>
    <mergeCell ref="EB62:EB64"/>
    <mergeCell ref="DZ137:DZ139"/>
    <mergeCell ref="DZ146:DZ148"/>
    <mergeCell ref="DX158:DX160"/>
    <mergeCell ref="DX155:DX157"/>
    <mergeCell ref="DW155:DW157"/>
    <mergeCell ref="DV152:DV154"/>
    <mergeCell ref="DX152:DX154"/>
    <mergeCell ref="DW152:DW154"/>
    <mergeCell ref="DY137:DY139"/>
    <mergeCell ref="DU155:DU157"/>
    <mergeCell ref="DV155:DV157"/>
    <mergeCell ref="DX149:DX151"/>
    <mergeCell ref="DW143:DW145"/>
    <mergeCell ref="DY146:DY148"/>
    <mergeCell ref="DY131:DY133"/>
    <mergeCell ref="DX131:DX133"/>
    <mergeCell ref="DY134:DY136"/>
    <mergeCell ref="DW137:DW139"/>
    <mergeCell ref="DW131:DW133"/>
    <mergeCell ref="DX137:DX139"/>
    <mergeCell ref="DY149:DY151"/>
    <mergeCell ref="DW149:DW151"/>
    <mergeCell ref="DZ155:DZ157"/>
    <mergeCell ref="DZ140:DZ142"/>
    <mergeCell ref="DZ143:DZ145"/>
    <mergeCell ref="EA152:EA154"/>
    <mergeCell ref="DS134:DS136"/>
    <mergeCell ref="DU134:DU136"/>
    <mergeCell ref="DU158:DU160"/>
    <mergeCell ref="DV158:DV160"/>
    <mergeCell ref="DY155:DY157"/>
    <mergeCell ref="DY113:DY115"/>
    <mergeCell ref="EC113:EC115"/>
    <mergeCell ref="DS113:DS115"/>
    <mergeCell ref="DU113:DU115"/>
    <mergeCell ref="EC104:EC106"/>
    <mergeCell ref="EC107:EC109"/>
    <mergeCell ref="DR98:DR100"/>
    <mergeCell ref="EA104:EA106"/>
    <mergeCell ref="EB104:EB106"/>
    <mergeCell ref="EA107:EA109"/>
    <mergeCell ref="EB107:EB109"/>
    <mergeCell ref="EB101:EB103"/>
    <mergeCell ref="EC110:EC112"/>
    <mergeCell ref="DT110:DT112"/>
    <mergeCell ref="DT113:DT115"/>
    <mergeCell ref="DT116:DT118"/>
    <mergeCell ref="EC101:EC103"/>
    <mergeCell ref="DS116:DS118"/>
    <mergeCell ref="DY116:DY118"/>
    <mergeCell ref="DW116:DW118"/>
    <mergeCell ref="EB113:EB115"/>
    <mergeCell ref="EB110:EB112"/>
    <mergeCell ref="EA113:EA115"/>
    <mergeCell ref="DZ125:DZ127"/>
    <mergeCell ref="DZ116:DZ118"/>
    <mergeCell ref="DS107:DS109"/>
    <mergeCell ref="DV119:DV121"/>
    <mergeCell ref="DV107:DV109"/>
    <mergeCell ref="DX107:DX109"/>
    <mergeCell ref="DY107:DY109"/>
    <mergeCell ref="DW107:DW109"/>
    <mergeCell ref="DR110:DR112"/>
    <mergeCell ref="DR113:DR115"/>
    <mergeCell ref="DS110:DS112"/>
    <mergeCell ref="DU110:DU112"/>
    <mergeCell ref="DV110:DV112"/>
    <mergeCell ref="DX110:DX112"/>
    <mergeCell ref="DY110:DY112"/>
    <mergeCell ref="DP128:DP130"/>
    <mergeCell ref="DO131:DO133"/>
    <mergeCell ref="DS125:DS127"/>
    <mergeCell ref="DX122:DX124"/>
    <mergeCell ref="DY122:DY124"/>
    <mergeCell ref="DW122:DW124"/>
    <mergeCell ref="DO122:DO124"/>
    <mergeCell ref="DO125:DO127"/>
    <mergeCell ref="DO128:DO130"/>
    <mergeCell ref="DS128:DS130"/>
    <mergeCell ref="DU128:DU130"/>
    <mergeCell ref="DO107:DO109"/>
    <mergeCell ref="DO110:DO112"/>
    <mergeCell ref="DO113:DO115"/>
    <mergeCell ref="DV131:DV133"/>
    <mergeCell ref="DX119:DX121"/>
    <mergeCell ref="DY119:DY121"/>
    <mergeCell ref="DT125:DT127"/>
    <mergeCell ref="DT128:DT130"/>
    <mergeCell ref="DT131:DT133"/>
    <mergeCell ref="DW128:DW130"/>
    <mergeCell ref="DZ110:DZ112"/>
    <mergeCell ref="DZ113:DZ115"/>
    <mergeCell ref="DZ104:DZ106"/>
    <mergeCell ref="DZ107:DZ109"/>
    <mergeCell ref="DV113:DV115"/>
    <mergeCell ref="DR104:DR106"/>
    <mergeCell ref="DR107:DR109"/>
    <mergeCell ref="EA110:EA112"/>
    <mergeCell ref="DP122:DP124"/>
    <mergeCell ref="DP125:DP127"/>
    <mergeCell ref="DX113:DX115"/>
    <mergeCell ref="DW110:DW112"/>
    <mergeCell ref="EB134:EB136"/>
    <mergeCell ref="DY98:DY100"/>
    <mergeCell ref="DW98:DW100"/>
    <mergeCell ref="EA98:EA100"/>
    <mergeCell ref="EB98:EB100"/>
    <mergeCell ref="DS101:DS103"/>
    <mergeCell ref="DU101:DU103"/>
    <mergeCell ref="DV101:DV103"/>
    <mergeCell ref="DX101:DX103"/>
    <mergeCell ref="DY101:DY103"/>
    <mergeCell ref="DP110:DP112"/>
    <mergeCell ref="DP113:DP115"/>
    <mergeCell ref="DS104:DS106"/>
    <mergeCell ref="DU104:DU106"/>
    <mergeCell ref="DV104:DV106"/>
    <mergeCell ref="DX104:DX106"/>
    <mergeCell ref="DY104:DY106"/>
    <mergeCell ref="DW104:DW106"/>
    <mergeCell ref="DZ98:DZ100"/>
    <mergeCell ref="DZ101:DZ103"/>
    <mergeCell ref="DS92:DS94"/>
    <mergeCell ref="DU92:DU94"/>
    <mergeCell ref="DV92:DV94"/>
    <mergeCell ref="DX92:DX94"/>
    <mergeCell ref="DY92:DY94"/>
    <mergeCell ref="DW92:DW94"/>
    <mergeCell ref="EA92:EA94"/>
    <mergeCell ref="EB92:EB94"/>
    <mergeCell ref="DP104:DP106"/>
    <mergeCell ref="DP107:DP109"/>
    <mergeCell ref="DS98:DS100"/>
    <mergeCell ref="DU98:DU100"/>
    <mergeCell ref="DV98:DV100"/>
    <mergeCell ref="DX98:DX100"/>
    <mergeCell ref="DW101:DW103"/>
    <mergeCell ref="EA101:EA103"/>
    <mergeCell ref="DR101:DR103"/>
    <mergeCell ref="DT98:DT100"/>
    <mergeCell ref="DT101:DT103"/>
    <mergeCell ref="DS95:DS97"/>
    <mergeCell ref="DU95:DU97"/>
    <mergeCell ref="DV95:DV97"/>
    <mergeCell ref="DX95:DX97"/>
    <mergeCell ref="DY95:DY97"/>
    <mergeCell ref="DZ95:DZ97"/>
    <mergeCell ref="DW95:DW97"/>
    <mergeCell ref="DZ92:DZ94"/>
    <mergeCell ref="EA95:EA97"/>
    <mergeCell ref="DQ101:DQ103"/>
    <mergeCell ref="DQ104:DQ106"/>
    <mergeCell ref="DQ107:DQ109"/>
    <mergeCell ref="DU107:DU109"/>
    <mergeCell ref="DQ86:DQ88"/>
    <mergeCell ref="DQ89:DQ91"/>
    <mergeCell ref="DQ92:DQ94"/>
    <mergeCell ref="EC83:EC85"/>
    <mergeCell ref="EA86:EA88"/>
    <mergeCell ref="EB86:EB88"/>
    <mergeCell ref="DS89:DS91"/>
    <mergeCell ref="DU89:DU91"/>
    <mergeCell ref="DV89:DV91"/>
    <mergeCell ref="EA89:EA91"/>
    <mergeCell ref="EB95:EB97"/>
    <mergeCell ref="EB89:EB91"/>
    <mergeCell ref="EA74:EA76"/>
    <mergeCell ref="EB74:EB76"/>
    <mergeCell ref="DS77:DS79"/>
    <mergeCell ref="DU77:DU79"/>
    <mergeCell ref="DV77:DV79"/>
    <mergeCell ref="DX77:DX79"/>
    <mergeCell ref="DY89:DY91"/>
    <mergeCell ref="DW89:DW91"/>
    <mergeCell ref="DY86:DY88"/>
    <mergeCell ref="DW86:DW88"/>
    <mergeCell ref="EC89:EC91"/>
    <mergeCell ref="EC92:EC94"/>
    <mergeCell ref="EC95:EC97"/>
    <mergeCell ref="DT92:DT94"/>
    <mergeCell ref="DT95:DT97"/>
    <mergeCell ref="EB80:EB82"/>
    <mergeCell ref="DS83:DS85"/>
    <mergeCell ref="DU83:DU85"/>
    <mergeCell ref="EB83:EB85"/>
    <mergeCell ref="DR92:DR94"/>
    <mergeCell ref="DQ77:DQ79"/>
    <mergeCell ref="DX71:DX73"/>
    <mergeCell ref="DY71:DY73"/>
    <mergeCell ref="DW71:DW73"/>
    <mergeCell ref="DT68:DT70"/>
    <mergeCell ref="EB71:EB73"/>
    <mergeCell ref="DT71:DT73"/>
    <mergeCell ref="DR71:DR73"/>
    <mergeCell ref="DR74:DR76"/>
    <mergeCell ref="DR77:DR79"/>
    <mergeCell ref="DM74:DM76"/>
    <mergeCell ref="DM77:DM79"/>
    <mergeCell ref="DM68:DM70"/>
    <mergeCell ref="DM71:DM73"/>
    <mergeCell ref="EA71:EA73"/>
    <mergeCell ref="DU74:DU76"/>
    <mergeCell ref="DV74:DV76"/>
    <mergeCell ref="DX74:DX76"/>
    <mergeCell ref="DY74:DY76"/>
    <mergeCell ref="DW74:DW76"/>
    <mergeCell ref="EA68:EA70"/>
    <mergeCell ref="DP86:DP88"/>
    <mergeCell ref="DP89:DP91"/>
    <mergeCell ref="DS80:DS82"/>
    <mergeCell ref="DU80:DU82"/>
    <mergeCell ref="DV80:DV82"/>
    <mergeCell ref="DX80:DX82"/>
    <mergeCell ref="DY80:DY82"/>
    <mergeCell ref="DW80:DW82"/>
    <mergeCell ref="EA80:EA82"/>
    <mergeCell ref="DS71:DS73"/>
    <mergeCell ref="DU71:DU73"/>
    <mergeCell ref="DV71:DV73"/>
    <mergeCell ref="DT74:DT76"/>
    <mergeCell ref="DN68:DN70"/>
    <mergeCell ref="DN71:DN73"/>
    <mergeCell ref="DN74:DN76"/>
    <mergeCell ref="DN77:DN79"/>
    <mergeCell ref="DN80:DN82"/>
    <mergeCell ref="DN83:DN85"/>
    <mergeCell ref="DN86:DN88"/>
    <mergeCell ref="DV83:DV85"/>
    <mergeCell ref="DX83:DX85"/>
    <mergeCell ref="DY83:DY85"/>
    <mergeCell ref="DW83:DW85"/>
    <mergeCell ref="EA83:EA85"/>
    <mergeCell ref="DY77:DY79"/>
    <mergeCell ref="DW77:DW79"/>
    <mergeCell ref="EA77:EA79"/>
    <mergeCell ref="DO80:DO82"/>
    <mergeCell ref="DS86:DS88"/>
    <mergeCell ref="DP71:DP73"/>
    <mergeCell ref="DS74:DS76"/>
    <mergeCell ref="DR80:DR82"/>
    <mergeCell ref="DR83:DR85"/>
    <mergeCell ref="DP74:DP76"/>
    <mergeCell ref="DP77:DP79"/>
    <mergeCell ref="DQ68:DQ70"/>
    <mergeCell ref="DQ71:DQ73"/>
    <mergeCell ref="DQ74:DQ76"/>
    <mergeCell ref="DT80:DT82"/>
    <mergeCell ref="DT83:DT85"/>
    <mergeCell ref="DT86:DT88"/>
    <mergeCell ref="DZ89:DZ91"/>
    <mergeCell ref="DX89:DX91"/>
    <mergeCell ref="DO89:DO91"/>
    <mergeCell ref="DR86:DR88"/>
    <mergeCell ref="DN89:DN91"/>
    <mergeCell ref="DO83:DO85"/>
    <mergeCell ref="DV65:DV67"/>
    <mergeCell ref="DV62:DV64"/>
    <mergeCell ref="DZ56:DZ58"/>
    <mergeCell ref="DZ59:DZ61"/>
    <mergeCell ref="DX56:DX58"/>
    <mergeCell ref="DY56:DY58"/>
    <mergeCell ref="DW56:DW58"/>
    <mergeCell ref="DW65:DW67"/>
    <mergeCell ref="DP62:DP64"/>
    <mergeCell ref="DP65:DP67"/>
    <mergeCell ref="DS68:DS70"/>
    <mergeCell ref="DU68:DU70"/>
    <mergeCell ref="DV68:DV70"/>
    <mergeCell ref="DX68:DX70"/>
    <mergeCell ref="DY68:DY70"/>
    <mergeCell ref="DW68:DW70"/>
    <mergeCell ref="DS62:DS64"/>
    <mergeCell ref="DQ65:DQ67"/>
    <mergeCell ref="DT65:DT67"/>
    <mergeCell ref="DP80:DP82"/>
    <mergeCell ref="DP83:DP85"/>
    <mergeCell ref="DR89:DR91"/>
    <mergeCell ref="DX86:DX88"/>
    <mergeCell ref="DU86:DU88"/>
    <mergeCell ref="DV86:DV88"/>
    <mergeCell ref="DP68:DP70"/>
    <mergeCell ref="D11:D13"/>
    <mergeCell ref="DS35:DS37"/>
    <mergeCell ref="DU35:DU37"/>
    <mergeCell ref="DV35:DV37"/>
    <mergeCell ref="DS20:DS22"/>
    <mergeCell ref="DU20:DU22"/>
    <mergeCell ref="DV20:DV22"/>
    <mergeCell ref="DX20:DX22"/>
    <mergeCell ref="DY20:DY22"/>
    <mergeCell ref="DW20:DW22"/>
    <mergeCell ref="DS50:DS52"/>
    <mergeCell ref="DI11:DI13"/>
    <mergeCell ref="DI14:DI16"/>
    <mergeCell ref="DI17:DI19"/>
    <mergeCell ref="DI20:DI22"/>
    <mergeCell ref="DI23:DI25"/>
    <mergeCell ref="DI26:DI28"/>
    <mergeCell ref="DI29:DI31"/>
    <mergeCell ref="DI35:DI37"/>
    <mergeCell ref="DI38:DI40"/>
    <mergeCell ref="DI41:DI43"/>
    <mergeCell ref="DI44:DI46"/>
    <mergeCell ref="DI47:DI49"/>
    <mergeCell ref="DI50:DI52"/>
    <mergeCell ref="DR17:DR19"/>
    <mergeCell ref="DQ32:DQ34"/>
    <mergeCell ref="DR32:DR34"/>
    <mergeCell ref="DS32:DS34"/>
    <mergeCell ref="DS23:DS25"/>
    <mergeCell ref="DU23:DU25"/>
    <mergeCell ref="DV23:DV25"/>
    <mergeCell ref="DX23:DX25"/>
    <mergeCell ref="DT53:DT55"/>
    <mergeCell ref="DW32:DW34"/>
    <mergeCell ref="DX32:DX34"/>
    <mergeCell ref="DX47:DX49"/>
    <mergeCell ref="DY47:DY49"/>
    <mergeCell ref="DW47:DW49"/>
    <mergeCell ref="EA47:EA49"/>
    <mergeCell ref="EB47:EB49"/>
    <mergeCell ref="DT47:DT49"/>
    <mergeCell ref="EB44:EB46"/>
    <mergeCell ref="DT44:DT46"/>
    <mergeCell ref="DW44:DW46"/>
    <mergeCell ref="EA44:EA46"/>
    <mergeCell ref="DY44:DY46"/>
    <mergeCell ref="DZ44:DZ46"/>
    <mergeCell ref="DZ47:DZ49"/>
    <mergeCell ref="DZ50:DZ52"/>
    <mergeCell ref="DY50:DY52"/>
    <mergeCell ref="DW50:DW52"/>
    <mergeCell ref="EB50:EB52"/>
    <mergeCell ref="DW41:DW43"/>
    <mergeCell ref="DT32:DT34"/>
    <mergeCell ref="DY53:DY55"/>
    <mergeCell ref="DW53:DW55"/>
    <mergeCell ref="EA53:EA55"/>
    <mergeCell ref="EB53:EB55"/>
    <mergeCell ref="DU47:DU49"/>
    <mergeCell ref="DV47:DV49"/>
    <mergeCell ref="D77:D79"/>
    <mergeCell ref="D80:D82"/>
    <mergeCell ref="D83:D85"/>
    <mergeCell ref="D86:D88"/>
    <mergeCell ref="D56:D58"/>
    <mergeCell ref="D62:D64"/>
    <mergeCell ref="DK53:DK55"/>
    <mergeCell ref="DK56:DK58"/>
    <mergeCell ref="DK59:DK61"/>
    <mergeCell ref="DK62:DK64"/>
    <mergeCell ref="DY32:DY34"/>
    <mergeCell ref="EA32:EA34"/>
    <mergeCell ref="DW29:DW31"/>
    <mergeCell ref="EA29:EA31"/>
    <mergeCell ref="DP26:DP28"/>
    <mergeCell ref="DP29:DP31"/>
    <mergeCell ref="DP35:DP37"/>
    <mergeCell ref="DH32:DH34"/>
    <mergeCell ref="DY35:DY37"/>
    <mergeCell ref="DW35:DW37"/>
    <mergeCell ref="EA35:EA37"/>
    <mergeCell ref="DK26:DK28"/>
    <mergeCell ref="DK29:DK31"/>
    <mergeCell ref="DK35:DK37"/>
    <mergeCell ref="DL74:DL76"/>
    <mergeCell ref="DU50:DU52"/>
    <mergeCell ref="DV50:DV52"/>
    <mergeCell ref="DS38:DS40"/>
    <mergeCell ref="DU38:DU40"/>
    <mergeCell ref="DV38:DV40"/>
    <mergeCell ref="DX38:DX40"/>
    <mergeCell ref="DF35:DF37"/>
    <mergeCell ref="DY14:DY16"/>
    <mergeCell ref="DW14:DW16"/>
    <mergeCell ref="EA14:EA16"/>
    <mergeCell ref="EB14:EB16"/>
    <mergeCell ref="DV17:DV19"/>
    <mergeCell ref="DX17:DX19"/>
    <mergeCell ref="DY17:DY19"/>
    <mergeCell ref="DW17:DW19"/>
    <mergeCell ref="EA17:EA19"/>
    <mergeCell ref="EB17:EB19"/>
    <mergeCell ref="DZ32:DZ34"/>
    <mergeCell ref="DU26:DU28"/>
    <mergeCell ref="EB32:EB34"/>
    <mergeCell ref="EB29:EB31"/>
    <mergeCell ref="EB35:EB37"/>
    <mergeCell ref="EA20:EA22"/>
    <mergeCell ref="EB20:EB22"/>
    <mergeCell ref="EB23:EB25"/>
    <mergeCell ref="DZ35:DZ37"/>
    <mergeCell ref="DV26:DV28"/>
    <mergeCell ref="DX26:DX28"/>
    <mergeCell ref="DY26:DY28"/>
    <mergeCell ref="DW26:DW28"/>
    <mergeCell ref="EA26:EA28"/>
    <mergeCell ref="DI68:DI70"/>
    <mergeCell ref="DO50:DO52"/>
    <mergeCell ref="DO53:DO55"/>
    <mergeCell ref="DK65:DK67"/>
    <mergeCell ref="DY38:DY40"/>
    <mergeCell ref="DW38:DW40"/>
    <mergeCell ref="EA38:EA40"/>
    <mergeCell ref="EB38:EB40"/>
    <mergeCell ref="DT41:DT43"/>
    <mergeCell ref="DX50:DX52"/>
    <mergeCell ref="DS56:DS58"/>
    <mergeCell ref="DU62:DU64"/>
    <mergeCell ref="DX62:DX64"/>
    <mergeCell ref="DY62:DY64"/>
    <mergeCell ref="DW62:DW64"/>
    <mergeCell ref="DR68:DR70"/>
    <mergeCell ref="EB56:EB58"/>
    <mergeCell ref="DP47:DP49"/>
    <mergeCell ref="DP50:DP52"/>
    <mergeCell ref="DP53:DP55"/>
    <mergeCell ref="DM53:DM55"/>
    <mergeCell ref="DM56:DM58"/>
    <mergeCell ref="DM59:DM61"/>
    <mergeCell ref="DJ56:DJ58"/>
    <mergeCell ref="DU56:DU58"/>
    <mergeCell ref="DS59:DS61"/>
    <mergeCell ref="DU59:DU61"/>
    <mergeCell ref="DV59:DV61"/>
    <mergeCell ref="DP56:DP58"/>
    <mergeCell ref="DP59:DP61"/>
    <mergeCell ref="DX44:DX46"/>
    <mergeCell ref="DS47:DS49"/>
    <mergeCell ref="D14:D16"/>
    <mergeCell ref="D17:D19"/>
    <mergeCell ref="D20:D22"/>
    <mergeCell ref="D23:D25"/>
    <mergeCell ref="D26:D28"/>
    <mergeCell ref="D29:D31"/>
    <mergeCell ref="D35:D37"/>
    <mergeCell ref="D38:D40"/>
    <mergeCell ref="D41:D43"/>
    <mergeCell ref="D44:D46"/>
    <mergeCell ref="D47:D49"/>
    <mergeCell ref="D50:D52"/>
    <mergeCell ref="AI41:AI43"/>
    <mergeCell ref="AN44:AN46"/>
    <mergeCell ref="AI44:AI46"/>
    <mergeCell ref="AI50:AI52"/>
    <mergeCell ref="AE44:AE46"/>
    <mergeCell ref="AH44:AH46"/>
    <mergeCell ref="AH47:AH49"/>
    <mergeCell ref="AF47:AF49"/>
    <mergeCell ref="AE47:AE49"/>
    <mergeCell ref="AL35:AL37"/>
    <mergeCell ref="AM35:AM37"/>
    <mergeCell ref="AH35:AH37"/>
    <mergeCell ref="AI38:AI40"/>
    <mergeCell ref="AN35:AN37"/>
    <mergeCell ref="E14:E16"/>
    <mergeCell ref="AN20:AN22"/>
    <mergeCell ref="E44:E46"/>
    <mergeCell ref="N44:N46"/>
    <mergeCell ref="AM38:AM40"/>
    <mergeCell ref="AL44:AL46"/>
    <mergeCell ref="DQ17:DQ19"/>
    <mergeCell ref="DV56:DV58"/>
    <mergeCell ref="D53:D55"/>
    <mergeCell ref="D65:D67"/>
    <mergeCell ref="D68:D70"/>
    <mergeCell ref="D71:D73"/>
    <mergeCell ref="D74:D76"/>
    <mergeCell ref="DT62:DT64"/>
    <mergeCell ref="DX59:DX61"/>
    <mergeCell ref="DY59:DY61"/>
    <mergeCell ref="DW59:DW61"/>
    <mergeCell ref="DS65:DS67"/>
    <mergeCell ref="DU65:DU67"/>
    <mergeCell ref="AV9:AW9"/>
    <mergeCell ref="AP11:AP13"/>
    <mergeCell ref="AE35:AE37"/>
    <mergeCell ref="AO26:AO28"/>
    <mergeCell ref="AI26:AI28"/>
    <mergeCell ref="AP9:AQ9"/>
    <mergeCell ref="AK17:AK19"/>
    <mergeCell ref="AO35:AO37"/>
    <mergeCell ref="AI35:AI37"/>
    <mergeCell ref="AG14:AG16"/>
    <mergeCell ref="AG17:AG19"/>
    <mergeCell ref="AG20:AG22"/>
    <mergeCell ref="AG23:AG25"/>
    <mergeCell ref="AG26:AG28"/>
    <mergeCell ref="AG29:AG31"/>
    <mergeCell ref="AG35:AG37"/>
    <mergeCell ref="AN11:AN13"/>
    <mergeCell ref="DQ56:DQ58"/>
    <mergeCell ref="DS17:DS19"/>
    <mergeCell ref="DS26:DS28"/>
    <mergeCell ref="DS14:DS16"/>
    <mergeCell ref="DI32:DI34"/>
    <mergeCell ref="DK32:DK34"/>
    <mergeCell ref="DL32:DL34"/>
    <mergeCell ref="AO38:AO40"/>
    <mergeCell ref="AR17:AR19"/>
    <mergeCell ref="AS17:AS19"/>
    <mergeCell ref="AR20:AR22"/>
    <mergeCell ref="AS20:AS22"/>
    <mergeCell ref="AR23:AR25"/>
    <mergeCell ref="AS23:AS25"/>
    <mergeCell ref="AP26:AP28"/>
    <mergeCell ref="AQ26:AQ28"/>
    <mergeCell ref="AQ29:AQ31"/>
    <mergeCell ref="AQ20:AQ22"/>
    <mergeCell ref="AO20:AO22"/>
    <mergeCell ref="AS26:AS28"/>
    <mergeCell ref="AT17:AT19"/>
    <mergeCell ref="BG17:BG19"/>
    <mergeCell ref="AZ35:AZ37"/>
    <mergeCell ref="BA35:BA37"/>
    <mergeCell ref="BF35:BF37"/>
    <mergeCell ref="BG35:BG37"/>
    <mergeCell ref="BB35:BB37"/>
    <mergeCell ref="BC35:BC37"/>
    <mergeCell ref="AZ29:AZ31"/>
    <mergeCell ref="BB14:BB16"/>
    <mergeCell ref="DL17:DL19"/>
    <mergeCell ref="DL20:DL22"/>
    <mergeCell ref="DE26:DE28"/>
    <mergeCell ref="AO17:AO19"/>
    <mergeCell ref="DI9:DI10"/>
    <mergeCell ref="DK9:DK10"/>
    <mergeCell ref="DK38:DK40"/>
    <mergeCell ref="DK41:DK43"/>
    <mergeCell ref="DK44:DK46"/>
    <mergeCell ref="DK47:DK49"/>
    <mergeCell ref="DK50:DK52"/>
    <mergeCell ref="DE44:DE46"/>
    <mergeCell ref="DF44:DF46"/>
    <mergeCell ref="DF50:DF52"/>
    <mergeCell ref="CD41:CD43"/>
    <mergeCell ref="CC38:CC40"/>
    <mergeCell ref="CD38:CD40"/>
    <mergeCell ref="CD29:CD31"/>
    <mergeCell ref="AR9:AS9"/>
    <mergeCell ref="AZ9:BA9"/>
    <mergeCell ref="BF9:BG9"/>
    <mergeCell ref="BB9:BC9"/>
    <mergeCell ref="AZ14:AZ16"/>
    <mergeCell ref="BA14:BA16"/>
    <mergeCell ref="BF14:BF16"/>
    <mergeCell ref="AZ17:AZ19"/>
    <mergeCell ref="BA17:BA19"/>
    <mergeCell ref="BF17:BF19"/>
    <mergeCell ref="DE32:DE34"/>
    <mergeCell ref="DF32:DF34"/>
    <mergeCell ref="DG32:DG34"/>
    <mergeCell ref="DF26:DF28"/>
    <mergeCell ref="DE29:DE31"/>
    <mergeCell ref="DF29:DF31"/>
    <mergeCell ref="DE35:DE37"/>
    <mergeCell ref="BB29:BB31"/>
    <mergeCell ref="DQ9:DQ10"/>
    <mergeCell ref="AO41:AO43"/>
    <mergeCell ref="AI47:AI49"/>
    <mergeCell ref="AL47:AL49"/>
    <mergeCell ref="AH62:AH64"/>
    <mergeCell ref="AD62:AD64"/>
    <mergeCell ref="AF62:AF64"/>
    <mergeCell ref="AE62:AE64"/>
    <mergeCell ref="AF59:AF61"/>
    <mergeCell ref="AH50:AH52"/>
    <mergeCell ref="AH53:AH55"/>
    <mergeCell ref="AD50:AD52"/>
    <mergeCell ref="AF50:AF52"/>
    <mergeCell ref="AE50:AE52"/>
    <mergeCell ref="DT56:DT58"/>
    <mergeCell ref="DT59:DT61"/>
    <mergeCell ref="DN56:DN58"/>
    <mergeCell ref="DN59:DN61"/>
    <mergeCell ref="DN62:DN64"/>
    <mergeCell ref="AK11:AK13"/>
    <mergeCell ref="AK14:AK16"/>
    <mergeCell ref="AK38:AK40"/>
    <mergeCell ref="AK41:AK43"/>
    <mergeCell ref="AK44:AK46"/>
    <mergeCell ref="AK47:AK49"/>
    <mergeCell ref="AJ26:AJ28"/>
    <mergeCell ref="AJ29:AJ31"/>
    <mergeCell ref="AJ35:AJ37"/>
    <mergeCell ref="AJ38:AJ40"/>
    <mergeCell ref="AJ41:AJ43"/>
    <mergeCell ref="AJ44:AJ46"/>
    <mergeCell ref="AJ47:AJ49"/>
    <mergeCell ref="DS11:DS13"/>
    <mergeCell ref="AN26:AN28"/>
    <mergeCell ref="AI23:AI25"/>
    <mergeCell ref="AG32:AG34"/>
    <mergeCell ref="AH32:AH34"/>
    <mergeCell ref="DG62:DG64"/>
    <mergeCell ref="AM47:AM49"/>
    <mergeCell ref="AL56:AL58"/>
    <mergeCell ref="AM56:AM58"/>
    <mergeCell ref="AI59:AI61"/>
    <mergeCell ref="AL59:AL61"/>
    <mergeCell ref="AM59:AM61"/>
    <mergeCell ref="DC11:DC13"/>
    <mergeCell ref="DD11:DD13"/>
    <mergeCell ref="CB11:CB13"/>
    <mergeCell ref="CE32:CE34"/>
    <mergeCell ref="CF32:CF34"/>
    <mergeCell ref="CG32:CG34"/>
    <mergeCell ref="CH32:CH34"/>
    <mergeCell ref="CI32:CI34"/>
    <mergeCell ref="CB17:CB19"/>
    <mergeCell ref="CJ32:CJ34"/>
    <mergeCell ref="CK32:CK34"/>
    <mergeCell ref="CL32:CL34"/>
    <mergeCell ref="CM32:CM34"/>
    <mergeCell ref="CB41:CB43"/>
    <mergeCell ref="CC41:CC43"/>
    <mergeCell ref="CH11:CH13"/>
    <mergeCell ref="CH14:CH16"/>
    <mergeCell ref="CH20:CH22"/>
    <mergeCell ref="CH23:CH25"/>
    <mergeCell ref="CH26:CH28"/>
    <mergeCell ref="DU11:DU13"/>
    <mergeCell ref="DV11:DV13"/>
    <mergeCell ref="DX11:DX13"/>
    <mergeCell ref="AF35:AF37"/>
    <mergeCell ref="AH41:AH43"/>
    <mergeCell ref="DU14:DU16"/>
    <mergeCell ref="DV14:DV16"/>
    <mergeCell ref="DX14:DX16"/>
    <mergeCell ref="DX35:DX37"/>
    <mergeCell ref="DS53:DS55"/>
    <mergeCell ref="DU53:DU55"/>
    <mergeCell ref="DV53:DV55"/>
    <mergeCell ref="DX53:DX55"/>
    <mergeCell ref="W35:W37"/>
    <mergeCell ref="W11:W13"/>
    <mergeCell ref="AW50:AW52"/>
    <mergeCell ref="AQ53:AQ55"/>
    <mergeCell ref="AV53:AV55"/>
    <mergeCell ref="AW53:AW55"/>
    <mergeCell ref="BA11:BA13"/>
    <mergeCell ref="AZ11:AZ13"/>
    <mergeCell ref="BF11:BF13"/>
    <mergeCell ref="BG11:BG13"/>
    <mergeCell ref="BB11:BB13"/>
    <mergeCell ref="BC11:BC13"/>
    <mergeCell ref="AJ11:AJ13"/>
    <mergeCell ref="AJ14:AJ16"/>
    <mergeCell ref="AJ20:AJ22"/>
    <mergeCell ref="AJ23:AJ25"/>
    <mergeCell ref="AT26:AT28"/>
    <mergeCell ref="AF11:AF13"/>
    <mergeCell ref="AE11:AE13"/>
    <mergeCell ref="AR11:AR13"/>
    <mergeCell ref="AS11:AS13"/>
    <mergeCell ref="AR14:AR16"/>
    <mergeCell ref="AS14:AS16"/>
    <mergeCell ref="AU35:AU37"/>
    <mergeCell ref="AT38:AT40"/>
    <mergeCell ref="AU38:AU40"/>
    <mergeCell ref="AT41:AT43"/>
    <mergeCell ref="AU41:AU43"/>
    <mergeCell ref="AR56:AR58"/>
    <mergeCell ref="U14:U16"/>
    <mergeCell ref="CB32:CB34"/>
    <mergeCell ref="CC32:CC34"/>
    <mergeCell ref="CD32:CD34"/>
    <mergeCell ref="CB35:CB37"/>
    <mergeCell ref="CC35:CC37"/>
    <mergeCell ref="CD35:CD37"/>
    <mergeCell ref="AN23:AN25"/>
    <mergeCell ref="AF17:AF19"/>
    <mergeCell ref="AE17:AE19"/>
    <mergeCell ref="U20:U22"/>
    <mergeCell ref="U23:U25"/>
    <mergeCell ref="U26:U28"/>
    <mergeCell ref="U29:U31"/>
    <mergeCell ref="U35:U37"/>
    <mergeCell ref="W14:W16"/>
    <mergeCell ref="AL17:AL19"/>
    <mergeCell ref="AF38:AF40"/>
    <mergeCell ref="AL26:AL28"/>
    <mergeCell ref="AM26:AM28"/>
    <mergeCell ref="AH38:AH40"/>
    <mergeCell ref="AG38:AG40"/>
    <mergeCell ref="B17:B19"/>
    <mergeCell ref="AD17:AD19"/>
    <mergeCell ref="B47:B49"/>
    <mergeCell ref="C47:C49"/>
    <mergeCell ref="AD47:AD49"/>
    <mergeCell ref="C26:C28"/>
    <mergeCell ref="B23:B25"/>
    <mergeCell ref="C23:C25"/>
    <mergeCell ref="AD23:AD25"/>
    <mergeCell ref="AE23:AE25"/>
    <mergeCell ref="AE38:AE40"/>
    <mergeCell ref="O47:O49"/>
    <mergeCell ref="P41:P43"/>
    <mergeCell ref="L35:L37"/>
    <mergeCell ref="L38:L40"/>
    <mergeCell ref="L41:L43"/>
    <mergeCell ref="CH29:CH31"/>
    <mergeCell ref="CH35:CH37"/>
    <mergeCell ref="BE20:BE22"/>
    <mergeCell ref="CA23:CA25"/>
    <mergeCell ref="BU23:BU25"/>
    <mergeCell ref="BV23:BV25"/>
    <mergeCell ref="BW23:BW25"/>
    <mergeCell ref="P32:P34"/>
    <mergeCell ref="AE32:AE34"/>
    <mergeCell ref="AF32:AF34"/>
    <mergeCell ref="M26:M28"/>
    <mergeCell ref="M29:M31"/>
    <mergeCell ref="K23:K25"/>
    <mergeCell ref="AD32:AD34"/>
    <mergeCell ref="Q26:Q28"/>
    <mergeCell ref="Q29:Q31"/>
    <mergeCell ref="E47:E49"/>
    <mergeCell ref="K35:K37"/>
    <mergeCell ref="K38:K40"/>
    <mergeCell ref="K41:K43"/>
    <mergeCell ref="K44:K46"/>
    <mergeCell ref="B20:B22"/>
    <mergeCell ref="C20:C22"/>
    <mergeCell ref="AD20:AD22"/>
    <mergeCell ref="AF20:AF22"/>
    <mergeCell ref="AE20:AE22"/>
    <mergeCell ref="B32:B34"/>
    <mergeCell ref="C32:C34"/>
    <mergeCell ref="D32:D34"/>
    <mergeCell ref="E32:E34"/>
    <mergeCell ref="F32:F34"/>
    <mergeCell ref="G32:G34"/>
    <mergeCell ref="L32:L34"/>
    <mergeCell ref="E41:E43"/>
    <mergeCell ref="G41:G43"/>
    <mergeCell ref="I41:I43"/>
    <mergeCell ref="F20:F22"/>
    <mergeCell ref="F23:F25"/>
    <mergeCell ref="I20:I22"/>
    <mergeCell ref="I23:I25"/>
    <mergeCell ref="I44:I46"/>
    <mergeCell ref="L26:L28"/>
    <mergeCell ref="L29:L31"/>
    <mergeCell ref="O23:O25"/>
    <mergeCell ref="S32:S34"/>
    <mergeCell ref="B44:B46"/>
    <mergeCell ref="Q32:Q34"/>
    <mergeCell ref="Q20:Q22"/>
    <mergeCell ref="I11:I13"/>
    <mergeCell ref="L20:L22"/>
    <mergeCell ref="L23:L25"/>
    <mergeCell ref="E11:E13"/>
    <mergeCell ref="I32:I34"/>
    <mergeCell ref="G29:G31"/>
    <mergeCell ref="G20:G22"/>
    <mergeCell ref="G23:G25"/>
    <mergeCell ref="G14:G16"/>
    <mergeCell ref="I14:I16"/>
    <mergeCell ref="H14:H16"/>
    <mergeCell ref="H17:H19"/>
    <mergeCell ref="H20:H22"/>
    <mergeCell ref="H23:H25"/>
    <mergeCell ref="G26:G28"/>
    <mergeCell ref="AJ9:AK9"/>
    <mergeCell ref="O9:R9"/>
    <mergeCell ref="F11:F13"/>
    <mergeCell ref="F14:F16"/>
    <mergeCell ref="F17:F19"/>
    <mergeCell ref="I9:I10"/>
    <mergeCell ref="L11:L13"/>
    <mergeCell ref="Q23:Q25"/>
    <mergeCell ref="AF29:AF31"/>
    <mergeCell ref="AE29:AE31"/>
    <mergeCell ref="K26:K28"/>
    <mergeCell ref="AF26:AF28"/>
    <mergeCell ref="AE26:AE28"/>
    <mergeCell ref="W20:W22"/>
    <mergeCell ref="P23:P25"/>
    <mergeCell ref="P26:P28"/>
    <mergeCell ref="T32:T34"/>
    <mergeCell ref="B14:B16"/>
    <mergeCell ref="C14:C16"/>
    <mergeCell ref="AD14:AD16"/>
    <mergeCell ref="AO14:AO16"/>
    <mergeCell ref="C17:C19"/>
    <mergeCell ref="B9:B10"/>
    <mergeCell ref="C9:C10"/>
    <mergeCell ref="B11:B13"/>
    <mergeCell ref="AH14:AH16"/>
    <mergeCell ref="AH17:AH19"/>
    <mergeCell ref="AH20:AH22"/>
    <mergeCell ref="AH23:AH25"/>
    <mergeCell ref="AH26:AH28"/>
    <mergeCell ref="AH29:AH31"/>
    <mergeCell ref="C11:C13"/>
    <mergeCell ref="AD11:AD13"/>
    <mergeCell ref="AN9:AO9"/>
    <mergeCell ref="AD29:AD31"/>
    <mergeCell ref="AM29:AM31"/>
    <mergeCell ref="AL23:AL25"/>
    <mergeCell ref="AM23:AM25"/>
    <mergeCell ref="AH9:AI9"/>
    <mergeCell ref="W23:W25"/>
    <mergeCell ref="W26:W28"/>
    <mergeCell ref="D9:D10"/>
    <mergeCell ref="O26:O28"/>
    <mergeCell ref="AL9:AM9"/>
    <mergeCell ref="AF9:AG9"/>
    <mergeCell ref="AG11:AG13"/>
    <mergeCell ref="V11:V13"/>
    <mergeCell ref="N14:N16"/>
    <mergeCell ref="AM11:AM13"/>
    <mergeCell ref="AI11:AI13"/>
    <mergeCell ref="AL11:AL13"/>
    <mergeCell ref="AL14:AL16"/>
    <mergeCell ref="AM14:AM16"/>
    <mergeCell ref="AI14:AI16"/>
    <mergeCell ref="AD26:AD28"/>
    <mergeCell ref="B35:B37"/>
    <mergeCell ref="C35:C37"/>
    <mergeCell ref="AD35:AD37"/>
    <mergeCell ref="B26:B28"/>
    <mergeCell ref="AI20:AI22"/>
    <mergeCell ref="AL20:AL22"/>
    <mergeCell ref="AM20:AM22"/>
    <mergeCell ref="B29:B31"/>
    <mergeCell ref="C29:C31"/>
    <mergeCell ref="M20:M22"/>
    <mergeCell ref="M23:M25"/>
    <mergeCell ref="AH11:AH13"/>
    <mergeCell ref="AE14:AE16"/>
    <mergeCell ref="AF14:AF16"/>
    <mergeCell ref="O35:O37"/>
    <mergeCell ref="E35:E37"/>
    <mergeCell ref="G35:G37"/>
    <mergeCell ref="I35:I37"/>
    <mergeCell ref="N17:N19"/>
    <mergeCell ref="N20:N22"/>
    <mergeCell ref="N23:N25"/>
    <mergeCell ref="N26:N28"/>
    <mergeCell ref="O11:O13"/>
    <mergeCell ref="M32:M34"/>
    <mergeCell ref="N32:N34"/>
    <mergeCell ref="G17:G19"/>
    <mergeCell ref="B59:B61"/>
    <mergeCell ref="V62:V64"/>
    <mergeCell ref="M62:M64"/>
    <mergeCell ref="AG56:AG58"/>
    <mergeCell ref="AG59:AG61"/>
    <mergeCell ref="AK86:AK88"/>
    <mergeCell ref="C50:C52"/>
    <mergeCell ref="C53:C55"/>
    <mergeCell ref="AN53:AN55"/>
    <mergeCell ref="AO53:AO55"/>
    <mergeCell ref="AI53:AI55"/>
    <mergeCell ref="AM17:AM19"/>
    <mergeCell ref="B38:B40"/>
    <mergeCell ref="C38:C40"/>
    <mergeCell ref="AD38:AD40"/>
    <mergeCell ref="AI17:AI19"/>
    <mergeCell ref="AF23:AF25"/>
    <mergeCell ref="I26:I28"/>
    <mergeCell ref="E29:E31"/>
    <mergeCell ref="C44:C46"/>
    <mergeCell ref="AD44:AD46"/>
    <mergeCell ref="AF44:AF46"/>
    <mergeCell ref="B41:B43"/>
    <mergeCell ref="C41:C43"/>
    <mergeCell ref="AD41:AD43"/>
    <mergeCell ref="AF41:AF43"/>
    <mergeCell ref="K47:K49"/>
    <mergeCell ref="Q44:Q46"/>
    <mergeCell ref="AE71:AE73"/>
    <mergeCell ref="AH65:AH67"/>
    <mergeCell ref="E38:E40"/>
    <mergeCell ref="G38:G40"/>
    <mergeCell ref="C89:C91"/>
    <mergeCell ref="AD89:AD91"/>
    <mergeCell ref="G65:G67"/>
    <mergeCell ref="G68:G70"/>
    <mergeCell ref="N83:N85"/>
    <mergeCell ref="F83:F85"/>
    <mergeCell ref="F86:F88"/>
    <mergeCell ref="V86:V88"/>
    <mergeCell ref="E83:E85"/>
    <mergeCell ref="O86:O88"/>
    <mergeCell ref="J83:J85"/>
    <mergeCell ref="F71:F73"/>
    <mergeCell ref="F74:F76"/>
    <mergeCell ref="C59:C61"/>
    <mergeCell ref="AD59:AD61"/>
    <mergeCell ref="AE59:AE61"/>
    <mergeCell ref="S59:S61"/>
    <mergeCell ref="H62:H64"/>
    <mergeCell ref="H65:H67"/>
    <mergeCell ref="H68:H70"/>
    <mergeCell ref="D59:D61"/>
    <mergeCell ref="V59:V61"/>
    <mergeCell ref="AE68:AE70"/>
    <mergeCell ref="K77:K79"/>
    <mergeCell ref="K80:K82"/>
    <mergeCell ref="K83:K85"/>
    <mergeCell ref="K86:K88"/>
    <mergeCell ref="F59:F61"/>
    <mergeCell ref="G80:G82"/>
    <mergeCell ref="F77:F79"/>
    <mergeCell ref="I62:I64"/>
    <mergeCell ref="S80:S82"/>
    <mergeCell ref="AO74:AO76"/>
    <mergeCell ref="AL89:AL91"/>
    <mergeCell ref="AM65:AM67"/>
    <mergeCell ref="AI65:AI67"/>
    <mergeCell ref="AF65:AF67"/>
    <mergeCell ref="AE65:AE67"/>
    <mergeCell ref="AF71:AF73"/>
    <mergeCell ref="B128:B130"/>
    <mergeCell ref="AN92:AN94"/>
    <mergeCell ref="AO92:AO94"/>
    <mergeCell ref="B131:B133"/>
    <mergeCell ref="D140:D142"/>
    <mergeCell ref="D143:D145"/>
    <mergeCell ref="D146:D148"/>
    <mergeCell ref="D149:D151"/>
    <mergeCell ref="D152:D154"/>
    <mergeCell ref="D155:D157"/>
    <mergeCell ref="M68:M70"/>
    <mergeCell ref="M65:M67"/>
    <mergeCell ref="I65:I67"/>
    <mergeCell ref="L80:L82"/>
    <mergeCell ref="P86:P88"/>
    <mergeCell ref="P83:P85"/>
    <mergeCell ref="O80:O82"/>
    <mergeCell ref="O83:O85"/>
    <mergeCell ref="T86:T88"/>
    <mergeCell ref="O77:O79"/>
    <mergeCell ref="AM74:AM76"/>
    <mergeCell ref="AN71:AN73"/>
    <mergeCell ref="B65:B67"/>
    <mergeCell ref="B68:B70"/>
    <mergeCell ref="C68:C70"/>
    <mergeCell ref="AO68:AO70"/>
    <mergeCell ref="AL68:AL70"/>
    <mergeCell ref="AM68:AM70"/>
    <mergeCell ref="AF68:AF70"/>
    <mergeCell ref="AI68:AI70"/>
    <mergeCell ref="AH74:AH76"/>
    <mergeCell ref="F62:F64"/>
    <mergeCell ref="F65:F67"/>
    <mergeCell ref="F68:F70"/>
    <mergeCell ref="G50:G52"/>
    <mergeCell ref="I68:I70"/>
    <mergeCell ref="I47:I49"/>
    <mergeCell ref="B101:B103"/>
    <mergeCell ref="B56:B58"/>
    <mergeCell ref="C56:C58"/>
    <mergeCell ref="AE56:AE58"/>
    <mergeCell ref="Q47:Q49"/>
    <mergeCell ref="S101:S103"/>
    <mergeCell ref="AM53:AM55"/>
    <mergeCell ref="AL92:AL94"/>
    <mergeCell ref="AM92:AM94"/>
    <mergeCell ref="AJ92:AJ94"/>
    <mergeCell ref="AK83:AK85"/>
    <mergeCell ref="E53:E55"/>
    <mergeCell ref="G53:G55"/>
    <mergeCell ref="E56:E58"/>
    <mergeCell ref="G56:G58"/>
    <mergeCell ref="E59:E61"/>
    <mergeCell ref="G59:G61"/>
    <mergeCell ref="F56:F58"/>
    <mergeCell ref="F47:F49"/>
    <mergeCell ref="H59:H61"/>
    <mergeCell ref="AK74:AK76"/>
    <mergeCell ref="N80:N82"/>
    <mergeCell ref="M80:M82"/>
    <mergeCell ref="I71:I73"/>
    <mergeCell ref="N71:N73"/>
    <mergeCell ref="J80:J82"/>
    <mergeCell ref="M59:M61"/>
    <mergeCell ref="M77:M79"/>
    <mergeCell ref="M74:M76"/>
    <mergeCell ref="P65:P67"/>
    <mergeCell ref="P80:P82"/>
    <mergeCell ref="T41:T43"/>
    <mergeCell ref="W74:W76"/>
    <mergeCell ref="W77:W79"/>
    <mergeCell ref="N77:N79"/>
    <mergeCell ref="M56:M58"/>
    <mergeCell ref="O56:O58"/>
    <mergeCell ref="W41:W43"/>
    <mergeCell ref="W47:W49"/>
    <mergeCell ref="N47:N49"/>
    <mergeCell ref="N68:N70"/>
    <mergeCell ref="T62:T64"/>
    <mergeCell ref="AG62:AG64"/>
    <mergeCell ref="AG65:AG67"/>
    <mergeCell ref="W53:W55"/>
    <mergeCell ref="AD53:AD55"/>
    <mergeCell ref="AF53:AF55"/>
    <mergeCell ref="AE53:AE55"/>
    <mergeCell ref="AH68:AH70"/>
    <mergeCell ref="AH71:AH73"/>
    <mergeCell ref="AG50:AG52"/>
    <mergeCell ref="AG41:AG43"/>
    <mergeCell ref="AG44:AG46"/>
    <mergeCell ref="W44:W46"/>
    <mergeCell ref="AH77:AH79"/>
    <mergeCell ref="AJ74:AJ76"/>
    <mergeCell ref="AJ77:AJ79"/>
    <mergeCell ref="AJ80:AJ82"/>
    <mergeCell ref="AK89:AK91"/>
    <mergeCell ref="AJ83:AJ85"/>
    <mergeCell ref="E86:E88"/>
    <mergeCell ref="G86:G88"/>
    <mergeCell ref="G83:G85"/>
    <mergeCell ref="AJ86:AJ88"/>
    <mergeCell ref="E77:E79"/>
    <mergeCell ref="G77:G79"/>
    <mergeCell ref="R50:R52"/>
    <mergeCell ref="F50:F52"/>
    <mergeCell ref="F53:F55"/>
    <mergeCell ref="V83:V85"/>
    <mergeCell ref="AF89:AF91"/>
    <mergeCell ref="R44:R46"/>
    <mergeCell ref="R47:R49"/>
    <mergeCell ref="R71:R73"/>
    <mergeCell ref="R74:R76"/>
    <mergeCell ref="O89:O91"/>
    <mergeCell ref="N86:N88"/>
    <mergeCell ref="P44:P46"/>
    <mergeCell ref="P47:P49"/>
    <mergeCell ref="P50:P52"/>
    <mergeCell ref="P53:P55"/>
    <mergeCell ref="AG77:AG79"/>
    <mergeCell ref="AG80:AG82"/>
    <mergeCell ref="AG83:AG85"/>
    <mergeCell ref="B62:B64"/>
    <mergeCell ref="C62:C64"/>
    <mergeCell ref="B80:B82"/>
    <mergeCell ref="C80:C82"/>
    <mergeCell ref="AD80:AD82"/>
    <mergeCell ref="AF80:AF82"/>
    <mergeCell ref="AE80:AE82"/>
    <mergeCell ref="AI80:AI82"/>
    <mergeCell ref="AI77:AI79"/>
    <mergeCell ref="B77:B79"/>
    <mergeCell ref="AE74:AE76"/>
    <mergeCell ref="AD68:AD70"/>
    <mergeCell ref="C65:C67"/>
    <mergeCell ref="AD65:AD67"/>
    <mergeCell ref="C77:C79"/>
    <mergeCell ref="B71:B73"/>
    <mergeCell ref="C71:C73"/>
    <mergeCell ref="AD71:AD73"/>
    <mergeCell ref="AD77:AD79"/>
    <mergeCell ref="B74:B76"/>
    <mergeCell ref="C74:C76"/>
    <mergeCell ref="AD74:AD76"/>
    <mergeCell ref="AF74:AF76"/>
    <mergeCell ref="E74:E76"/>
    <mergeCell ref="G74:G76"/>
    <mergeCell ref="V74:V76"/>
    <mergeCell ref="AI74:AI76"/>
    <mergeCell ref="AG74:AG76"/>
    <mergeCell ref="AF77:AF79"/>
    <mergeCell ref="AE77:AE79"/>
    <mergeCell ref="AH80:AH82"/>
    <mergeCell ref="O74:O76"/>
    <mergeCell ref="B53:B55"/>
    <mergeCell ref="B50:B52"/>
    <mergeCell ref="AG53:AG55"/>
    <mergeCell ref="AD56:AD58"/>
    <mergeCell ref="AF56:AF58"/>
    <mergeCell ref="P59:P61"/>
    <mergeCell ref="AH56:AH58"/>
    <mergeCell ref="AI62:AI64"/>
    <mergeCell ref="AL62:AL64"/>
    <mergeCell ref="AM62:AM64"/>
    <mergeCell ref="AH59:AH61"/>
    <mergeCell ref="V50:V52"/>
    <mergeCell ref="V53:V55"/>
    <mergeCell ref="AK65:AK67"/>
    <mergeCell ref="AK68:AK70"/>
    <mergeCell ref="AK71:AK73"/>
    <mergeCell ref="V68:V70"/>
    <mergeCell ref="V71:V73"/>
    <mergeCell ref="AG68:AG70"/>
    <mergeCell ref="AG71:AG73"/>
    <mergeCell ref="K65:K67"/>
    <mergeCell ref="K68:K70"/>
    <mergeCell ref="K71:K73"/>
    <mergeCell ref="I50:I52"/>
    <mergeCell ref="Q50:Q52"/>
    <mergeCell ref="Q53:Q55"/>
    <mergeCell ref="Q56:Q58"/>
    <mergeCell ref="P68:P70"/>
    <mergeCell ref="T65:T67"/>
    <mergeCell ref="Q59:Q61"/>
    <mergeCell ref="R65:R67"/>
    <mergeCell ref="R68:R70"/>
    <mergeCell ref="O98:O100"/>
    <mergeCell ref="E110:E112"/>
    <mergeCell ref="I122:I124"/>
    <mergeCell ref="U89:U91"/>
    <mergeCell ref="U92:U94"/>
    <mergeCell ref="U95:U97"/>
    <mergeCell ref="U98:U100"/>
    <mergeCell ref="T95:T97"/>
    <mergeCell ref="T98:T100"/>
    <mergeCell ref="E80:E82"/>
    <mergeCell ref="R77:R79"/>
    <mergeCell ref="I86:I88"/>
    <mergeCell ref="I89:I91"/>
    <mergeCell ref="J104:J106"/>
    <mergeCell ref="K89:K91"/>
    <mergeCell ref="K104:K106"/>
    <mergeCell ref="K107:K109"/>
    <mergeCell ref="N98:N100"/>
    <mergeCell ref="N101:N103"/>
    <mergeCell ref="N104:N106"/>
    <mergeCell ref="N107:N109"/>
    <mergeCell ref="N110:N112"/>
    <mergeCell ref="N113:N115"/>
    <mergeCell ref="N116:N118"/>
    <mergeCell ref="N119:N121"/>
    <mergeCell ref="N122:N124"/>
    <mergeCell ref="S92:S94"/>
    <mergeCell ref="S95:S97"/>
    <mergeCell ref="Q101:Q103"/>
    <mergeCell ref="Q104:Q106"/>
    <mergeCell ref="Q107:Q109"/>
    <mergeCell ref="Q110:Q112"/>
    <mergeCell ref="AG86:AG88"/>
    <mergeCell ref="AG89:AG91"/>
    <mergeCell ref="AG92:AG94"/>
    <mergeCell ref="AG95:AG97"/>
    <mergeCell ref="J107:J109"/>
    <mergeCell ref="J110:J112"/>
    <mergeCell ref="J113:J115"/>
    <mergeCell ref="V80:V82"/>
    <mergeCell ref="B83:B85"/>
    <mergeCell ref="C83:C85"/>
    <mergeCell ref="AD83:AD85"/>
    <mergeCell ref="AF83:AF85"/>
    <mergeCell ref="L83:L85"/>
    <mergeCell ref="L86:L88"/>
    <mergeCell ref="U83:U85"/>
    <mergeCell ref="U86:U88"/>
    <mergeCell ref="B86:B88"/>
    <mergeCell ref="C86:C88"/>
    <mergeCell ref="AD86:AD88"/>
    <mergeCell ref="AF86:AF88"/>
    <mergeCell ref="AE86:AE88"/>
    <mergeCell ref="AE83:AE85"/>
    <mergeCell ref="D98:D100"/>
    <mergeCell ref="D101:D103"/>
    <mergeCell ref="D104:D106"/>
    <mergeCell ref="D89:D91"/>
    <mergeCell ref="B89:B91"/>
    <mergeCell ref="F89:F91"/>
    <mergeCell ref="F113:F115"/>
    <mergeCell ref="D107:D109"/>
    <mergeCell ref="AF92:AF94"/>
    <mergeCell ref="AE101:AE103"/>
    <mergeCell ref="D92:D94"/>
    <mergeCell ref="D95:D97"/>
    <mergeCell ref="S104:S106"/>
    <mergeCell ref="S107:S109"/>
    <mergeCell ref="S110:S112"/>
    <mergeCell ref="S113:S115"/>
    <mergeCell ref="S116:S118"/>
    <mergeCell ref="S119:S121"/>
    <mergeCell ref="S122:S124"/>
    <mergeCell ref="AE92:AE94"/>
    <mergeCell ref="AE107:AE109"/>
    <mergeCell ref="C104:C106"/>
    <mergeCell ref="AD104:AD106"/>
    <mergeCell ref="AE104:AE106"/>
    <mergeCell ref="I107:I109"/>
    <mergeCell ref="E98:E100"/>
    <mergeCell ref="AF101:AF103"/>
    <mergeCell ref="AF116:AF118"/>
    <mergeCell ref="AE116:AE118"/>
    <mergeCell ref="AF119:AF121"/>
    <mergeCell ref="AE119:AE121"/>
    <mergeCell ref="AE113:AE115"/>
    <mergeCell ref="L113:L115"/>
    <mergeCell ref="AF95:AF97"/>
    <mergeCell ref="M95:M97"/>
    <mergeCell ref="I92:I94"/>
    <mergeCell ref="G116:G118"/>
    <mergeCell ref="J98:J100"/>
    <mergeCell ref="J101:J103"/>
    <mergeCell ref="AE98:AE100"/>
    <mergeCell ref="F116:F118"/>
    <mergeCell ref="M119:M121"/>
    <mergeCell ref="AI92:AI94"/>
    <mergeCell ref="AE89:AE91"/>
    <mergeCell ref="AI89:AI91"/>
    <mergeCell ref="AH83:AH85"/>
    <mergeCell ref="AH86:AH88"/>
    <mergeCell ref="Q98:Q100"/>
    <mergeCell ref="B92:B94"/>
    <mergeCell ref="C92:C94"/>
    <mergeCell ref="AD92:AD94"/>
    <mergeCell ref="C155:C157"/>
    <mergeCell ref="D137:D139"/>
    <mergeCell ref="AD98:AD100"/>
    <mergeCell ref="P101:P103"/>
    <mergeCell ref="P119:P121"/>
    <mergeCell ref="U110:U112"/>
    <mergeCell ref="O92:O94"/>
    <mergeCell ref="T92:T94"/>
    <mergeCell ref="O95:O97"/>
    <mergeCell ref="U101:U103"/>
    <mergeCell ref="U104:U106"/>
    <mergeCell ref="O104:O106"/>
    <mergeCell ref="O107:O109"/>
    <mergeCell ref="O101:O103"/>
    <mergeCell ref="V107:V109"/>
    <mergeCell ref="O116:O118"/>
    <mergeCell ref="D113:D115"/>
    <mergeCell ref="D116:D118"/>
    <mergeCell ref="U113:U115"/>
    <mergeCell ref="U116:U118"/>
    <mergeCell ref="M113:M115"/>
    <mergeCell ref="AD101:AD103"/>
    <mergeCell ref="V110:V112"/>
    <mergeCell ref="B134:B136"/>
    <mergeCell ref="B137:B139"/>
    <mergeCell ref="B140:B142"/>
    <mergeCell ref="B143:B145"/>
    <mergeCell ref="T89:T91"/>
    <mergeCell ref="AF110:AF112"/>
    <mergeCell ref="AE110:AE112"/>
    <mergeCell ref="M116:M118"/>
    <mergeCell ref="I113:I115"/>
    <mergeCell ref="I116:I118"/>
    <mergeCell ref="J116:J118"/>
    <mergeCell ref="AE122:AE124"/>
    <mergeCell ref="O122:O124"/>
    <mergeCell ref="E89:E91"/>
    <mergeCell ref="G89:G91"/>
    <mergeCell ref="F92:F94"/>
    <mergeCell ref="M89:M91"/>
    <mergeCell ref="F128:F130"/>
    <mergeCell ref="O110:O112"/>
    <mergeCell ref="L140:L142"/>
    <mergeCell ref="K110:K112"/>
    <mergeCell ref="K113:K115"/>
    <mergeCell ref="K116:K118"/>
    <mergeCell ref="K119:K121"/>
    <mergeCell ref="J89:J91"/>
    <mergeCell ref="K98:K100"/>
    <mergeCell ref="L119:L121"/>
    <mergeCell ref="L122:L124"/>
    <mergeCell ref="L95:L97"/>
    <mergeCell ref="C107:C109"/>
    <mergeCell ref="AD107:AD109"/>
    <mergeCell ref="AE95:AE97"/>
    <mergeCell ref="B158:B160"/>
    <mergeCell ref="B146:B148"/>
    <mergeCell ref="B149:B151"/>
    <mergeCell ref="B152:B154"/>
    <mergeCell ref="C95:C97"/>
    <mergeCell ref="C98:C100"/>
    <mergeCell ref="C101:C103"/>
    <mergeCell ref="C128:C130"/>
    <mergeCell ref="C131:C133"/>
    <mergeCell ref="C134:C136"/>
    <mergeCell ref="C137:C139"/>
    <mergeCell ref="C140:C142"/>
    <mergeCell ref="C146:C148"/>
    <mergeCell ref="C149:C151"/>
    <mergeCell ref="C152:C154"/>
    <mergeCell ref="AD95:AD97"/>
    <mergeCell ref="C113:C115"/>
    <mergeCell ref="AD113:AD115"/>
    <mergeCell ref="C143:C145"/>
    <mergeCell ref="C122:C124"/>
    <mergeCell ref="C125:C127"/>
    <mergeCell ref="AD152:AD154"/>
    <mergeCell ref="C110:C112"/>
    <mergeCell ref="AD110:AD112"/>
    <mergeCell ref="C119:C121"/>
    <mergeCell ref="AD119:AD121"/>
    <mergeCell ref="AD146:AD148"/>
    <mergeCell ref="D110:D112"/>
    <mergeCell ref="D119:D121"/>
    <mergeCell ref="C158:C160"/>
    <mergeCell ref="B95:B97"/>
    <mergeCell ref="B98:B100"/>
    <mergeCell ref="B155:B157"/>
    <mergeCell ref="B104:B106"/>
    <mergeCell ref="B107:B109"/>
    <mergeCell ref="B110:B112"/>
    <mergeCell ref="B113:B115"/>
    <mergeCell ref="B116:B118"/>
    <mergeCell ref="B119:B121"/>
    <mergeCell ref="B122:B124"/>
    <mergeCell ref="G98:G100"/>
    <mergeCell ref="I98:I100"/>
    <mergeCell ref="E101:E103"/>
    <mergeCell ref="G101:G103"/>
    <mergeCell ref="D122:D124"/>
    <mergeCell ref="D158:D160"/>
    <mergeCell ref="D125:D127"/>
    <mergeCell ref="D128:D130"/>
    <mergeCell ref="D131:D133"/>
    <mergeCell ref="D134:D136"/>
    <mergeCell ref="B125:B127"/>
    <mergeCell ref="F137:F139"/>
    <mergeCell ref="F140:F142"/>
    <mergeCell ref="E134:E136"/>
    <mergeCell ref="G134:G136"/>
    <mergeCell ref="E137:E139"/>
    <mergeCell ref="G110:G112"/>
    <mergeCell ref="E113:E115"/>
    <mergeCell ref="G113:G115"/>
    <mergeCell ref="E116:E118"/>
    <mergeCell ref="G140:G142"/>
    <mergeCell ref="F107:F109"/>
    <mergeCell ref="F110:F112"/>
    <mergeCell ref="I140:I142"/>
    <mergeCell ref="Q152:Q154"/>
    <mergeCell ref="Q155:Q157"/>
    <mergeCell ref="R158:R160"/>
    <mergeCell ref="Q158:Q160"/>
    <mergeCell ref="C116:C118"/>
    <mergeCell ref="AD116:AD118"/>
    <mergeCell ref="L116:L118"/>
    <mergeCell ref="AH116:AH118"/>
    <mergeCell ref="O113:O115"/>
    <mergeCell ref="K101:K103"/>
    <mergeCell ref="P110:P112"/>
    <mergeCell ref="AF104:AF106"/>
    <mergeCell ref="AH122:AH124"/>
    <mergeCell ref="AF107:AF109"/>
    <mergeCell ref="AF131:AF133"/>
    <mergeCell ref="AG137:AG139"/>
    <mergeCell ref="AG140:AG142"/>
    <mergeCell ref="AD155:AD157"/>
    <mergeCell ref="AF155:AF157"/>
    <mergeCell ref="AE155:AE157"/>
    <mergeCell ref="I101:I103"/>
    <mergeCell ref="M104:M106"/>
    <mergeCell ref="M107:M109"/>
    <mergeCell ref="M110:M112"/>
    <mergeCell ref="R140:R142"/>
    <mergeCell ref="R143:R145"/>
    <mergeCell ref="Q113:Q115"/>
    <mergeCell ref="Q119:Q121"/>
    <mergeCell ref="Q122:Q124"/>
    <mergeCell ref="R122:R124"/>
    <mergeCell ref="R125:R127"/>
    <mergeCell ref="R128:R130"/>
    <mergeCell ref="AO98:AO100"/>
    <mergeCell ref="AI98:AI100"/>
    <mergeCell ref="AL98:AL100"/>
    <mergeCell ref="AM98:AM100"/>
    <mergeCell ref="AN101:AN103"/>
    <mergeCell ref="AI101:AI103"/>
    <mergeCell ref="AL101:AL103"/>
    <mergeCell ref="AM101:AM103"/>
    <mergeCell ref="AN116:AN118"/>
    <mergeCell ref="AO116:AO118"/>
    <mergeCell ref="AI110:AI112"/>
    <mergeCell ref="AO101:AO103"/>
    <mergeCell ref="AG98:AG100"/>
    <mergeCell ref="AG101:AG103"/>
    <mergeCell ref="AG104:AG106"/>
    <mergeCell ref="S155:S157"/>
    <mergeCell ref="S158:S160"/>
    <mergeCell ref="S125:S127"/>
    <mergeCell ref="S128:S130"/>
    <mergeCell ref="S131:S133"/>
    <mergeCell ref="S134:S136"/>
    <mergeCell ref="S137:S139"/>
    <mergeCell ref="AF98:AF100"/>
    <mergeCell ref="AK131:AK133"/>
    <mergeCell ref="AK134:AK136"/>
    <mergeCell ref="AK137:AK139"/>
    <mergeCell ref="AK140:AK142"/>
    <mergeCell ref="AK143:AK145"/>
    <mergeCell ref="AK146:AK148"/>
    <mergeCell ref="AK149:AK151"/>
    <mergeCell ref="AK152:AK154"/>
    <mergeCell ref="AH110:AH112"/>
    <mergeCell ref="AG110:AG112"/>
    <mergeCell ref="AJ95:AJ97"/>
    <mergeCell ref="AJ98:AJ100"/>
    <mergeCell ref="AJ101:AJ103"/>
    <mergeCell ref="AJ104:AJ106"/>
    <mergeCell ref="AH95:AH97"/>
    <mergeCell ref="AH98:AH100"/>
    <mergeCell ref="AH101:AH103"/>
    <mergeCell ref="AH104:AH106"/>
    <mergeCell ref="AI95:AI97"/>
    <mergeCell ref="AL95:AL97"/>
    <mergeCell ref="AM95:AM97"/>
    <mergeCell ref="AJ110:AJ112"/>
    <mergeCell ref="AF125:AF127"/>
    <mergeCell ref="AI116:AI118"/>
    <mergeCell ref="AL116:AL118"/>
    <mergeCell ref="AM116:AM118"/>
    <mergeCell ref="AF113:AF115"/>
    <mergeCell ref="AI122:AI124"/>
    <mergeCell ref="AI119:AI121"/>
    <mergeCell ref="AL119:AL121"/>
    <mergeCell ref="AM119:AM121"/>
    <mergeCell ref="AH119:AH121"/>
    <mergeCell ref="AH107:AH109"/>
    <mergeCell ref="AL107:AL109"/>
    <mergeCell ref="AM107:AM109"/>
    <mergeCell ref="AI104:AI106"/>
    <mergeCell ref="AL104:AL106"/>
    <mergeCell ref="AM104:AM106"/>
    <mergeCell ref="AE125:AE127"/>
    <mergeCell ref="AN125:AN127"/>
    <mergeCell ref="AO125:AO127"/>
    <mergeCell ref="AH125:AH127"/>
    <mergeCell ref="AH128:AH130"/>
    <mergeCell ref="AI125:AI127"/>
    <mergeCell ref="AI128:AI130"/>
    <mergeCell ref="AG128:AG130"/>
    <mergeCell ref="AG125:AG127"/>
    <mergeCell ref="AF122:AF124"/>
    <mergeCell ref="AJ122:AJ124"/>
    <mergeCell ref="AK122:AK124"/>
    <mergeCell ref="AK113:AK115"/>
    <mergeCell ref="AK116:AK118"/>
    <mergeCell ref="AK119:AK121"/>
    <mergeCell ref="AJ116:AJ118"/>
    <mergeCell ref="AJ119:AJ121"/>
    <mergeCell ref="AJ113:AJ115"/>
    <mergeCell ref="AL113:AL115"/>
    <mergeCell ref="AM113:AM115"/>
    <mergeCell ref="AI113:AI115"/>
    <mergeCell ref="AH113:AH115"/>
    <mergeCell ref="AK128:AK130"/>
    <mergeCell ref="AG119:AG121"/>
    <mergeCell ref="AG122:AG124"/>
    <mergeCell ref="AM128:AM130"/>
    <mergeCell ref="AD143:AD145"/>
    <mergeCell ref="AF143:AF145"/>
    <mergeCell ref="AE143:AE145"/>
    <mergeCell ref="AN143:AN145"/>
    <mergeCell ref="AO143:AO145"/>
    <mergeCell ref="AG143:AG145"/>
    <mergeCell ref="AG146:AG148"/>
    <mergeCell ref="AG149:AG151"/>
    <mergeCell ref="AH149:AH151"/>
    <mergeCell ref="AI149:AI151"/>
    <mergeCell ref="AD149:AD151"/>
    <mergeCell ref="AE149:AE151"/>
    <mergeCell ref="AF149:AF151"/>
    <mergeCell ref="AJ143:AJ145"/>
    <mergeCell ref="AJ146:AJ148"/>
    <mergeCell ref="AJ149:AJ151"/>
    <mergeCell ref="AH143:AH145"/>
    <mergeCell ref="AI143:AI145"/>
    <mergeCell ref="AD134:AD136"/>
    <mergeCell ref="AF134:AF136"/>
    <mergeCell ref="AE134:AE136"/>
    <mergeCell ref="AN134:AN136"/>
    <mergeCell ref="AO134:AO136"/>
    <mergeCell ref="AD140:AD142"/>
    <mergeCell ref="AE140:AE142"/>
    <mergeCell ref="AF140:AF142"/>
    <mergeCell ref="AJ134:AJ136"/>
    <mergeCell ref="AJ137:AJ139"/>
    <mergeCell ref="AJ140:AJ142"/>
    <mergeCell ref="AH137:AH139"/>
    <mergeCell ref="AI137:AI139"/>
    <mergeCell ref="AH140:AH142"/>
    <mergeCell ref="AI140:AI142"/>
    <mergeCell ref="AG134:AG136"/>
    <mergeCell ref="AJ125:AJ127"/>
    <mergeCell ref="AJ128:AJ130"/>
    <mergeCell ref="AJ131:AJ133"/>
    <mergeCell ref="AK125:AK127"/>
    <mergeCell ref="AD137:AD139"/>
    <mergeCell ref="AF137:AF139"/>
    <mergeCell ref="AE137:AE139"/>
    <mergeCell ref="AN137:AN139"/>
    <mergeCell ref="AO137:AO139"/>
    <mergeCell ref="AO131:AO133"/>
    <mergeCell ref="AH131:AH133"/>
    <mergeCell ref="AI131:AI133"/>
    <mergeCell ref="AG131:AG133"/>
    <mergeCell ref="AD131:AD133"/>
    <mergeCell ref="AE131:AE133"/>
    <mergeCell ref="AL128:AL130"/>
    <mergeCell ref="AD128:AD130"/>
    <mergeCell ref="AF128:AF130"/>
    <mergeCell ref="AE128:AE130"/>
    <mergeCell ref="AN128:AN130"/>
    <mergeCell ref="AO128:AO130"/>
    <mergeCell ref="AL125:AL127"/>
    <mergeCell ref="AM125:AM127"/>
    <mergeCell ref="AD125:AD127"/>
    <mergeCell ref="AL146:AL148"/>
    <mergeCell ref="AM146:AM148"/>
    <mergeCell ref="AL140:AL142"/>
    <mergeCell ref="AM140:AM142"/>
    <mergeCell ref="AL149:AL151"/>
    <mergeCell ref="AM149:AM151"/>
    <mergeCell ref="AP17:AP19"/>
    <mergeCell ref="AQ17:AQ19"/>
    <mergeCell ref="AL131:AL133"/>
    <mergeCell ref="AM131:AM133"/>
    <mergeCell ref="AL122:AL124"/>
    <mergeCell ref="AM122:AM124"/>
    <mergeCell ref="AM89:AM91"/>
    <mergeCell ref="AN62:AN64"/>
    <mergeCell ref="AO62:AO64"/>
    <mergeCell ref="AF146:AF148"/>
    <mergeCell ref="AE146:AE148"/>
    <mergeCell ref="AQ44:AQ46"/>
    <mergeCell ref="AQ59:AQ61"/>
    <mergeCell ref="AQ110:AQ112"/>
    <mergeCell ref="AQ95:AQ97"/>
    <mergeCell ref="AQ98:AQ100"/>
    <mergeCell ref="AH92:AH94"/>
    <mergeCell ref="AI107:AI109"/>
    <mergeCell ref="AN149:AN151"/>
    <mergeCell ref="AO149:AO151"/>
    <mergeCell ref="AN140:AN142"/>
    <mergeCell ref="AO140:AO142"/>
    <mergeCell ref="AL137:AL139"/>
    <mergeCell ref="AM137:AM139"/>
    <mergeCell ref="AN131:AN133"/>
    <mergeCell ref="AN155:AN157"/>
    <mergeCell ref="AO155:AO157"/>
    <mergeCell ref="AN152:AN154"/>
    <mergeCell ref="AO152:AO154"/>
    <mergeCell ref="AP53:AP55"/>
    <mergeCell ref="AL134:AL136"/>
    <mergeCell ref="AM134:AM136"/>
    <mergeCell ref="AN122:AN124"/>
    <mergeCell ref="AO122:AO124"/>
    <mergeCell ref="AN146:AN148"/>
    <mergeCell ref="AP59:AP61"/>
    <mergeCell ref="AP110:AP112"/>
    <mergeCell ref="AP95:AP97"/>
    <mergeCell ref="AP98:AP100"/>
    <mergeCell ref="AO146:AO148"/>
    <mergeCell ref="AL143:AL145"/>
    <mergeCell ref="AM143:AM145"/>
    <mergeCell ref="AL110:AL112"/>
    <mergeCell ref="AM110:AM112"/>
    <mergeCell ref="AO95:AO97"/>
    <mergeCell ref="AN107:AN109"/>
    <mergeCell ref="AO107:AO109"/>
    <mergeCell ref="AN104:AN106"/>
    <mergeCell ref="AO104:AO106"/>
    <mergeCell ref="AN98:AN100"/>
    <mergeCell ref="AH152:AH154"/>
    <mergeCell ref="AI152:AI154"/>
    <mergeCell ref="AH155:AH157"/>
    <mergeCell ref="AI155:AI157"/>
    <mergeCell ref="AH158:AH160"/>
    <mergeCell ref="AI158:AI160"/>
    <mergeCell ref="AD158:AD160"/>
    <mergeCell ref="AE158:AE160"/>
    <mergeCell ref="AF158:AF160"/>
    <mergeCell ref="AJ152:AJ154"/>
    <mergeCell ref="AJ155:AJ157"/>
    <mergeCell ref="AJ158:AJ160"/>
    <mergeCell ref="AK158:AK160"/>
    <mergeCell ref="AN158:AN160"/>
    <mergeCell ref="AO158:AO160"/>
    <mergeCell ref="AK155:AK157"/>
    <mergeCell ref="AL155:AL157"/>
    <mergeCell ref="AL158:AL160"/>
    <mergeCell ref="AM158:AM160"/>
    <mergeCell ref="AL152:AL154"/>
    <mergeCell ref="AM152:AM154"/>
    <mergeCell ref="AE152:AE154"/>
    <mergeCell ref="AF152:AF154"/>
    <mergeCell ref="AG152:AG154"/>
    <mergeCell ref="AG155:AG157"/>
    <mergeCell ref="AG158:AG160"/>
    <mergeCell ref="AM155:AM157"/>
    <mergeCell ref="AV20:AV22"/>
    <mergeCell ref="AW20:AW22"/>
    <mergeCell ref="AP23:AP25"/>
    <mergeCell ref="AQ23:AQ25"/>
    <mergeCell ref="AV23:AV25"/>
    <mergeCell ref="AW23:AW25"/>
    <mergeCell ref="AP29:AP31"/>
    <mergeCell ref="AR29:AR31"/>
    <mergeCell ref="AS29:AS31"/>
    <mergeCell ref="AR35:AR37"/>
    <mergeCell ref="AS35:AS37"/>
    <mergeCell ref="AP38:AP40"/>
    <mergeCell ref="AQ38:AQ40"/>
    <mergeCell ref="AV38:AV40"/>
    <mergeCell ref="AV26:AV28"/>
    <mergeCell ref="AW26:AW28"/>
    <mergeCell ref="AU26:AU28"/>
    <mergeCell ref="AT29:AT31"/>
    <mergeCell ref="AU29:AU31"/>
    <mergeCell ref="AT35:AT37"/>
    <mergeCell ref="AV59:AV61"/>
    <mergeCell ref="AW59:AW61"/>
    <mergeCell ref="AV62:AV64"/>
    <mergeCell ref="AW62:AW64"/>
    <mergeCell ref="AP74:AP76"/>
    <mergeCell ref="AQ74:AQ76"/>
    <mergeCell ref="AV74:AV76"/>
    <mergeCell ref="AW74:AW76"/>
    <mergeCell ref="AR74:AR76"/>
    <mergeCell ref="AS74:AS76"/>
    <mergeCell ref="AT83:AT85"/>
    <mergeCell ref="AU83:AU85"/>
    <mergeCell ref="AP77:AP79"/>
    <mergeCell ref="AQ77:AQ79"/>
    <mergeCell ref="AV77:AV79"/>
    <mergeCell ref="AW77:AW79"/>
    <mergeCell ref="AP80:AP82"/>
    <mergeCell ref="AQ80:AQ82"/>
    <mergeCell ref="AV80:AV82"/>
    <mergeCell ref="AW80:AW82"/>
    <mergeCell ref="AR77:AR79"/>
    <mergeCell ref="AS77:AS79"/>
    <mergeCell ref="AR80:AR82"/>
    <mergeCell ref="AS80:AS82"/>
    <mergeCell ref="AP83:AP85"/>
    <mergeCell ref="AQ83:AQ85"/>
    <mergeCell ref="AQ68:AQ70"/>
    <mergeCell ref="AV68:AV70"/>
    <mergeCell ref="AW68:AW70"/>
    <mergeCell ref="AP71:AP73"/>
    <mergeCell ref="AQ71:AQ73"/>
    <mergeCell ref="AV71:AV73"/>
    <mergeCell ref="AW110:AW112"/>
    <mergeCell ref="AV98:AV100"/>
    <mergeCell ref="AW98:AW100"/>
    <mergeCell ref="AR95:AR97"/>
    <mergeCell ref="AS95:AS97"/>
    <mergeCell ref="AR98:AR100"/>
    <mergeCell ref="AS98:AS100"/>
    <mergeCell ref="AP101:AP103"/>
    <mergeCell ref="AQ101:AQ103"/>
    <mergeCell ref="AV101:AV103"/>
    <mergeCell ref="AW101:AW103"/>
    <mergeCell ref="AU98:AU100"/>
    <mergeCell ref="AT101:AT103"/>
    <mergeCell ref="AT62:AT64"/>
    <mergeCell ref="AU62:AU64"/>
    <mergeCell ref="AT65:AT67"/>
    <mergeCell ref="AU65:AU67"/>
    <mergeCell ref="AV107:AV109"/>
    <mergeCell ref="AW107:AW109"/>
    <mergeCell ref="AQ107:AQ109"/>
    <mergeCell ref="AR104:AR106"/>
    <mergeCell ref="AS104:AS106"/>
    <mergeCell ref="AR107:AR109"/>
    <mergeCell ref="AS107:AS109"/>
    <mergeCell ref="AT68:AT70"/>
    <mergeCell ref="AU68:AU70"/>
    <mergeCell ref="AT71:AT73"/>
    <mergeCell ref="AU71:AU73"/>
    <mergeCell ref="AT74:AT76"/>
    <mergeCell ref="AU74:AU76"/>
    <mergeCell ref="AP68:AP70"/>
    <mergeCell ref="AW71:AW73"/>
    <mergeCell ref="AR68:AR70"/>
    <mergeCell ref="AS68:AS70"/>
    <mergeCell ref="AR71:AR73"/>
    <mergeCell ref="AS71:AS73"/>
    <mergeCell ref="AV83:AV85"/>
    <mergeCell ref="AW83:AW85"/>
    <mergeCell ref="AR83:AR85"/>
    <mergeCell ref="AS83:AS85"/>
    <mergeCell ref="AT86:AT88"/>
    <mergeCell ref="AU86:AU88"/>
    <mergeCell ref="AT89:AT91"/>
    <mergeCell ref="AU89:AU91"/>
    <mergeCell ref="AT92:AT94"/>
    <mergeCell ref="AU92:AU94"/>
    <mergeCell ref="AP86:AP88"/>
    <mergeCell ref="AQ86:AQ88"/>
    <mergeCell ref="AV86:AV88"/>
    <mergeCell ref="AW86:AW88"/>
    <mergeCell ref="AP89:AP91"/>
    <mergeCell ref="AQ89:AQ91"/>
    <mergeCell ref="AV89:AV91"/>
    <mergeCell ref="AW89:AW91"/>
    <mergeCell ref="AR86:AR88"/>
    <mergeCell ref="AS86:AS88"/>
    <mergeCell ref="AR89:AR91"/>
    <mergeCell ref="AS89:AS91"/>
    <mergeCell ref="AP92:AP94"/>
    <mergeCell ref="AQ92:AQ94"/>
    <mergeCell ref="AV92:AV94"/>
    <mergeCell ref="AW92:AW94"/>
    <mergeCell ref="AR92:AR94"/>
    <mergeCell ref="BC59:BC61"/>
    <mergeCell ref="BB62:BB64"/>
    <mergeCell ref="BC62:BC64"/>
    <mergeCell ref="BB68:BB70"/>
    <mergeCell ref="BC68:BC70"/>
    <mergeCell ref="BA62:BA64"/>
    <mergeCell ref="AS92:AS94"/>
    <mergeCell ref="AT59:AT61"/>
    <mergeCell ref="AP158:AP160"/>
    <mergeCell ref="AQ158:AQ160"/>
    <mergeCell ref="AV158:AV160"/>
    <mergeCell ref="AW158:AW160"/>
    <mergeCell ref="AR155:AR157"/>
    <mergeCell ref="AS155:AS157"/>
    <mergeCell ref="AR158:AR160"/>
    <mergeCell ref="AS158:AS160"/>
    <mergeCell ref="AP146:AP148"/>
    <mergeCell ref="AQ146:AQ148"/>
    <mergeCell ref="AV146:AV148"/>
    <mergeCell ref="AW146:AW148"/>
    <mergeCell ref="AP149:AP151"/>
    <mergeCell ref="AQ149:AQ151"/>
    <mergeCell ref="AV149:AV151"/>
    <mergeCell ref="AW149:AW151"/>
    <mergeCell ref="AP152:AP154"/>
    <mergeCell ref="AQ155:AQ157"/>
    <mergeCell ref="AV155:AV157"/>
    <mergeCell ref="AW155:AW157"/>
    <mergeCell ref="AR152:AR154"/>
    <mergeCell ref="AS152:AS154"/>
    <mergeCell ref="AT146:AT148"/>
    <mergeCell ref="AQ152:AQ154"/>
    <mergeCell ref="AZ20:AZ22"/>
    <mergeCell ref="BA20:BA22"/>
    <mergeCell ref="BF20:BF22"/>
    <mergeCell ref="BG20:BG22"/>
    <mergeCell ref="AZ23:AZ25"/>
    <mergeCell ref="BA23:BA25"/>
    <mergeCell ref="BF23:BF25"/>
    <mergeCell ref="BG23:BG25"/>
    <mergeCell ref="BB20:BB22"/>
    <mergeCell ref="BC20:BC22"/>
    <mergeCell ref="BB23:BB25"/>
    <mergeCell ref="BC23:BC25"/>
    <mergeCell ref="BE35:BE37"/>
    <mergeCell ref="BB32:BB34"/>
    <mergeCell ref="BC32:BC34"/>
    <mergeCell ref="BD32:BD34"/>
    <mergeCell ref="BE32:BE34"/>
    <mergeCell ref="BF32:BF34"/>
    <mergeCell ref="BG32:BG34"/>
    <mergeCell ref="BA29:BA31"/>
    <mergeCell ref="BF29:BF31"/>
    <mergeCell ref="BG29:BG31"/>
    <mergeCell ref="BB26:BB28"/>
    <mergeCell ref="BC26:BC28"/>
    <mergeCell ref="BF62:BF64"/>
    <mergeCell ref="BC56:BC58"/>
    <mergeCell ref="BB41:BB43"/>
    <mergeCell ref="BC41:BC43"/>
    <mergeCell ref="BE41:BE43"/>
    <mergeCell ref="BB83:BB85"/>
    <mergeCell ref="BG65:BG67"/>
    <mergeCell ref="BG71:BG73"/>
    <mergeCell ref="BG74:BG76"/>
    <mergeCell ref="BA86:BA88"/>
    <mergeCell ref="BB80:BB82"/>
    <mergeCell ref="BC80:BC82"/>
    <mergeCell ref="BE29:BE31"/>
    <mergeCell ref="BD35:BD37"/>
    <mergeCell ref="BG47:BG49"/>
    <mergeCell ref="BD47:BD49"/>
    <mergeCell ref="BE47:BE49"/>
    <mergeCell ref="BF47:BF49"/>
    <mergeCell ref="BG53:BG55"/>
    <mergeCell ref="BC29:BC31"/>
    <mergeCell ref="BB86:BB88"/>
    <mergeCell ref="BC86:BC88"/>
    <mergeCell ref="BA77:BA79"/>
    <mergeCell ref="BF77:BF79"/>
    <mergeCell ref="BA68:BA70"/>
    <mergeCell ref="BF68:BF70"/>
    <mergeCell ref="BB56:BB58"/>
    <mergeCell ref="BB59:BB61"/>
    <mergeCell ref="BA44:BA46"/>
    <mergeCell ref="BF44:BF46"/>
    <mergeCell ref="BG44:BG46"/>
    <mergeCell ref="BC44:BC46"/>
    <mergeCell ref="BA53:BA55"/>
    <mergeCell ref="BF53:BF55"/>
    <mergeCell ref="BB44:BB46"/>
    <mergeCell ref="AZ74:AZ76"/>
    <mergeCell ref="BA74:BA76"/>
    <mergeCell ref="BF74:BF76"/>
    <mergeCell ref="BB71:BB73"/>
    <mergeCell ref="BC71:BC73"/>
    <mergeCell ref="BB74:BB76"/>
    <mergeCell ref="BC74:BC76"/>
    <mergeCell ref="AZ86:AZ88"/>
    <mergeCell ref="BF86:BF88"/>
    <mergeCell ref="BG110:BG112"/>
    <mergeCell ref="BB107:BB109"/>
    <mergeCell ref="BC107:BC109"/>
    <mergeCell ref="BB110:BB112"/>
    <mergeCell ref="BC110:BC112"/>
    <mergeCell ref="AZ104:AZ106"/>
    <mergeCell ref="BA104:BA106"/>
    <mergeCell ref="BF104:BF106"/>
    <mergeCell ref="BG104:BG106"/>
    <mergeCell ref="BD104:BD106"/>
    <mergeCell ref="BE104:BE106"/>
    <mergeCell ref="BD107:BD109"/>
    <mergeCell ref="BE107:BE109"/>
    <mergeCell ref="BD110:BD112"/>
    <mergeCell ref="BE110:BE112"/>
    <mergeCell ref="AZ107:AZ109"/>
    <mergeCell ref="BC98:BC100"/>
    <mergeCell ref="BA110:BA112"/>
    <mergeCell ref="BA92:BA94"/>
    <mergeCell ref="BF92:BF94"/>
    <mergeCell ref="BC89:BC91"/>
    <mergeCell ref="BD98:BD100"/>
    <mergeCell ref="BE98:BE100"/>
    <mergeCell ref="BD92:BD94"/>
    <mergeCell ref="BE92:BE94"/>
    <mergeCell ref="BG101:BG103"/>
    <mergeCell ref="BD101:BD103"/>
    <mergeCell ref="BE101:BE103"/>
    <mergeCell ref="BC95:BC97"/>
    <mergeCell ref="BB98:BB100"/>
    <mergeCell ref="AZ98:AZ100"/>
    <mergeCell ref="BA98:BA100"/>
    <mergeCell ref="BF98:BF100"/>
    <mergeCell ref="BA101:BA103"/>
    <mergeCell ref="BF101:BF103"/>
    <mergeCell ref="BF95:BF97"/>
    <mergeCell ref="BB92:BB94"/>
    <mergeCell ref="BC92:BC94"/>
    <mergeCell ref="BF56:BF58"/>
    <mergeCell ref="AZ77:AZ79"/>
    <mergeCell ref="BB53:BB55"/>
    <mergeCell ref="BC53:BC55"/>
    <mergeCell ref="BD65:BD67"/>
    <mergeCell ref="BE65:BE67"/>
    <mergeCell ref="BD68:BD70"/>
    <mergeCell ref="BB158:BB160"/>
    <mergeCell ref="BC158:BC160"/>
    <mergeCell ref="BF134:BF136"/>
    <mergeCell ref="BG134:BG136"/>
    <mergeCell ref="BB131:BB133"/>
    <mergeCell ref="BC131:BC133"/>
    <mergeCell ref="BB134:BB136"/>
    <mergeCell ref="BC134:BC136"/>
    <mergeCell ref="BF125:BF127"/>
    <mergeCell ref="BG125:BG127"/>
    <mergeCell ref="AZ128:AZ130"/>
    <mergeCell ref="BA128:BA130"/>
    <mergeCell ref="BF128:BF130"/>
    <mergeCell ref="BG128:BG130"/>
    <mergeCell ref="BB125:BB127"/>
    <mergeCell ref="BC125:BC127"/>
    <mergeCell ref="BB128:BB130"/>
    <mergeCell ref="BC128:BC130"/>
    <mergeCell ref="BD125:BD127"/>
    <mergeCell ref="BE125:BE127"/>
    <mergeCell ref="BD128:BD130"/>
    <mergeCell ref="BE128:BE130"/>
    <mergeCell ref="BD119:BD121"/>
    <mergeCell ref="BG92:BG94"/>
    <mergeCell ref="BB89:BB91"/>
    <mergeCell ref="BG158:BG160"/>
    <mergeCell ref="AZ155:AZ157"/>
    <mergeCell ref="BA155:BA157"/>
    <mergeCell ref="BF155:BF157"/>
    <mergeCell ref="BG155:BG157"/>
    <mergeCell ref="BA149:BA151"/>
    <mergeCell ref="BF149:BF151"/>
    <mergeCell ref="BG149:BG151"/>
    <mergeCell ref="AZ152:AZ154"/>
    <mergeCell ref="BA152:BA154"/>
    <mergeCell ref="BF152:BF154"/>
    <mergeCell ref="BG152:BG154"/>
    <mergeCell ref="BB149:BB151"/>
    <mergeCell ref="AZ158:AZ160"/>
    <mergeCell ref="BA158:BA160"/>
    <mergeCell ref="BF158:BF160"/>
    <mergeCell ref="BD137:BD139"/>
    <mergeCell ref="BF143:BF145"/>
    <mergeCell ref="BG143:BG145"/>
    <mergeCell ref="BF146:BF148"/>
    <mergeCell ref="BG146:BG148"/>
    <mergeCell ref="BC143:BC145"/>
    <mergeCell ref="BB143:BB145"/>
    <mergeCell ref="BF137:BF139"/>
    <mergeCell ref="BG137:BG139"/>
    <mergeCell ref="BE137:BE139"/>
    <mergeCell ref="BD140:BD142"/>
    <mergeCell ref="BE140:BE142"/>
    <mergeCell ref="BD158:BD160"/>
    <mergeCell ref="BE158:BE160"/>
    <mergeCell ref="CZ14:CZ16"/>
    <mergeCell ref="DA14:DA16"/>
    <mergeCell ref="DB14:DB16"/>
    <mergeCell ref="CQ9:CR9"/>
    <mergeCell ref="CQ11:CQ13"/>
    <mergeCell ref="CR11:CR13"/>
    <mergeCell ref="CQ14:CQ16"/>
    <mergeCell ref="CR14:CR16"/>
    <mergeCell ref="CX9:CX10"/>
    <mergeCell ref="CX11:CX13"/>
    <mergeCell ref="CX14:CX16"/>
    <mergeCell ref="CO26:CO28"/>
    <mergeCell ref="CP26:CP28"/>
    <mergeCell ref="CS26:CS28"/>
    <mergeCell ref="CT26:CT28"/>
    <mergeCell ref="CY26:CY28"/>
    <mergeCell ref="CZ26:CZ28"/>
    <mergeCell ref="CO23:CO25"/>
    <mergeCell ref="CP23:CP25"/>
    <mergeCell ref="CS23:CS25"/>
    <mergeCell ref="CY9:CZ9"/>
    <mergeCell ref="DA9:DB9"/>
    <mergeCell ref="DB11:DB13"/>
    <mergeCell ref="CS17:CS19"/>
    <mergeCell ref="CT17:CT19"/>
    <mergeCell ref="CU17:CU19"/>
    <mergeCell ref="CV17:CV19"/>
    <mergeCell ref="CX17:CX19"/>
    <mergeCell ref="DB23:DB25"/>
    <mergeCell ref="CX26:CX28"/>
    <mergeCell ref="CE38:CE40"/>
    <mergeCell ref="CE41:CE43"/>
    <mergeCell ref="CW71:CW73"/>
    <mergeCell ref="CQ71:CQ73"/>
    <mergeCell ref="CR71:CR73"/>
    <mergeCell ref="CO71:CO73"/>
    <mergeCell ref="AY38:AY40"/>
    <mergeCell ref="AX41:AX43"/>
    <mergeCell ref="AY41:AY43"/>
    <mergeCell ref="AX44:AX46"/>
    <mergeCell ref="AY44:AY46"/>
    <mergeCell ref="AX47:AX49"/>
    <mergeCell ref="AY47:AY49"/>
    <mergeCell ref="AX50:AX52"/>
    <mergeCell ref="AY50:AY52"/>
    <mergeCell ref="AX53:AX55"/>
    <mergeCell ref="AY53:AY55"/>
    <mergeCell ref="AX56:AX58"/>
    <mergeCell ref="AX68:AX70"/>
    <mergeCell ref="AY68:AY70"/>
    <mergeCell ref="AX71:AX73"/>
    <mergeCell ref="AY71:AY73"/>
    <mergeCell ref="CL41:CL43"/>
    <mergeCell ref="CL44:CL46"/>
    <mergeCell ref="CL47:CL49"/>
    <mergeCell ref="BH38:BH40"/>
    <mergeCell ref="BH41:BH43"/>
    <mergeCell ref="BI41:BI43"/>
    <mergeCell ref="BH44:BH46"/>
    <mergeCell ref="BI44:BI46"/>
    <mergeCell ref="BH47:BH49"/>
    <mergeCell ref="AZ56:AZ58"/>
    <mergeCell ref="BC65:BC67"/>
    <mergeCell ref="AZ59:AZ61"/>
    <mergeCell ref="BA59:BA61"/>
    <mergeCell ref="BF59:BF61"/>
    <mergeCell ref="BD62:BD64"/>
    <mergeCell ref="BE62:BE64"/>
    <mergeCell ref="DA53:DA55"/>
    <mergeCell ref="DA41:DA43"/>
    <mergeCell ref="CY83:CY85"/>
    <mergeCell ref="CZ83:CZ85"/>
    <mergeCell ref="DA83:DA85"/>
    <mergeCell ref="CO80:CO82"/>
    <mergeCell ref="CP80:CP82"/>
    <mergeCell ref="CS80:CS82"/>
    <mergeCell ref="CT80:CT82"/>
    <mergeCell ref="CU80:CU82"/>
    <mergeCell ref="CV80:CV82"/>
    <mergeCell ref="CU83:CU85"/>
    <mergeCell ref="CV83:CV85"/>
    <mergeCell ref="CW80:CW82"/>
    <mergeCell ref="CW83:CW85"/>
    <mergeCell ref="CQ80:CQ82"/>
    <mergeCell ref="AZ62:AZ64"/>
    <mergeCell ref="AZ71:AZ73"/>
    <mergeCell ref="BG68:BG70"/>
    <mergeCell ref="BC83:BC85"/>
    <mergeCell ref="CX83:CX85"/>
    <mergeCell ref="CO77:CO79"/>
    <mergeCell ref="CP77:CP79"/>
    <mergeCell ref="CS77:CS79"/>
    <mergeCell ref="CT77:CT79"/>
    <mergeCell ref="BA56:BA58"/>
    <mergeCell ref="BB38:BB40"/>
    <mergeCell ref="BC38:BC40"/>
    <mergeCell ref="CS68:CS70"/>
    <mergeCell ref="CT68:CT70"/>
    <mergeCell ref="CU68:CU70"/>
    <mergeCell ref="CV68:CV70"/>
    <mergeCell ref="CU71:CU73"/>
    <mergeCell ref="CV71:CV73"/>
    <mergeCell ref="CY62:CY64"/>
    <mergeCell ref="CZ62:CZ64"/>
    <mergeCell ref="DA62:DA64"/>
    <mergeCell ref="DB62:DB64"/>
    <mergeCell ref="CO65:CO67"/>
    <mergeCell ref="CP65:CP67"/>
    <mergeCell ref="CS65:CS67"/>
    <mergeCell ref="CT65:CT67"/>
    <mergeCell ref="CY65:CY67"/>
    <mergeCell ref="CZ65:CZ67"/>
    <mergeCell ref="DA65:DA67"/>
    <mergeCell ref="DB65:DB67"/>
    <mergeCell ref="CO62:CO64"/>
    <mergeCell ref="CP62:CP64"/>
    <mergeCell ref="CS62:CS64"/>
    <mergeCell ref="CU62:CU64"/>
    <mergeCell ref="CV62:CV64"/>
    <mergeCell ref="CU65:CU67"/>
    <mergeCell ref="CQ62:CQ64"/>
    <mergeCell ref="CR62:CR64"/>
    <mergeCell ref="CO68:CO70"/>
    <mergeCell ref="CP68:CP70"/>
    <mergeCell ref="CT71:CT73"/>
    <mergeCell ref="BB65:BB67"/>
    <mergeCell ref="CP74:CP76"/>
    <mergeCell ref="CS74:CS76"/>
    <mergeCell ref="CT74:CT76"/>
    <mergeCell ref="CU74:CU76"/>
    <mergeCell ref="CV74:CV76"/>
    <mergeCell ref="CU77:CU79"/>
    <mergeCell ref="CV77:CV79"/>
    <mergeCell ref="CW74:CW76"/>
    <mergeCell ref="CW77:CW79"/>
    <mergeCell ref="CQ74:CQ76"/>
    <mergeCell ref="CR74:CR76"/>
    <mergeCell ref="CQ77:CQ79"/>
    <mergeCell ref="CR77:CR79"/>
    <mergeCell ref="CY74:CY76"/>
    <mergeCell ref="CZ74:CZ76"/>
    <mergeCell ref="CY29:CY31"/>
    <mergeCell ref="CZ29:CZ31"/>
    <mergeCell ref="CW29:CW31"/>
    <mergeCell ref="CQ29:CQ31"/>
    <mergeCell ref="CR29:CR31"/>
    <mergeCell ref="CU32:CU34"/>
    <mergeCell ref="CT62:CT64"/>
    <mergeCell ref="CT56:CT58"/>
    <mergeCell ref="CT50:CT52"/>
    <mergeCell ref="CT44:CT46"/>
    <mergeCell ref="CT38:CT40"/>
    <mergeCell ref="CS50:CS52"/>
    <mergeCell ref="CY50:CY52"/>
    <mergeCell ref="CZ50:CZ52"/>
    <mergeCell ref="CS44:CS46"/>
    <mergeCell ref="CR44:CR46"/>
    <mergeCell ref="CS41:CS43"/>
    <mergeCell ref="CZ95:CZ97"/>
    <mergeCell ref="DA95:DA97"/>
    <mergeCell ref="DB95:DB97"/>
    <mergeCell ref="CM92:CM94"/>
    <mergeCell ref="CN92:CN94"/>
    <mergeCell ref="CO92:CO94"/>
    <mergeCell ref="CP92:CP94"/>
    <mergeCell ref="CS92:CS94"/>
    <mergeCell ref="CT92:CT94"/>
    <mergeCell ref="CU92:CU94"/>
    <mergeCell ref="CV92:CV94"/>
    <mergeCell ref="CU95:CU97"/>
    <mergeCell ref="CV95:CV97"/>
    <mergeCell ref="CW92:CW94"/>
    <mergeCell ref="CW95:CW97"/>
    <mergeCell ref="CQ92:CQ94"/>
    <mergeCell ref="CR92:CR94"/>
    <mergeCell ref="CQ95:CQ97"/>
    <mergeCell ref="CR95:CR97"/>
    <mergeCell ref="CW101:CW103"/>
    <mergeCell ref="CY92:CY94"/>
    <mergeCell ref="CZ92:CZ94"/>
    <mergeCell ref="CN119:CN121"/>
    <mergeCell ref="CN107:CN109"/>
    <mergeCell ref="CO107:CO109"/>
    <mergeCell ref="CY89:CY91"/>
    <mergeCell ref="CZ89:CZ91"/>
    <mergeCell ref="DA89:DA91"/>
    <mergeCell ref="DB89:DB91"/>
    <mergeCell ref="CO86:CO88"/>
    <mergeCell ref="CP86:CP88"/>
    <mergeCell ref="CS86:CS88"/>
    <mergeCell ref="CT86:CT88"/>
    <mergeCell ref="CU86:CU88"/>
    <mergeCell ref="CV86:CV88"/>
    <mergeCell ref="CU89:CU91"/>
    <mergeCell ref="CV89:CV91"/>
    <mergeCell ref="CW86:CW88"/>
    <mergeCell ref="CW89:CW91"/>
    <mergeCell ref="CQ89:CQ91"/>
    <mergeCell ref="CR89:CR91"/>
    <mergeCell ref="CQ86:CQ88"/>
    <mergeCell ref="CR86:CR88"/>
    <mergeCell ref="CY86:CY88"/>
    <mergeCell ref="CZ86:CZ88"/>
    <mergeCell ref="DA86:DA88"/>
    <mergeCell ref="CT89:CT91"/>
    <mergeCell ref="CZ116:CZ118"/>
    <mergeCell ref="CY119:CY121"/>
    <mergeCell ref="CZ119:CZ121"/>
    <mergeCell ref="CY116:CY118"/>
    <mergeCell ref="CR155:CR157"/>
    <mergeCell ref="CY158:CY160"/>
    <mergeCell ref="CW152:CW154"/>
    <mergeCell ref="CW155:CW157"/>
    <mergeCell ref="CO146:CO148"/>
    <mergeCell ref="CU146:CU148"/>
    <mergeCell ref="CV146:CV148"/>
    <mergeCell ref="CU149:CU151"/>
    <mergeCell ref="CV149:CV151"/>
    <mergeCell ref="CY146:CY148"/>
    <mergeCell ref="CZ146:CZ148"/>
    <mergeCell ref="CP149:CP151"/>
    <mergeCell ref="CQ146:CQ148"/>
    <mergeCell ref="CR146:CR148"/>
    <mergeCell ref="CQ149:CQ151"/>
    <mergeCell ref="CR149:CR151"/>
    <mergeCell ref="CW158:CW160"/>
    <mergeCell ref="CR158:CR160"/>
    <mergeCell ref="CO158:CO160"/>
    <mergeCell ref="CP158:CP160"/>
    <mergeCell ref="CS158:CS160"/>
    <mergeCell ref="CT158:CT160"/>
    <mergeCell ref="CX146:CX148"/>
    <mergeCell ref="CX149:CX151"/>
    <mergeCell ref="CX152:CX154"/>
    <mergeCell ref="CX155:CX157"/>
    <mergeCell ref="CX158:CX160"/>
    <mergeCell ref="CP146:CP148"/>
    <mergeCell ref="CS146:CS148"/>
    <mergeCell ref="CT146:CT148"/>
    <mergeCell ref="CU152:CU154"/>
    <mergeCell ref="CV152:CV154"/>
    <mergeCell ref="DB158:DB160"/>
    <mergeCell ref="CS149:CS151"/>
    <mergeCell ref="CO149:CO151"/>
    <mergeCell ref="CY152:CY154"/>
    <mergeCell ref="CZ152:CZ154"/>
    <mergeCell ref="CZ158:CZ160"/>
    <mergeCell ref="DA158:DA160"/>
    <mergeCell ref="DA140:DA142"/>
    <mergeCell ref="DB140:DB142"/>
    <mergeCell ref="CQ143:CQ145"/>
    <mergeCell ref="CR143:CR145"/>
    <mergeCell ref="CQ158:CQ160"/>
    <mergeCell ref="DA146:DA148"/>
    <mergeCell ref="CW140:CW142"/>
    <mergeCell ref="CX140:CX142"/>
    <mergeCell ref="CX143:CX145"/>
    <mergeCell ref="CT155:CT157"/>
    <mergeCell ref="CY155:CY157"/>
    <mergeCell ref="CZ155:CZ157"/>
    <mergeCell ref="DA155:DA157"/>
    <mergeCell ref="DB155:DB157"/>
    <mergeCell ref="CU158:CU160"/>
    <mergeCell ref="CV158:CV160"/>
    <mergeCell ref="CS155:CS157"/>
    <mergeCell ref="CU155:CU157"/>
    <mergeCell ref="CV155:CV157"/>
    <mergeCell ref="CQ155:CQ157"/>
    <mergeCell ref="CT149:CT151"/>
    <mergeCell ref="CO152:CO154"/>
    <mergeCell ref="CP152:CP154"/>
    <mergeCell ref="CS152:CS154"/>
    <mergeCell ref="CT152:CT154"/>
    <mergeCell ref="CO95:CO97"/>
    <mergeCell ref="CP95:CP97"/>
    <mergeCell ref="CS95:CS97"/>
    <mergeCell ref="CT95:CT97"/>
    <mergeCell ref="CP71:CP73"/>
    <mergeCell ref="CM89:CM91"/>
    <mergeCell ref="CM131:CM133"/>
    <mergeCell ref="CM77:CM79"/>
    <mergeCell ref="CN77:CN79"/>
    <mergeCell ref="CM80:CM82"/>
    <mergeCell ref="CN80:CN82"/>
    <mergeCell ref="CM119:CM121"/>
    <mergeCell ref="CM122:CM124"/>
    <mergeCell ref="CQ128:CQ130"/>
    <mergeCell ref="CR128:CR130"/>
    <mergeCell ref="CQ131:CQ133"/>
    <mergeCell ref="CR131:CR133"/>
    <mergeCell ref="CO128:CO130"/>
    <mergeCell ref="CP128:CP130"/>
    <mergeCell ref="CS128:CS130"/>
    <mergeCell ref="CS71:CS73"/>
    <mergeCell ref="CO89:CO91"/>
    <mergeCell ref="CP89:CP91"/>
    <mergeCell ref="CS89:CS91"/>
    <mergeCell ref="CQ122:CQ124"/>
    <mergeCell ref="CR122:CR124"/>
    <mergeCell ref="CM104:CM106"/>
    <mergeCell ref="CQ83:CQ85"/>
    <mergeCell ref="CR83:CR85"/>
    <mergeCell ref="CO83:CO85"/>
    <mergeCell ref="CP83:CP85"/>
    <mergeCell ref="CS83:CS85"/>
    <mergeCell ref="CM116:CM118"/>
    <mergeCell ref="CN116:CN118"/>
    <mergeCell ref="CN125:CN127"/>
    <mergeCell ref="CM128:CM130"/>
    <mergeCell ref="CN140:CN142"/>
    <mergeCell ref="CM107:CM109"/>
    <mergeCell ref="CN113:CN115"/>
    <mergeCell ref="CN155:CN157"/>
    <mergeCell ref="CM125:CM127"/>
    <mergeCell ref="CN62:CN64"/>
    <mergeCell ref="CQ68:CQ70"/>
    <mergeCell ref="CR68:CR70"/>
    <mergeCell ref="CT128:CT130"/>
    <mergeCell ref="CO119:CO121"/>
    <mergeCell ref="CP119:CP121"/>
    <mergeCell ref="CS119:CS121"/>
    <mergeCell ref="CT119:CT121"/>
    <mergeCell ref="CQ104:CQ106"/>
    <mergeCell ref="CR104:CR106"/>
    <mergeCell ref="CQ107:CQ109"/>
    <mergeCell ref="CR107:CR109"/>
    <mergeCell ref="CM101:CM103"/>
    <mergeCell ref="CN101:CN103"/>
    <mergeCell ref="CO101:CO103"/>
    <mergeCell ref="CP101:CP103"/>
    <mergeCell ref="CS101:CS103"/>
    <mergeCell ref="CT101:CT103"/>
    <mergeCell ref="CM98:CM100"/>
    <mergeCell ref="CN98:CN100"/>
    <mergeCell ref="CO98:CO100"/>
    <mergeCell ref="CP98:CP100"/>
    <mergeCell ref="CS98:CS100"/>
    <mergeCell ref="CN134:CN136"/>
    <mergeCell ref="CM137:CM139"/>
    <mergeCell ref="CN137:CN139"/>
    <mergeCell ref="CT140:CT142"/>
    <mergeCell ref="CO137:CO139"/>
    <mergeCell ref="CP137:CP139"/>
    <mergeCell ref="CS137:CS139"/>
    <mergeCell ref="CT137:CT139"/>
    <mergeCell ref="CO140:CO142"/>
    <mergeCell ref="CP140:CP142"/>
    <mergeCell ref="CS140:CS142"/>
    <mergeCell ref="CO134:CO136"/>
    <mergeCell ref="CP134:CP136"/>
    <mergeCell ref="CS134:CS136"/>
    <mergeCell ref="CT134:CT136"/>
    <mergeCell ref="CQ137:CQ139"/>
    <mergeCell ref="CR137:CR139"/>
    <mergeCell ref="CQ140:CQ142"/>
    <mergeCell ref="CR140:CR142"/>
    <mergeCell ref="CU107:CU109"/>
    <mergeCell ref="CV107:CV109"/>
    <mergeCell ref="CW104:CW106"/>
    <mergeCell ref="CW107:CW109"/>
    <mergeCell ref="CY98:CY100"/>
    <mergeCell ref="CZ98:CZ100"/>
    <mergeCell ref="CY101:CY103"/>
    <mergeCell ref="CZ101:CZ103"/>
    <mergeCell ref="CU98:CU100"/>
    <mergeCell ref="CO116:CO118"/>
    <mergeCell ref="CP116:CP118"/>
    <mergeCell ref="CS116:CS118"/>
    <mergeCell ref="CT116:CT118"/>
    <mergeCell ref="CU116:CU118"/>
    <mergeCell ref="CV116:CV118"/>
    <mergeCell ref="CU119:CU121"/>
    <mergeCell ref="CV119:CV121"/>
    <mergeCell ref="CW116:CW118"/>
    <mergeCell ref="CW119:CW121"/>
    <mergeCell ref="CQ116:CQ118"/>
    <mergeCell ref="CQ119:CQ121"/>
    <mergeCell ref="CR119:CR121"/>
    <mergeCell ref="CW110:CW112"/>
    <mergeCell ref="CW113:CW115"/>
    <mergeCell ref="CY104:CY106"/>
    <mergeCell ref="CZ104:CZ106"/>
    <mergeCell ref="CP107:CP109"/>
    <mergeCell ref="CS107:CS109"/>
    <mergeCell ref="CT104:CT106"/>
    <mergeCell ref="CT107:CT109"/>
    <mergeCell ref="CT98:CT100"/>
    <mergeCell ref="CW98:CW100"/>
    <mergeCell ref="CW137:CW139"/>
    <mergeCell ref="CQ134:CQ136"/>
    <mergeCell ref="CR134:CR136"/>
    <mergeCell ref="CY110:CY112"/>
    <mergeCell ref="CZ110:CZ112"/>
    <mergeCell ref="CS113:CS115"/>
    <mergeCell ref="CT113:CT115"/>
    <mergeCell ref="CY113:CY115"/>
    <mergeCell ref="CZ113:CZ115"/>
    <mergeCell ref="CS110:CS112"/>
    <mergeCell ref="CR152:CR154"/>
    <mergeCell ref="CY137:CY139"/>
    <mergeCell ref="DA137:DA139"/>
    <mergeCell ref="DB137:DB139"/>
    <mergeCell ref="CR116:CR118"/>
    <mergeCell ref="CQ110:CQ112"/>
    <mergeCell ref="CV131:CV133"/>
    <mergeCell ref="CY128:CY130"/>
    <mergeCell ref="CZ128:CZ130"/>
    <mergeCell ref="CW128:CW130"/>
    <mergeCell ref="CY149:CY151"/>
    <mergeCell ref="CZ149:CZ151"/>
    <mergeCell ref="DA149:DA151"/>
    <mergeCell ref="DB149:DB151"/>
    <mergeCell ref="CQ152:CQ154"/>
    <mergeCell ref="CU140:CU142"/>
    <mergeCell ref="CV140:CV142"/>
    <mergeCell ref="CU143:CU145"/>
    <mergeCell ref="CV143:CV145"/>
    <mergeCell ref="CZ137:CZ139"/>
    <mergeCell ref="CU128:CU130"/>
    <mergeCell ref="CX137:CX139"/>
    <mergeCell ref="CW131:CW133"/>
    <mergeCell ref="CY122:CY124"/>
    <mergeCell ref="CZ122:CZ124"/>
    <mergeCell ref="DA122:DA124"/>
    <mergeCell ref="DB122:DB124"/>
    <mergeCell ref="CY125:CY127"/>
    <mergeCell ref="CZ125:CZ127"/>
    <mergeCell ref="CO122:CO124"/>
    <mergeCell ref="CP122:CP124"/>
    <mergeCell ref="CS122:CS124"/>
    <mergeCell ref="CT122:CT124"/>
    <mergeCell ref="CU122:CU124"/>
    <mergeCell ref="CO125:CO127"/>
    <mergeCell ref="CP125:CP127"/>
    <mergeCell ref="CS125:CS127"/>
    <mergeCell ref="DA131:DA133"/>
    <mergeCell ref="CV122:CV124"/>
    <mergeCell ref="CP131:CP133"/>
    <mergeCell ref="CS131:CS133"/>
    <mergeCell ref="CT131:CT133"/>
    <mergeCell ref="CY131:CY133"/>
    <mergeCell ref="CZ131:CZ133"/>
    <mergeCell ref="CV128:CV130"/>
    <mergeCell ref="CU131:CU133"/>
    <mergeCell ref="CT125:CT127"/>
    <mergeCell ref="CQ125:CQ127"/>
    <mergeCell ref="CU125:CU127"/>
    <mergeCell ref="CV125:CV127"/>
    <mergeCell ref="CW122:CW124"/>
    <mergeCell ref="CW125:CW127"/>
    <mergeCell ref="CR125:CR127"/>
    <mergeCell ref="CY134:CY136"/>
    <mergeCell ref="CW134:CW136"/>
    <mergeCell ref="DE152:DE154"/>
    <mergeCell ref="DE92:DE94"/>
    <mergeCell ref="CV98:CV100"/>
    <mergeCell ref="CU101:CU103"/>
    <mergeCell ref="CV101:CV103"/>
    <mergeCell ref="CQ98:CQ100"/>
    <mergeCell ref="CR98:CR100"/>
    <mergeCell ref="CQ101:CQ103"/>
    <mergeCell ref="CR101:CR103"/>
    <mergeCell ref="CN95:CN97"/>
    <mergeCell ref="CW143:CW145"/>
    <mergeCell ref="CW146:CW148"/>
    <mergeCell ref="CW149:CW151"/>
    <mergeCell ref="DB146:DB148"/>
    <mergeCell ref="DB131:DB133"/>
    <mergeCell ref="DA116:DA118"/>
    <mergeCell ref="CY95:CY97"/>
    <mergeCell ref="DA119:DA121"/>
    <mergeCell ref="DB119:DB121"/>
    <mergeCell ref="DA110:DA112"/>
    <mergeCell ref="DB110:DB112"/>
    <mergeCell ref="DA125:DA127"/>
    <mergeCell ref="DB125:DB127"/>
    <mergeCell ref="DA113:DA115"/>
    <mergeCell ref="DB113:DB115"/>
    <mergeCell ref="CT110:CT112"/>
    <mergeCell ref="CU110:CU112"/>
    <mergeCell ref="CV110:CV112"/>
    <mergeCell ref="CU113:CU115"/>
    <mergeCell ref="CV113:CV115"/>
    <mergeCell ref="DF158:DF160"/>
    <mergeCell ref="DF140:DF142"/>
    <mergeCell ref="BA137:BA139"/>
    <mergeCell ref="BA131:BA133"/>
    <mergeCell ref="BH92:BH94"/>
    <mergeCell ref="BI92:BI94"/>
    <mergeCell ref="DE128:DE130"/>
    <mergeCell ref="DF128:DF130"/>
    <mergeCell ref="DE131:DE133"/>
    <mergeCell ref="DF131:DF133"/>
    <mergeCell ref="DE134:DE136"/>
    <mergeCell ref="DF134:DF136"/>
    <mergeCell ref="DE119:DE121"/>
    <mergeCell ref="DF119:DF121"/>
    <mergeCell ref="DE122:DE124"/>
    <mergeCell ref="DF122:DF124"/>
    <mergeCell ref="DE125:DE127"/>
    <mergeCell ref="DF125:DF127"/>
    <mergeCell ref="DE155:DE157"/>
    <mergeCell ref="DF155:DF157"/>
    <mergeCell ref="DF104:DF106"/>
    <mergeCell ref="DF116:DF118"/>
    <mergeCell ref="DE101:DE103"/>
    <mergeCell ref="DF101:DF103"/>
    <mergeCell ref="DE104:DE106"/>
    <mergeCell ref="CP104:CP106"/>
    <mergeCell ref="CS104:CS106"/>
    <mergeCell ref="CO155:CO157"/>
    <mergeCell ref="CP155:CP157"/>
    <mergeCell ref="DA128:DA130"/>
    <mergeCell ref="DB128:DB130"/>
    <mergeCell ref="CO131:CO133"/>
    <mergeCell ref="CI98:CI100"/>
    <mergeCell ref="CJ98:CJ100"/>
    <mergeCell ref="CM146:CM148"/>
    <mergeCell ref="BG98:BG100"/>
    <mergeCell ref="BB95:BB97"/>
    <mergeCell ref="CL119:CL121"/>
    <mergeCell ref="CJ65:CJ67"/>
    <mergeCell ref="CL113:CL115"/>
    <mergeCell ref="CL116:CL118"/>
    <mergeCell ref="AZ83:AZ85"/>
    <mergeCell ref="BI116:BI118"/>
    <mergeCell ref="BH119:BH121"/>
    <mergeCell ref="CN152:CN154"/>
    <mergeCell ref="CH83:CH85"/>
    <mergeCell ref="CH86:CH88"/>
    <mergeCell ref="CF83:CF85"/>
    <mergeCell ref="CG83:CG85"/>
    <mergeCell ref="CI83:CI85"/>
    <mergeCell ref="CJ83:CJ85"/>
    <mergeCell ref="CF89:CF91"/>
    <mergeCell ref="CG89:CG91"/>
    <mergeCell ref="CI89:CI91"/>
    <mergeCell ref="CJ89:CJ91"/>
    <mergeCell ref="CL101:CL103"/>
    <mergeCell ref="CL104:CL106"/>
    <mergeCell ref="CL107:CL109"/>
    <mergeCell ref="CN71:CN73"/>
    <mergeCell ref="CM74:CM76"/>
    <mergeCell ref="CN74:CN76"/>
    <mergeCell ref="CM83:CM85"/>
    <mergeCell ref="CN128:CN130"/>
    <mergeCell ref="CN122:CN124"/>
    <mergeCell ref="BI146:BI148"/>
    <mergeCell ref="BI107:BI109"/>
    <mergeCell ref="BH110:BH112"/>
    <mergeCell ref="BI110:BI112"/>
    <mergeCell ref="CK137:CK139"/>
    <mergeCell ref="CK140:CK142"/>
    <mergeCell ref="CK143:CK145"/>
    <mergeCell ref="CK146:CK148"/>
    <mergeCell ref="CK122:CK124"/>
    <mergeCell ref="CJ116:CJ118"/>
    <mergeCell ref="CK110:CK112"/>
    <mergeCell ref="CK107:CK109"/>
    <mergeCell ref="BC113:BC115"/>
    <mergeCell ref="BB116:BB118"/>
    <mergeCell ref="BC116:BC118"/>
    <mergeCell ref="BD113:BD115"/>
    <mergeCell ref="BE113:BE115"/>
    <mergeCell ref="BD116:BD118"/>
    <mergeCell ref="CG119:CG121"/>
    <mergeCell ref="CF122:CF124"/>
    <mergeCell ref="CG125:CG127"/>
    <mergeCell ref="BE119:BE121"/>
    <mergeCell ref="BD122:BD124"/>
    <mergeCell ref="BE122:BE124"/>
    <mergeCell ref="BG107:BG109"/>
    <mergeCell ref="CB110:CB112"/>
    <mergeCell ref="CC110:CC112"/>
    <mergeCell ref="CD110:CD112"/>
    <mergeCell ref="BO107:BO109"/>
    <mergeCell ref="BP107:BP109"/>
    <mergeCell ref="BQ107:BQ109"/>
    <mergeCell ref="BR107:BR109"/>
    <mergeCell ref="CN146:CN148"/>
    <mergeCell ref="CL140:CL142"/>
    <mergeCell ref="BG113:BG115"/>
    <mergeCell ref="BF116:BF118"/>
    <mergeCell ref="AT98:AT100"/>
    <mergeCell ref="CE137:CE139"/>
    <mergeCell ref="CE140:CE142"/>
    <mergeCell ref="CE143:CE145"/>
    <mergeCell ref="CE146:CE148"/>
    <mergeCell ref="CM95:CM97"/>
    <mergeCell ref="BF140:BF142"/>
    <mergeCell ref="BG140:BG142"/>
    <mergeCell ref="BB137:BB139"/>
    <mergeCell ref="BC137:BC139"/>
    <mergeCell ref="BB140:BB142"/>
    <mergeCell ref="BC140:BC142"/>
    <mergeCell ref="BF131:BF133"/>
    <mergeCell ref="BG131:BG133"/>
    <mergeCell ref="BB113:BB115"/>
    <mergeCell ref="BG95:BG97"/>
    <mergeCell ref="CE119:CE121"/>
    <mergeCell ref="CE122:CE124"/>
    <mergeCell ref="CE125:CE127"/>
    <mergeCell ref="CE128:CE130"/>
    <mergeCell ref="CE131:CE133"/>
    <mergeCell ref="CE134:CE136"/>
    <mergeCell ref="AT95:AT97"/>
    <mergeCell ref="AU95:AU97"/>
    <mergeCell ref="AV95:AV97"/>
    <mergeCell ref="AW95:AW97"/>
    <mergeCell ref="AU131:AU133"/>
    <mergeCell ref="AU119:AU121"/>
    <mergeCell ref="CI92:CI94"/>
    <mergeCell ref="BG122:BG124"/>
    <mergeCell ref="BB119:BB121"/>
    <mergeCell ref="BF110:BF112"/>
    <mergeCell ref="CK113:CK115"/>
    <mergeCell ref="CK116:CK118"/>
    <mergeCell ref="CK119:CK121"/>
    <mergeCell ref="CM134:CM136"/>
    <mergeCell ref="N95:N97"/>
    <mergeCell ref="M92:M94"/>
    <mergeCell ref="BG77:BG79"/>
    <mergeCell ref="Q65:Q67"/>
    <mergeCell ref="W80:W82"/>
    <mergeCell ref="W83:W85"/>
    <mergeCell ref="AY86:AY88"/>
    <mergeCell ref="W65:W67"/>
    <mergeCell ref="W68:W70"/>
    <mergeCell ref="W71:W73"/>
    <mergeCell ref="AZ80:AZ82"/>
    <mergeCell ref="W86:W88"/>
    <mergeCell ref="BA65:BA67"/>
    <mergeCell ref="BF65:BF67"/>
    <mergeCell ref="BA80:BA82"/>
    <mergeCell ref="BF80:BF82"/>
    <mergeCell ref="BG80:BG82"/>
    <mergeCell ref="BB77:BB79"/>
    <mergeCell ref="BC77:BC79"/>
    <mergeCell ref="BA71:BA73"/>
    <mergeCell ref="BF71:BF73"/>
    <mergeCell ref="BA83:BA85"/>
    <mergeCell ref="AZ65:AZ67"/>
    <mergeCell ref="AZ95:AZ97"/>
    <mergeCell ref="L158:L160"/>
    <mergeCell ref="G119:G121"/>
    <mergeCell ref="L155:L157"/>
    <mergeCell ref="E119:E121"/>
    <mergeCell ref="E155:E157"/>
    <mergeCell ref="E158:E160"/>
    <mergeCell ref="K140:K142"/>
    <mergeCell ref="BG83:BG85"/>
    <mergeCell ref="AZ89:AZ91"/>
    <mergeCell ref="BA89:BA91"/>
    <mergeCell ref="BF89:BF91"/>
    <mergeCell ref="BG89:BG91"/>
    <mergeCell ref="AZ92:AZ94"/>
    <mergeCell ref="G158:G160"/>
    <mergeCell ref="E143:E145"/>
    <mergeCell ref="E107:E109"/>
    <mergeCell ref="G107:G109"/>
    <mergeCell ref="I131:I133"/>
    <mergeCell ref="I134:I136"/>
    <mergeCell ref="I104:I106"/>
    <mergeCell ref="G104:G106"/>
    <mergeCell ref="F158:F160"/>
    <mergeCell ref="F143:F145"/>
    <mergeCell ref="F146:F148"/>
    <mergeCell ref="F149:F151"/>
    <mergeCell ref="F152:F154"/>
    <mergeCell ref="F155:F157"/>
    <mergeCell ref="F125:F127"/>
    <mergeCell ref="E146:E148"/>
    <mergeCell ref="G146:G148"/>
    <mergeCell ref="E149:E151"/>
    <mergeCell ref="G149:G151"/>
    <mergeCell ref="H155:H157"/>
    <mergeCell ref="H158:H160"/>
    <mergeCell ref="E62:E64"/>
    <mergeCell ref="E65:E67"/>
    <mergeCell ref="E68:E70"/>
    <mergeCell ref="E71:E73"/>
    <mergeCell ref="G71:G73"/>
    <mergeCell ref="H98:H100"/>
    <mergeCell ref="H101:H103"/>
    <mergeCell ref="H104:H106"/>
    <mergeCell ref="H107:H109"/>
    <mergeCell ref="H110:H112"/>
    <mergeCell ref="H113:H115"/>
    <mergeCell ref="H116:H118"/>
    <mergeCell ref="H119:H121"/>
    <mergeCell ref="H122:H124"/>
    <mergeCell ref="H125:H127"/>
    <mergeCell ref="H128:H130"/>
    <mergeCell ref="H131:H133"/>
    <mergeCell ref="E152:E154"/>
    <mergeCell ref="F119:F121"/>
    <mergeCell ref="F95:F97"/>
    <mergeCell ref="F131:F133"/>
    <mergeCell ref="F134:F136"/>
    <mergeCell ref="E140:E142"/>
    <mergeCell ref="G131:G133"/>
    <mergeCell ref="N125:N127"/>
    <mergeCell ref="N128:N130"/>
    <mergeCell ref="N131:N133"/>
    <mergeCell ref="N134:N136"/>
    <mergeCell ref="N137:N139"/>
    <mergeCell ref="N140:N142"/>
    <mergeCell ref="L104:L106"/>
    <mergeCell ref="L131:L133"/>
    <mergeCell ref="M98:M100"/>
    <mergeCell ref="M101:M103"/>
    <mergeCell ref="M137:M139"/>
    <mergeCell ref="M140:M142"/>
    <mergeCell ref="M143:M145"/>
    <mergeCell ref="G137:G139"/>
    <mergeCell ref="G152:G154"/>
    <mergeCell ref="L137:L139"/>
    <mergeCell ref="I119:I121"/>
    <mergeCell ref="I125:I127"/>
    <mergeCell ref="I128:I130"/>
    <mergeCell ref="L143:L145"/>
    <mergeCell ref="L146:L148"/>
    <mergeCell ref="L149:L151"/>
    <mergeCell ref="L152:L154"/>
    <mergeCell ref="J119:J121"/>
    <mergeCell ref="L134:L136"/>
    <mergeCell ref="K122:K124"/>
    <mergeCell ref="K125:K127"/>
    <mergeCell ref="K128:K130"/>
    <mergeCell ref="K131:K133"/>
    <mergeCell ref="K134:K136"/>
    <mergeCell ref="I137:I139"/>
    <mergeCell ref="I143:I145"/>
    <mergeCell ref="K143:K145"/>
    <mergeCell ref="K146:K148"/>
    <mergeCell ref="K149:K151"/>
    <mergeCell ref="E122:E124"/>
    <mergeCell ref="G122:G124"/>
    <mergeCell ref="E125:E127"/>
    <mergeCell ref="E128:E130"/>
    <mergeCell ref="E131:E133"/>
    <mergeCell ref="J149:J151"/>
    <mergeCell ref="J152:J154"/>
    <mergeCell ref="J125:J127"/>
    <mergeCell ref="J128:J130"/>
    <mergeCell ref="M125:M127"/>
    <mergeCell ref="M146:M148"/>
    <mergeCell ref="M149:M151"/>
    <mergeCell ref="M152:M154"/>
    <mergeCell ref="J122:J124"/>
    <mergeCell ref="M128:M130"/>
    <mergeCell ref="M122:M124"/>
    <mergeCell ref="H149:H151"/>
    <mergeCell ref="H152:H154"/>
    <mergeCell ref="I146:I148"/>
    <mergeCell ref="I149:I151"/>
    <mergeCell ref="I152:I154"/>
    <mergeCell ref="P155:P157"/>
    <mergeCell ref="P116:P118"/>
    <mergeCell ref="P146:P148"/>
    <mergeCell ref="M158:M160"/>
    <mergeCell ref="O155:O157"/>
    <mergeCell ref="E17:E19"/>
    <mergeCell ref="E20:E22"/>
    <mergeCell ref="E23:E25"/>
    <mergeCell ref="E26:E28"/>
    <mergeCell ref="F122:F124"/>
    <mergeCell ref="E92:E94"/>
    <mergeCell ref="G92:G94"/>
    <mergeCell ref="E95:E97"/>
    <mergeCell ref="G95:G97"/>
    <mergeCell ref="F80:F82"/>
    <mergeCell ref="I53:I55"/>
    <mergeCell ref="I56:I58"/>
    <mergeCell ref="I59:I61"/>
    <mergeCell ref="I74:I76"/>
    <mergeCell ref="I77:I79"/>
    <mergeCell ref="I80:I82"/>
    <mergeCell ref="I83:I85"/>
    <mergeCell ref="F44:F46"/>
    <mergeCell ref="G44:G46"/>
    <mergeCell ref="I110:I112"/>
    <mergeCell ref="E104:E106"/>
    <mergeCell ref="E50:E52"/>
    <mergeCell ref="N143:N145"/>
    <mergeCell ref="N146:N148"/>
    <mergeCell ref="N149:N151"/>
    <mergeCell ref="N152:N154"/>
    <mergeCell ref="K137:K139"/>
    <mergeCell ref="N155:N157"/>
    <mergeCell ref="N158:N160"/>
    <mergeCell ref="O146:O148"/>
    <mergeCell ref="O149:O151"/>
    <mergeCell ref="O152:O154"/>
    <mergeCell ref="O143:O145"/>
    <mergeCell ref="O128:O130"/>
    <mergeCell ref="O131:O133"/>
    <mergeCell ref="O134:O136"/>
    <mergeCell ref="G143:G145"/>
    <mergeCell ref="O158:O160"/>
    <mergeCell ref="L125:L127"/>
    <mergeCell ref="L128:L130"/>
    <mergeCell ref="M131:M133"/>
    <mergeCell ref="M134:M136"/>
    <mergeCell ref="G155:G157"/>
    <mergeCell ref="G125:G127"/>
    <mergeCell ref="G128:G130"/>
    <mergeCell ref="K158:K160"/>
    <mergeCell ref="I158:I160"/>
    <mergeCell ref="J155:J157"/>
    <mergeCell ref="J158:J160"/>
    <mergeCell ref="I155:I157"/>
    <mergeCell ref="K152:K154"/>
    <mergeCell ref="J137:J139"/>
    <mergeCell ref="J140:J142"/>
    <mergeCell ref="J143:J145"/>
    <mergeCell ref="J146:J148"/>
    <mergeCell ref="J131:J133"/>
    <mergeCell ref="J134:J136"/>
    <mergeCell ref="K155:K157"/>
    <mergeCell ref="M155:M157"/>
    <mergeCell ref="P152:P154"/>
    <mergeCell ref="O137:O139"/>
    <mergeCell ref="O140:O142"/>
    <mergeCell ref="P158:P160"/>
    <mergeCell ref="P131:P133"/>
    <mergeCell ref="K50:K52"/>
    <mergeCell ref="K53:K55"/>
    <mergeCell ref="K56:K58"/>
    <mergeCell ref="K62:K64"/>
    <mergeCell ref="M41:M43"/>
    <mergeCell ref="M44:M46"/>
    <mergeCell ref="M38:M40"/>
    <mergeCell ref="J9:J10"/>
    <mergeCell ref="M17:M19"/>
    <mergeCell ref="K11:K13"/>
    <mergeCell ref="K14:K16"/>
    <mergeCell ref="K17:K19"/>
    <mergeCell ref="K20:K22"/>
    <mergeCell ref="L9:L10"/>
    <mergeCell ref="M14:M16"/>
    <mergeCell ref="M71:M73"/>
    <mergeCell ref="M47:M49"/>
    <mergeCell ref="M50:M52"/>
    <mergeCell ref="M53:M55"/>
    <mergeCell ref="M83:M85"/>
    <mergeCell ref="M86:M88"/>
    <mergeCell ref="M35:M37"/>
    <mergeCell ref="L44:L46"/>
    <mergeCell ref="L47:L49"/>
    <mergeCell ref="L50:L52"/>
    <mergeCell ref="L53:L55"/>
    <mergeCell ref="L56:L58"/>
    <mergeCell ref="U80:U82"/>
    <mergeCell ref="I95:I97"/>
    <mergeCell ref="F26:F28"/>
    <mergeCell ref="F29:F31"/>
    <mergeCell ref="F35:F37"/>
    <mergeCell ref="F38:F40"/>
    <mergeCell ref="G62:G64"/>
    <mergeCell ref="G47:G49"/>
    <mergeCell ref="K92:K94"/>
    <mergeCell ref="K95:K97"/>
    <mergeCell ref="I29:I31"/>
    <mergeCell ref="J92:J94"/>
    <mergeCell ref="J95:J97"/>
    <mergeCell ref="K59:K61"/>
    <mergeCell ref="F41:F43"/>
    <mergeCell ref="K74:K76"/>
    <mergeCell ref="H71:H73"/>
    <mergeCell ref="H74:H76"/>
    <mergeCell ref="I38:I40"/>
    <mergeCell ref="U32:U34"/>
    <mergeCell ref="S26:S28"/>
    <mergeCell ref="T38:T40"/>
    <mergeCell ref="T59:T61"/>
    <mergeCell ref="R80:R82"/>
    <mergeCell ref="Q80:Q82"/>
    <mergeCell ref="Q83:Q85"/>
    <mergeCell ref="Q86:Q88"/>
    <mergeCell ref="Q89:Q91"/>
    <mergeCell ref="R26:R28"/>
    <mergeCell ref="R35:R37"/>
    <mergeCell ref="R38:R40"/>
    <mergeCell ref="R41:R43"/>
    <mergeCell ref="Q77:Q79"/>
    <mergeCell ref="O59:O61"/>
    <mergeCell ref="O68:O70"/>
    <mergeCell ref="T68:T70"/>
    <mergeCell ref="S65:S67"/>
    <mergeCell ref="S68:S70"/>
    <mergeCell ref="W59:W61"/>
    <mergeCell ref="W62:W64"/>
    <mergeCell ref="S62:S64"/>
    <mergeCell ref="Q35:Q37"/>
    <mergeCell ref="Q38:Q40"/>
    <mergeCell ref="Q41:Q43"/>
    <mergeCell ref="O65:O67"/>
    <mergeCell ref="P71:P73"/>
    <mergeCell ref="P74:P76"/>
    <mergeCell ref="O71:O73"/>
    <mergeCell ref="P35:P37"/>
    <mergeCell ref="P38:P40"/>
    <mergeCell ref="T50:T52"/>
    <mergeCell ref="T53:T55"/>
    <mergeCell ref="T56:T58"/>
    <mergeCell ref="R53:R55"/>
    <mergeCell ref="R62:R64"/>
    <mergeCell ref="T44:T46"/>
    <mergeCell ref="W50:W52"/>
    <mergeCell ref="Q62:Q64"/>
    <mergeCell ref="V38:V40"/>
    <mergeCell ref="V41:V43"/>
    <mergeCell ref="V44:V46"/>
    <mergeCell ref="V47:V49"/>
    <mergeCell ref="O38:O40"/>
    <mergeCell ref="O41:O43"/>
    <mergeCell ref="O44:O46"/>
    <mergeCell ref="N56:N58"/>
    <mergeCell ref="N59:N61"/>
    <mergeCell ref="T71:T73"/>
    <mergeCell ref="W38:W40"/>
    <mergeCell ref="Q71:Q73"/>
    <mergeCell ref="S71:S73"/>
    <mergeCell ref="P56:P58"/>
    <mergeCell ref="U47:U49"/>
    <mergeCell ref="U50:U52"/>
    <mergeCell ref="U53:U55"/>
    <mergeCell ref="U56:U58"/>
    <mergeCell ref="U59:U61"/>
    <mergeCell ref="U62:U64"/>
    <mergeCell ref="U65:U67"/>
    <mergeCell ref="O50:O52"/>
    <mergeCell ref="O53:O55"/>
    <mergeCell ref="U44:U46"/>
    <mergeCell ref="W56:W58"/>
    <mergeCell ref="T158:T160"/>
    <mergeCell ref="U137:U139"/>
    <mergeCell ref="U140:U142"/>
    <mergeCell ref="P92:P94"/>
    <mergeCell ref="T83:T85"/>
    <mergeCell ref="T47:T49"/>
    <mergeCell ref="S152:S154"/>
    <mergeCell ref="L107:L109"/>
    <mergeCell ref="L110:L112"/>
    <mergeCell ref="U107:U109"/>
    <mergeCell ref="S74:S76"/>
    <mergeCell ref="T155:T157"/>
    <mergeCell ref="O125:O127"/>
    <mergeCell ref="P125:P127"/>
    <mergeCell ref="O119:O121"/>
    <mergeCell ref="O62:O64"/>
    <mergeCell ref="U119:U121"/>
    <mergeCell ref="U122:U124"/>
    <mergeCell ref="U125:U127"/>
    <mergeCell ref="N50:N52"/>
    <mergeCell ref="L89:L91"/>
    <mergeCell ref="L92:L94"/>
    <mergeCell ref="U155:U157"/>
    <mergeCell ref="N62:N64"/>
    <mergeCell ref="T77:T79"/>
    <mergeCell ref="T80:T82"/>
    <mergeCell ref="P98:P100"/>
    <mergeCell ref="P149:P151"/>
    <mergeCell ref="P128:P130"/>
    <mergeCell ref="U77:U79"/>
    <mergeCell ref="N74:N76"/>
    <mergeCell ref="N65:N67"/>
    <mergeCell ref="F9:F10"/>
    <mergeCell ref="G9:G10"/>
    <mergeCell ref="F98:F100"/>
    <mergeCell ref="F101:F103"/>
    <mergeCell ref="F104:F106"/>
    <mergeCell ref="L62:L64"/>
    <mergeCell ref="L65:L67"/>
    <mergeCell ref="L68:L70"/>
    <mergeCell ref="L71:L73"/>
    <mergeCell ref="L74:L76"/>
    <mergeCell ref="L77:L79"/>
    <mergeCell ref="G11:G13"/>
    <mergeCell ref="J50:J52"/>
    <mergeCell ref="J53:J55"/>
    <mergeCell ref="J56:J58"/>
    <mergeCell ref="J59:J61"/>
    <mergeCell ref="J62:J64"/>
    <mergeCell ref="J65:J67"/>
    <mergeCell ref="J68:J70"/>
    <mergeCell ref="J71:J73"/>
    <mergeCell ref="J74:J76"/>
    <mergeCell ref="J77:J79"/>
    <mergeCell ref="I17:I19"/>
    <mergeCell ref="H9:H10"/>
    <mergeCell ref="H11:H13"/>
    <mergeCell ref="L59:L61"/>
    <mergeCell ref="H95:H97"/>
    <mergeCell ref="J47:J49"/>
    <mergeCell ref="L98:L100"/>
    <mergeCell ref="L101:L103"/>
    <mergeCell ref="L14:L16"/>
    <mergeCell ref="L17:L19"/>
    <mergeCell ref="E9:E10"/>
    <mergeCell ref="H77:H79"/>
    <mergeCell ref="K9:K10"/>
    <mergeCell ref="U68:U70"/>
    <mergeCell ref="U71:U73"/>
    <mergeCell ref="U74:U76"/>
    <mergeCell ref="O29:O31"/>
    <mergeCell ref="O32:O34"/>
    <mergeCell ref="P29:P31"/>
    <mergeCell ref="N89:N91"/>
    <mergeCell ref="N92:N94"/>
    <mergeCell ref="N53:N55"/>
    <mergeCell ref="Q68:Q70"/>
    <mergeCell ref="U143:U145"/>
    <mergeCell ref="U146:U148"/>
    <mergeCell ref="U149:U151"/>
    <mergeCell ref="T113:T115"/>
    <mergeCell ref="T116:T118"/>
    <mergeCell ref="T119:T121"/>
    <mergeCell ref="T122:T124"/>
    <mergeCell ref="T125:T127"/>
    <mergeCell ref="T128:T130"/>
    <mergeCell ref="T131:T133"/>
    <mergeCell ref="T134:T136"/>
    <mergeCell ref="T137:T139"/>
    <mergeCell ref="T140:T142"/>
    <mergeCell ref="T143:T145"/>
    <mergeCell ref="T146:T148"/>
    <mergeCell ref="T149:T151"/>
    <mergeCell ref="T101:T103"/>
    <mergeCell ref="T104:T106"/>
    <mergeCell ref="T107:T109"/>
    <mergeCell ref="P95:P97"/>
    <mergeCell ref="T74:T76"/>
    <mergeCell ref="S140:S142"/>
    <mergeCell ref="S143:S145"/>
    <mergeCell ref="S146:S148"/>
    <mergeCell ref="S149:S151"/>
    <mergeCell ref="T110:T112"/>
    <mergeCell ref="P143:P145"/>
    <mergeCell ref="U128:U130"/>
    <mergeCell ref="P89:P91"/>
    <mergeCell ref="P140:P142"/>
    <mergeCell ref="P113:P115"/>
    <mergeCell ref="V56:V58"/>
    <mergeCell ref="R134:R136"/>
    <mergeCell ref="R137:R139"/>
    <mergeCell ref="Q137:Q139"/>
    <mergeCell ref="P104:P106"/>
    <mergeCell ref="P122:P124"/>
    <mergeCell ref="P134:P136"/>
    <mergeCell ref="P137:P139"/>
    <mergeCell ref="V77:V79"/>
    <mergeCell ref="P62:P64"/>
    <mergeCell ref="Q128:Q130"/>
    <mergeCell ref="Q92:Q94"/>
    <mergeCell ref="Q95:Q97"/>
    <mergeCell ref="P77:P79"/>
    <mergeCell ref="S77:S79"/>
    <mergeCell ref="V65:V67"/>
    <mergeCell ref="P107:P109"/>
    <mergeCell ref="S83:S85"/>
    <mergeCell ref="S86:S88"/>
    <mergeCell ref="Q74:Q76"/>
    <mergeCell ref="AV128:AV130"/>
    <mergeCell ref="AW128:AW130"/>
    <mergeCell ref="AP131:AP133"/>
    <mergeCell ref="AX110:AX112"/>
    <mergeCell ref="AY122:AY124"/>
    <mergeCell ref="AP122:AP124"/>
    <mergeCell ref="AP113:AP115"/>
    <mergeCell ref="AQ113:AQ115"/>
    <mergeCell ref="AV113:AV115"/>
    <mergeCell ref="AW113:AW115"/>
    <mergeCell ref="AP116:AP118"/>
    <mergeCell ref="V113:V115"/>
    <mergeCell ref="V116:V118"/>
    <mergeCell ref="AY101:AY103"/>
    <mergeCell ref="AX104:AX106"/>
    <mergeCell ref="AY89:AY91"/>
    <mergeCell ref="AY92:AY94"/>
    <mergeCell ref="AY95:AY97"/>
    <mergeCell ref="AY113:AY115"/>
    <mergeCell ref="AQ104:AQ106"/>
    <mergeCell ref="AV104:AV106"/>
    <mergeCell ref="AW104:AW106"/>
    <mergeCell ref="AP107:AP109"/>
    <mergeCell ref="AY98:AY100"/>
    <mergeCell ref="AR101:AR103"/>
    <mergeCell ref="AS101:AS103"/>
    <mergeCell ref="W101:W103"/>
    <mergeCell ref="W104:W106"/>
    <mergeCell ref="W107:W109"/>
    <mergeCell ref="W110:W112"/>
    <mergeCell ref="W113:W115"/>
    <mergeCell ref="AV110:AV112"/>
    <mergeCell ref="W116:W118"/>
    <mergeCell ref="W89:W91"/>
    <mergeCell ref="W92:W94"/>
    <mergeCell ref="U134:U136"/>
    <mergeCell ref="U131:U133"/>
    <mergeCell ref="T152:T154"/>
    <mergeCell ref="AX86:AX88"/>
    <mergeCell ref="AX98:AX100"/>
    <mergeCell ref="AX89:AX91"/>
    <mergeCell ref="AX92:AX94"/>
    <mergeCell ref="AX95:AX97"/>
    <mergeCell ref="AX113:AX115"/>
    <mergeCell ref="AS140:AS142"/>
    <mergeCell ref="AR143:AR145"/>
    <mergeCell ref="AS143:AS145"/>
    <mergeCell ref="AQ131:AQ133"/>
    <mergeCell ref="AV131:AV133"/>
    <mergeCell ref="AR137:AR139"/>
    <mergeCell ref="AS137:AS139"/>
    <mergeCell ref="AR140:AR142"/>
    <mergeCell ref="AT110:AT112"/>
    <mergeCell ref="AU110:AU112"/>
    <mergeCell ref="AP104:AP106"/>
    <mergeCell ref="W140:W142"/>
    <mergeCell ref="U152:U154"/>
    <mergeCell ref="AT104:AT106"/>
    <mergeCell ref="AU104:AU106"/>
    <mergeCell ref="W95:W97"/>
    <mergeCell ref="W98:W100"/>
    <mergeCell ref="V101:V103"/>
    <mergeCell ref="AH89:AH91"/>
    <mergeCell ref="AU101:AU103"/>
    <mergeCell ref="U158:U160"/>
    <mergeCell ref="AW134:AW136"/>
    <mergeCell ref="AR128:AR130"/>
    <mergeCell ref="AS128:AS130"/>
    <mergeCell ref="AS131:AS133"/>
    <mergeCell ref="AR134:AR136"/>
    <mergeCell ref="AS134:AS136"/>
    <mergeCell ref="AR131:AR133"/>
    <mergeCell ref="AR125:AR127"/>
    <mergeCell ref="AS125:AS127"/>
    <mergeCell ref="AR113:AR115"/>
    <mergeCell ref="AS113:AS115"/>
    <mergeCell ref="AR116:AR118"/>
    <mergeCell ref="AS116:AS118"/>
    <mergeCell ref="AR119:AR121"/>
    <mergeCell ref="AS119:AS121"/>
    <mergeCell ref="AT119:AT121"/>
    <mergeCell ref="AT134:AT136"/>
    <mergeCell ref="AU134:AU136"/>
    <mergeCell ref="AW131:AW133"/>
    <mergeCell ref="AT128:AT130"/>
    <mergeCell ref="AU140:AU142"/>
    <mergeCell ref="AP125:AP127"/>
    <mergeCell ref="AP128:AP130"/>
    <mergeCell ref="AQ128:AQ130"/>
    <mergeCell ref="AT137:AT139"/>
    <mergeCell ref="W155:W157"/>
    <mergeCell ref="W158:W160"/>
    <mergeCell ref="AG113:AG115"/>
    <mergeCell ref="AG116:AG118"/>
    <mergeCell ref="AU128:AU130"/>
    <mergeCell ref="AT131:AT133"/>
    <mergeCell ref="AR110:AR112"/>
    <mergeCell ref="AS110:AS112"/>
    <mergeCell ref="AU116:AU118"/>
    <mergeCell ref="AT107:AT109"/>
    <mergeCell ref="AU107:AU109"/>
    <mergeCell ref="AT122:AT124"/>
    <mergeCell ref="AU122:AU124"/>
    <mergeCell ref="AT125:AT127"/>
    <mergeCell ref="AU125:AU127"/>
    <mergeCell ref="V122:V124"/>
    <mergeCell ref="AG107:AG109"/>
    <mergeCell ref="V89:V91"/>
    <mergeCell ref="V92:V94"/>
    <mergeCell ref="V95:V97"/>
    <mergeCell ref="V98:V100"/>
    <mergeCell ref="CM158:CM160"/>
    <mergeCell ref="CL152:CL154"/>
    <mergeCell ref="AX140:AX142"/>
    <mergeCell ref="AY140:AY142"/>
    <mergeCell ref="AX143:AX145"/>
    <mergeCell ref="AY143:AY145"/>
    <mergeCell ref="BH149:BH151"/>
    <mergeCell ref="BI149:BI151"/>
    <mergeCell ref="BH152:BH154"/>
    <mergeCell ref="BI152:BI154"/>
    <mergeCell ref="BH155:BH157"/>
    <mergeCell ref="BI155:BI157"/>
    <mergeCell ref="AP155:AP157"/>
    <mergeCell ref="CL155:CL157"/>
    <mergeCell ref="CM140:CM142"/>
    <mergeCell ref="CM149:CM151"/>
    <mergeCell ref="AP140:AP142"/>
    <mergeCell ref="CN149:CN151"/>
    <mergeCell ref="BA146:BA148"/>
    <mergeCell ref="AZ140:AZ142"/>
    <mergeCell ref="BA140:BA142"/>
    <mergeCell ref="CN158:CN160"/>
    <mergeCell ref="BH158:BH160"/>
    <mergeCell ref="BI158:BI160"/>
    <mergeCell ref="CF155:CF157"/>
    <mergeCell ref="CG155:CG157"/>
    <mergeCell ref="CI155:CI157"/>
    <mergeCell ref="CJ155:CJ157"/>
    <mergeCell ref="CF158:CF160"/>
    <mergeCell ref="CM143:CM145"/>
    <mergeCell ref="CN143:CN145"/>
    <mergeCell ref="AT143:AT145"/>
    <mergeCell ref="CM152:CM154"/>
    <mergeCell ref="AX155:AX157"/>
    <mergeCell ref="AY155:AY157"/>
    <mergeCell ref="CK149:CK151"/>
    <mergeCell ref="CM155:CM157"/>
    <mergeCell ref="BU146:BU148"/>
    <mergeCell ref="BV146:BV148"/>
    <mergeCell ref="BW146:BW148"/>
    <mergeCell ref="BX146:BX148"/>
    <mergeCell ref="BY146:BY148"/>
    <mergeCell ref="BZ146:BZ148"/>
    <mergeCell ref="CA146:CA148"/>
    <mergeCell ref="BY140:BY142"/>
    <mergeCell ref="BS143:BS145"/>
    <mergeCell ref="BT143:BT145"/>
    <mergeCell ref="BU149:BU151"/>
    <mergeCell ref="BV149:BV151"/>
    <mergeCell ref="AW140:AW142"/>
    <mergeCell ref="AZ149:AZ151"/>
    <mergeCell ref="AZ143:AZ145"/>
    <mergeCell ref="BA143:BA145"/>
    <mergeCell ref="AZ146:AZ148"/>
    <mergeCell ref="BC146:BC148"/>
    <mergeCell ref="BH146:BH148"/>
    <mergeCell ref="BB155:BB157"/>
    <mergeCell ref="BC155:BC157"/>
    <mergeCell ref="BC149:BC151"/>
    <mergeCell ref="BB152:BB154"/>
    <mergeCell ref="BC152:BC154"/>
    <mergeCell ref="AR149:AR151"/>
    <mergeCell ref="AU143:AU145"/>
    <mergeCell ref="AT140:AT142"/>
    <mergeCell ref="AW143:AW145"/>
    <mergeCell ref="AX152:AX154"/>
    <mergeCell ref="AY152:AY154"/>
    <mergeCell ref="AS149:AS151"/>
    <mergeCell ref="BE152:BE154"/>
    <mergeCell ref="BD155:BD157"/>
    <mergeCell ref="BE155:BE157"/>
    <mergeCell ref="AU149:AU151"/>
    <mergeCell ref="AV152:AV154"/>
    <mergeCell ref="AW152:AW154"/>
    <mergeCell ref="AR146:AR148"/>
    <mergeCell ref="AS146:AS148"/>
    <mergeCell ref="AU146:AU148"/>
    <mergeCell ref="AT149:AT151"/>
    <mergeCell ref="V152:V154"/>
    <mergeCell ref="CG137:CG139"/>
    <mergeCell ref="V119:V121"/>
    <mergeCell ref="AH146:AH148"/>
    <mergeCell ref="AI146:AI148"/>
    <mergeCell ref="AP143:AP145"/>
    <mergeCell ref="AX119:AX121"/>
    <mergeCell ref="W131:W133"/>
    <mergeCell ref="AQ143:AQ145"/>
    <mergeCell ref="BI119:BI121"/>
    <mergeCell ref="BI128:BI130"/>
    <mergeCell ref="BH131:BH133"/>
    <mergeCell ref="BI131:BI133"/>
    <mergeCell ref="BH134:BH136"/>
    <mergeCell ref="BI134:BI136"/>
    <mergeCell ref="BH137:BH139"/>
    <mergeCell ref="BI137:BI139"/>
    <mergeCell ref="BH140:BH142"/>
    <mergeCell ref="BI140:BI142"/>
    <mergeCell ref="BH143:BH145"/>
    <mergeCell ref="BI143:BI145"/>
    <mergeCell ref="AU137:AU139"/>
    <mergeCell ref="AV143:AV145"/>
    <mergeCell ref="W134:W136"/>
    <mergeCell ref="W137:W139"/>
    <mergeCell ref="CE149:CE151"/>
    <mergeCell ref="BA119:BA121"/>
    <mergeCell ref="BD131:BD133"/>
    <mergeCell ref="AX146:AX148"/>
    <mergeCell ref="AY146:AY148"/>
    <mergeCell ref="AX149:AX151"/>
    <mergeCell ref="AY149:AY151"/>
    <mergeCell ref="W143:W145"/>
    <mergeCell ref="AD122:AD124"/>
    <mergeCell ref="AH134:AH136"/>
    <mergeCell ref="AI134:AI136"/>
    <mergeCell ref="AT158:AT160"/>
    <mergeCell ref="AU158:AU160"/>
    <mergeCell ref="BN143:BN145"/>
    <mergeCell ref="BO143:BO145"/>
    <mergeCell ref="BP143:BP145"/>
    <mergeCell ref="BQ143:BQ145"/>
    <mergeCell ref="BR143:BR145"/>
    <mergeCell ref="BE131:BE133"/>
    <mergeCell ref="BD134:BD136"/>
    <mergeCell ref="BE134:BE136"/>
    <mergeCell ref="BD143:BD145"/>
    <mergeCell ref="BE143:BE145"/>
    <mergeCell ref="BD146:BD148"/>
    <mergeCell ref="BB146:BB148"/>
    <mergeCell ref="AQ122:AQ124"/>
    <mergeCell ref="AV122:AV124"/>
    <mergeCell ref="AW122:AW124"/>
    <mergeCell ref="AQ125:AQ127"/>
    <mergeCell ref="AV125:AV127"/>
    <mergeCell ref="AW125:AW127"/>
    <mergeCell ref="AT152:AT154"/>
    <mergeCell ref="AV137:AV139"/>
    <mergeCell ref="AX158:AX160"/>
    <mergeCell ref="AY158:AY160"/>
    <mergeCell ref="BH125:BH127"/>
    <mergeCell ref="BI125:BI127"/>
    <mergeCell ref="AQ140:AQ142"/>
    <mergeCell ref="AV140:AV142"/>
    <mergeCell ref="BH113:BH115"/>
    <mergeCell ref="BI113:BI115"/>
    <mergeCell ref="BH116:BH118"/>
    <mergeCell ref="CJ104:CJ106"/>
    <mergeCell ref="CF95:CF97"/>
    <mergeCell ref="CG95:CG97"/>
    <mergeCell ref="CI95:CI97"/>
    <mergeCell ref="CJ95:CJ97"/>
    <mergeCell ref="CF98:CF100"/>
    <mergeCell ref="CG98:CG100"/>
    <mergeCell ref="CH101:CH103"/>
    <mergeCell ref="CH95:CH97"/>
    <mergeCell ref="CH98:CH100"/>
    <mergeCell ref="V155:V157"/>
    <mergeCell ref="V158:V160"/>
    <mergeCell ref="W146:W148"/>
    <mergeCell ref="W149:W151"/>
    <mergeCell ref="W152:W154"/>
    <mergeCell ref="V125:V127"/>
    <mergeCell ref="V128:V130"/>
    <mergeCell ref="V131:V133"/>
    <mergeCell ref="V134:V136"/>
    <mergeCell ref="V137:V139"/>
    <mergeCell ref="V140:V142"/>
    <mergeCell ref="V143:V145"/>
    <mergeCell ref="V146:V148"/>
    <mergeCell ref="V149:V151"/>
    <mergeCell ref="V104:V106"/>
    <mergeCell ref="W119:W121"/>
    <mergeCell ref="W122:W124"/>
    <mergeCell ref="W125:W127"/>
    <mergeCell ref="W128:W130"/>
    <mergeCell ref="AY104:AY106"/>
    <mergeCell ref="AX107:AX109"/>
    <mergeCell ref="AX134:AX136"/>
    <mergeCell ref="CJ119:CJ121"/>
    <mergeCell ref="CJ122:CJ124"/>
    <mergeCell ref="BG119:BG121"/>
    <mergeCell ref="AZ122:AZ124"/>
    <mergeCell ref="BA122:BA124"/>
    <mergeCell ref="BF122:BF124"/>
    <mergeCell ref="BA113:BA115"/>
    <mergeCell ref="AY134:AY136"/>
    <mergeCell ref="AX137:AX139"/>
    <mergeCell ref="AX101:AX103"/>
    <mergeCell ref="AY125:AY127"/>
    <mergeCell ref="AX128:AX130"/>
    <mergeCell ref="AY128:AY130"/>
    <mergeCell ref="AX131:AX133"/>
    <mergeCell ref="AY131:AY133"/>
    <mergeCell ref="AX122:AX124"/>
    <mergeCell ref="AY137:AY139"/>
    <mergeCell ref="CH116:CH118"/>
    <mergeCell ref="CH119:CH121"/>
    <mergeCell ref="CH122:CH124"/>
    <mergeCell ref="CF119:CF121"/>
    <mergeCell ref="CI119:CI121"/>
    <mergeCell ref="CG122:CG124"/>
    <mergeCell ref="CI122:CI124"/>
    <mergeCell ref="BH128:BH130"/>
    <mergeCell ref="CF113:CF115"/>
    <mergeCell ref="CG113:CG115"/>
    <mergeCell ref="CI113:CI115"/>
    <mergeCell ref="CF125:CF127"/>
    <mergeCell ref="AY119:AY121"/>
    <mergeCell ref="AX116:AX118"/>
    <mergeCell ref="AY116:AY118"/>
    <mergeCell ref="BF113:BF115"/>
    <mergeCell ref="BF107:BF109"/>
    <mergeCell ref="AZ116:AZ118"/>
    <mergeCell ref="BA116:BA118"/>
    <mergeCell ref="BG116:BG118"/>
    <mergeCell ref="AY110:AY112"/>
    <mergeCell ref="AQ134:AQ136"/>
    <mergeCell ref="AV134:AV136"/>
    <mergeCell ref="AW137:AW139"/>
    <mergeCell ref="BA125:BA127"/>
    <mergeCell ref="AP137:AP139"/>
    <mergeCell ref="AQ137:AQ139"/>
    <mergeCell ref="AX125:AX127"/>
    <mergeCell ref="AZ137:AZ139"/>
    <mergeCell ref="AZ125:AZ127"/>
    <mergeCell ref="AZ131:AZ133"/>
    <mergeCell ref="AT116:AT118"/>
    <mergeCell ref="BF119:BF121"/>
    <mergeCell ref="BE116:BE118"/>
    <mergeCell ref="AZ134:AZ136"/>
    <mergeCell ref="BA134:BA136"/>
    <mergeCell ref="BA107:BA109"/>
    <mergeCell ref="BC119:BC121"/>
    <mergeCell ref="BB122:BB124"/>
    <mergeCell ref="BC122:BC124"/>
    <mergeCell ref="AZ119:AZ121"/>
    <mergeCell ref="AZ110:AZ112"/>
    <mergeCell ref="AQ116:AQ118"/>
    <mergeCell ref="AV116:AV118"/>
    <mergeCell ref="AW116:AW118"/>
    <mergeCell ref="AR122:AR124"/>
    <mergeCell ref="AS122:AS124"/>
    <mergeCell ref="AP119:AP121"/>
    <mergeCell ref="AQ119:AQ121"/>
    <mergeCell ref="AV119:AV121"/>
    <mergeCell ref="AW119:AW121"/>
    <mergeCell ref="AT113:AT115"/>
    <mergeCell ref="AY107:AY109"/>
    <mergeCell ref="CL95:CL97"/>
    <mergeCell ref="DL89:DL91"/>
    <mergeCell ref="DL92:DL94"/>
    <mergeCell ref="DL95:DL97"/>
    <mergeCell ref="DF110:DF112"/>
    <mergeCell ref="DE113:DE115"/>
    <mergeCell ref="CY140:CY142"/>
    <mergeCell ref="CZ140:CZ142"/>
    <mergeCell ref="CU134:CU136"/>
    <mergeCell ref="CV134:CV136"/>
    <mergeCell ref="CU137:CU139"/>
    <mergeCell ref="CV137:CV139"/>
    <mergeCell ref="DL98:DL100"/>
    <mergeCell ref="DL101:DL103"/>
    <mergeCell ref="DL104:DL106"/>
    <mergeCell ref="DL107:DL109"/>
    <mergeCell ref="DE116:DE118"/>
    <mergeCell ref="DE89:DE91"/>
    <mergeCell ref="DF89:DF91"/>
    <mergeCell ref="CO104:CO106"/>
    <mergeCell ref="CL122:CL124"/>
    <mergeCell ref="CL125:CL127"/>
    <mergeCell ref="CL128:CL130"/>
    <mergeCell ref="CL131:CL133"/>
    <mergeCell ref="CL134:CL136"/>
    <mergeCell ref="CL137:CL139"/>
    <mergeCell ref="CL98:CL100"/>
    <mergeCell ref="DG92:DG94"/>
    <mergeCell ref="DG89:DG91"/>
    <mergeCell ref="DA134:DA136"/>
    <mergeCell ref="DB134:DB136"/>
    <mergeCell ref="CN104:CN106"/>
    <mergeCell ref="CJ113:CJ115"/>
    <mergeCell ref="CF116:CF118"/>
    <mergeCell ref="CG116:CG118"/>
    <mergeCell ref="CI116:CI118"/>
    <mergeCell ref="CJ110:CJ112"/>
    <mergeCell ref="CH107:CH109"/>
    <mergeCell ref="CH110:CH112"/>
    <mergeCell ref="CH113:CH115"/>
    <mergeCell ref="CH104:CH106"/>
    <mergeCell ref="CZ134:CZ136"/>
    <mergeCell ref="DF98:DF100"/>
    <mergeCell ref="DE95:DE97"/>
    <mergeCell ref="DE98:DE100"/>
    <mergeCell ref="CM113:CM115"/>
    <mergeCell ref="CO113:CO115"/>
    <mergeCell ref="CP113:CP115"/>
    <mergeCell ref="CM110:CM112"/>
    <mergeCell ref="CN110:CN112"/>
    <mergeCell ref="CO110:CO112"/>
    <mergeCell ref="CP110:CP112"/>
    <mergeCell ref="CR110:CR112"/>
    <mergeCell ref="CQ113:CQ115"/>
    <mergeCell ref="CR113:CR115"/>
    <mergeCell ref="DB116:DB118"/>
    <mergeCell ref="DF137:DF139"/>
    <mergeCell ref="DE140:DE142"/>
    <mergeCell ref="DF152:DF154"/>
    <mergeCell ref="DE137:DE139"/>
    <mergeCell ref="DE107:DE109"/>
    <mergeCell ref="DF107:DF109"/>
    <mergeCell ref="DG119:DG121"/>
    <mergeCell ref="DH119:DH121"/>
    <mergeCell ref="DG122:DG124"/>
    <mergeCell ref="DH122:DH124"/>
    <mergeCell ref="DG125:DG127"/>
    <mergeCell ref="DH125:DH127"/>
    <mergeCell ref="DG128:DG130"/>
    <mergeCell ref="DH128:DH130"/>
    <mergeCell ref="DG131:DG133"/>
    <mergeCell ref="DH131:DH133"/>
    <mergeCell ref="DH113:DH115"/>
    <mergeCell ref="DL110:DL112"/>
    <mergeCell ref="DL113:DL115"/>
    <mergeCell ref="DL146:DL148"/>
    <mergeCell ref="DL149:DL151"/>
    <mergeCell ref="DL152:DL154"/>
    <mergeCell ref="DL155:DL157"/>
    <mergeCell ref="DL119:DL121"/>
    <mergeCell ref="DL122:DL124"/>
    <mergeCell ref="DL125:DL127"/>
    <mergeCell ref="DL128:DL130"/>
    <mergeCell ref="DL131:DL133"/>
    <mergeCell ref="DL134:DL136"/>
    <mergeCell ref="DL137:DL139"/>
    <mergeCell ref="DG116:DG118"/>
    <mergeCell ref="DH116:DH118"/>
    <mergeCell ref="DH107:DH109"/>
    <mergeCell ref="DL116:DL118"/>
    <mergeCell ref="DI119:DI121"/>
    <mergeCell ref="DI122:DI124"/>
    <mergeCell ref="DI110:DI112"/>
    <mergeCell ref="DI113:DI115"/>
    <mergeCell ref="DJ110:DJ112"/>
    <mergeCell ref="DJ113:DJ115"/>
    <mergeCell ref="DK134:DK136"/>
    <mergeCell ref="DK137:DK139"/>
    <mergeCell ref="DK140:DK142"/>
    <mergeCell ref="DK143:DK145"/>
    <mergeCell ref="DK146:DK148"/>
    <mergeCell ref="DK149:DK151"/>
    <mergeCell ref="DJ107:DJ109"/>
    <mergeCell ref="DJ122:DJ124"/>
    <mergeCell ref="DO98:DO100"/>
    <mergeCell ref="DO101:DO103"/>
    <mergeCell ref="DO104:DO106"/>
    <mergeCell ref="CO143:CO145"/>
    <mergeCell ref="CP143:CP145"/>
    <mergeCell ref="CS143:CS145"/>
    <mergeCell ref="CT143:CT145"/>
    <mergeCell ref="CY143:CY145"/>
    <mergeCell ref="CZ143:CZ145"/>
    <mergeCell ref="DA143:DA145"/>
    <mergeCell ref="DB143:DB145"/>
    <mergeCell ref="DA152:DA154"/>
    <mergeCell ref="DB152:DB154"/>
    <mergeCell ref="DE110:DE112"/>
    <mergeCell ref="CN131:CN133"/>
    <mergeCell ref="DM62:DM64"/>
    <mergeCell ref="DM65:DM67"/>
    <mergeCell ref="DM80:DM82"/>
    <mergeCell ref="DO65:DO67"/>
    <mergeCell ref="DO68:DO70"/>
    <mergeCell ref="DO71:DO73"/>
    <mergeCell ref="DO74:DO76"/>
    <mergeCell ref="DO77:DO79"/>
    <mergeCell ref="DO86:DO88"/>
    <mergeCell ref="CZ107:CZ109"/>
    <mergeCell ref="DA107:DA109"/>
    <mergeCell ref="DB107:DB109"/>
    <mergeCell ref="CU104:CU106"/>
    <mergeCell ref="CV104:CV106"/>
    <mergeCell ref="DF113:DF115"/>
    <mergeCell ref="DH110:DH112"/>
    <mergeCell ref="DG113:DG115"/>
    <mergeCell ref="AY56:AY58"/>
    <mergeCell ref="BG62:BG64"/>
    <mergeCell ref="CE56:CE58"/>
    <mergeCell ref="DO59:DO61"/>
    <mergeCell ref="DO62:DO64"/>
    <mergeCell ref="DI62:DI64"/>
    <mergeCell ref="DG86:DG88"/>
    <mergeCell ref="DH86:DH88"/>
    <mergeCell ref="CY59:CY61"/>
    <mergeCell ref="CZ59:CZ61"/>
    <mergeCell ref="DH101:DH103"/>
    <mergeCell ref="DG104:DG106"/>
    <mergeCell ref="DH104:DH106"/>
    <mergeCell ref="DG107:DG109"/>
    <mergeCell ref="DG59:DG61"/>
    <mergeCell ref="DF80:DF82"/>
    <mergeCell ref="DE71:DE73"/>
    <mergeCell ref="CY80:CY82"/>
    <mergeCell ref="CZ80:CZ82"/>
    <mergeCell ref="DA80:DA82"/>
    <mergeCell ref="CY107:CY109"/>
    <mergeCell ref="DE83:DE85"/>
    <mergeCell ref="DF83:DF85"/>
    <mergeCell ref="CZ71:CZ73"/>
    <mergeCell ref="CY68:CY70"/>
    <mergeCell ref="CZ68:CZ70"/>
    <mergeCell ref="DA68:DA70"/>
    <mergeCell ref="DL80:DL82"/>
    <mergeCell ref="DL83:DL85"/>
    <mergeCell ref="DL86:DL88"/>
    <mergeCell ref="DO92:DO94"/>
    <mergeCell ref="DO95:DO97"/>
    <mergeCell ref="BU11:BU13"/>
    <mergeCell ref="BV11:BV13"/>
    <mergeCell ref="BW11:BW13"/>
    <mergeCell ref="BX11:BX13"/>
    <mergeCell ref="BY11:BY13"/>
    <mergeCell ref="AX74:AX76"/>
    <mergeCell ref="AY74:AY76"/>
    <mergeCell ref="AX77:AX79"/>
    <mergeCell ref="AY77:AY79"/>
    <mergeCell ref="AX80:AX82"/>
    <mergeCell ref="AY80:AY82"/>
    <mergeCell ref="DI56:DI58"/>
    <mergeCell ref="BH65:BH67"/>
    <mergeCell ref="CU59:CU61"/>
    <mergeCell ref="DE65:DE67"/>
    <mergeCell ref="DF65:DF67"/>
    <mergeCell ref="DE68:DE70"/>
    <mergeCell ref="DF68:DF70"/>
    <mergeCell ref="CL68:CL70"/>
    <mergeCell ref="CF59:CF61"/>
    <mergeCell ref="CG59:CG61"/>
    <mergeCell ref="CI59:CI61"/>
    <mergeCell ref="CJ59:CJ61"/>
    <mergeCell ref="CI56:CI58"/>
    <mergeCell ref="CJ56:CJ58"/>
    <mergeCell ref="DH62:DH64"/>
    <mergeCell ref="DG65:DG67"/>
    <mergeCell ref="DI71:DI73"/>
    <mergeCell ref="CR80:CR82"/>
    <mergeCell ref="CX71:CX73"/>
    <mergeCell ref="CX74:CX76"/>
    <mergeCell ref="CX77:CX79"/>
    <mergeCell ref="CN89:CN91"/>
    <mergeCell ref="CL92:CL94"/>
    <mergeCell ref="CN83:CN85"/>
    <mergeCell ref="CM86:CM88"/>
    <mergeCell ref="CM71:CM73"/>
    <mergeCell ref="AF7:AI7"/>
    <mergeCell ref="AY11:AY13"/>
    <mergeCell ref="AX14:AX16"/>
    <mergeCell ref="AY14:AY16"/>
    <mergeCell ref="AX17:AX19"/>
    <mergeCell ref="AY17:AY19"/>
    <mergeCell ref="AX20:AX22"/>
    <mergeCell ref="AY20:AY22"/>
    <mergeCell ref="AX23:AX25"/>
    <mergeCell ref="AY23:AY25"/>
    <mergeCell ref="AX26:AX28"/>
    <mergeCell ref="AY26:AY28"/>
    <mergeCell ref="AX29:AX31"/>
    <mergeCell ref="AY29:AY31"/>
    <mergeCell ref="AX35:AX37"/>
    <mergeCell ref="AY35:AY37"/>
    <mergeCell ref="CL9:CL10"/>
    <mergeCell ref="CL14:CL16"/>
    <mergeCell ref="CL17:CL19"/>
    <mergeCell ref="BG14:BG16"/>
    <mergeCell ref="BC14:BC16"/>
    <mergeCell ref="BB17:BB19"/>
    <mergeCell ref="BC17:BC19"/>
    <mergeCell ref="CE9:CE10"/>
    <mergeCell ref="CE11:CE13"/>
    <mergeCell ref="BS11:BS13"/>
    <mergeCell ref="BT11:BT13"/>
    <mergeCell ref="DB68:DB70"/>
    <mergeCell ref="CW68:CW70"/>
    <mergeCell ref="DI59:DI61"/>
    <mergeCell ref="DE86:DE88"/>
    <mergeCell ref="DF86:DF88"/>
    <mergeCell ref="CU56:CU58"/>
    <mergeCell ref="CM38:CM40"/>
    <mergeCell ref="CN38:CN40"/>
    <mergeCell ref="CY71:CY73"/>
    <mergeCell ref="BH71:BH73"/>
    <mergeCell ref="BI71:BI73"/>
    <mergeCell ref="BH74:BH76"/>
    <mergeCell ref="BI74:BI76"/>
    <mergeCell ref="BH77:BH79"/>
    <mergeCell ref="BI77:BI79"/>
    <mergeCell ref="BH80:BH82"/>
    <mergeCell ref="BI80:BI82"/>
    <mergeCell ref="BH83:BH85"/>
    <mergeCell ref="BI59:BI61"/>
    <mergeCell ref="BI56:BI58"/>
    <mergeCell ref="BH59:BH61"/>
    <mergeCell ref="BI83:BI85"/>
    <mergeCell ref="CN86:CN88"/>
    <mergeCell ref="CX80:CX82"/>
    <mergeCell ref="CN68:CN70"/>
    <mergeCell ref="DB80:DB82"/>
    <mergeCell ref="CT83:CT85"/>
    <mergeCell ref="CY77:CY79"/>
    <mergeCell ref="CZ77:CZ79"/>
    <mergeCell ref="DA77:DA79"/>
    <mergeCell ref="DB77:DB79"/>
    <mergeCell ref="CO74:CO76"/>
    <mergeCell ref="CI86:CI88"/>
    <mergeCell ref="CJ86:CJ88"/>
    <mergeCell ref="CF77:CF79"/>
    <mergeCell ref="CG77:CG79"/>
    <mergeCell ref="CI77:CI79"/>
    <mergeCell ref="CJ77:CJ79"/>
    <mergeCell ref="CF80:CF82"/>
    <mergeCell ref="AP7:AY7"/>
    <mergeCell ref="BH122:BH124"/>
    <mergeCell ref="BI122:BI124"/>
    <mergeCell ref="BI26:BI28"/>
    <mergeCell ref="BH26:BH28"/>
    <mergeCell ref="AX9:AY9"/>
    <mergeCell ref="AX11:AX13"/>
    <mergeCell ref="BA95:BA97"/>
    <mergeCell ref="AX83:AX85"/>
    <mergeCell ref="AZ113:AZ115"/>
    <mergeCell ref="AZ101:AZ103"/>
    <mergeCell ref="BF83:BF85"/>
    <mergeCell ref="AY83:AY85"/>
    <mergeCell ref="BB101:BB103"/>
    <mergeCell ref="BC101:BC103"/>
    <mergeCell ref="BB104:BB106"/>
    <mergeCell ref="BC104:BC106"/>
    <mergeCell ref="CF92:CF94"/>
    <mergeCell ref="AX59:AX61"/>
    <mergeCell ref="AY59:AY61"/>
    <mergeCell ref="AX62:AX64"/>
    <mergeCell ref="AY62:AY64"/>
    <mergeCell ref="AX65:AX67"/>
    <mergeCell ref="AY65:AY67"/>
    <mergeCell ref="CG92:CG94"/>
    <mergeCell ref="BI89:BI91"/>
    <mergeCell ref="BI29:BI31"/>
    <mergeCell ref="BH29:BH31"/>
    <mergeCell ref="BH32:BH34"/>
    <mergeCell ref="BI32:BI34"/>
    <mergeCell ref="BH86:BH88"/>
    <mergeCell ref="BI86:BI88"/>
    <mergeCell ref="BH89:BH91"/>
    <mergeCell ref="BH107:BH109"/>
    <mergeCell ref="BG59:BG61"/>
    <mergeCell ref="BH68:BH70"/>
    <mergeCell ref="BI68:BI70"/>
    <mergeCell ref="BG56:BG58"/>
    <mergeCell ref="BI47:BI49"/>
    <mergeCell ref="BH50:BH52"/>
    <mergeCell ref="BI50:BI52"/>
    <mergeCell ref="BI38:BI40"/>
    <mergeCell ref="BG86:BG88"/>
    <mergeCell ref="BH56:BH58"/>
    <mergeCell ref="BI65:BI67"/>
    <mergeCell ref="BI35:BI37"/>
    <mergeCell ref="BH35:BH37"/>
    <mergeCell ref="BH95:BH97"/>
    <mergeCell ref="BI95:BI97"/>
    <mergeCell ref="BH98:BH100"/>
    <mergeCell ref="BI98:BI100"/>
    <mergeCell ref="BH101:BH103"/>
    <mergeCell ref="BI101:BI103"/>
    <mergeCell ref="BH104:BH106"/>
    <mergeCell ref="BI104:BI106"/>
    <mergeCell ref="BG38:BG40"/>
    <mergeCell ref="BB47:BB49"/>
    <mergeCell ref="BC47:BC49"/>
    <mergeCell ref="BB50:BB52"/>
    <mergeCell ref="BC50:BC52"/>
    <mergeCell ref="BD50:BD52"/>
    <mergeCell ref="BE50:BE52"/>
    <mergeCell ref="AZ53:AZ55"/>
    <mergeCell ref="AZ41:AZ43"/>
    <mergeCell ref="BA41:BA43"/>
    <mergeCell ref="BF41:BF43"/>
    <mergeCell ref="BG41:BG43"/>
    <mergeCell ref="BD44:BD46"/>
    <mergeCell ref="BE44:BE46"/>
    <mergeCell ref="AU113:AU115"/>
    <mergeCell ref="AZ7:BI7"/>
    <mergeCell ref="BI23:BI25"/>
    <mergeCell ref="BH23:BH25"/>
    <mergeCell ref="BI20:BI22"/>
    <mergeCell ref="BH20:BH22"/>
    <mergeCell ref="BI17:BI19"/>
    <mergeCell ref="BH17:BH19"/>
    <mergeCell ref="BI14:BI16"/>
    <mergeCell ref="BH14:BH16"/>
    <mergeCell ref="BI11:BI13"/>
    <mergeCell ref="BH11:BH13"/>
    <mergeCell ref="BH9:BI9"/>
    <mergeCell ref="AZ26:AZ28"/>
    <mergeCell ref="BA26:BA28"/>
    <mergeCell ref="BF26:BF28"/>
    <mergeCell ref="BG26:BG28"/>
    <mergeCell ref="BH62:BH64"/>
    <mergeCell ref="BI62:BI64"/>
    <mergeCell ref="BF38:BF40"/>
    <mergeCell ref="BE68:BE70"/>
    <mergeCell ref="BD53:BD55"/>
    <mergeCell ref="BE53:BE55"/>
    <mergeCell ref="BD56:BD58"/>
    <mergeCell ref="BE56:BE58"/>
    <mergeCell ref="BD59:BD61"/>
    <mergeCell ref="BE59:BE61"/>
    <mergeCell ref="AZ68:AZ70"/>
    <mergeCell ref="DE9:DF9"/>
    <mergeCell ref="DE11:DE13"/>
    <mergeCell ref="DF11:DF13"/>
    <mergeCell ref="DE14:DE16"/>
    <mergeCell ref="DF14:DF16"/>
    <mergeCell ref="CV11:CV13"/>
    <mergeCell ref="CU14:CU16"/>
    <mergeCell ref="CV14:CV16"/>
    <mergeCell ref="CU20:CU22"/>
    <mergeCell ref="CV20:CV22"/>
    <mergeCell ref="CU23:CU25"/>
    <mergeCell ref="CV23:CV25"/>
    <mergeCell ref="CU26:CU28"/>
    <mergeCell ref="CV26:CV28"/>
    <mergeCell ref="DF41:DF43"/>
    <mergeCell ref="CU47:CU49"/>
    <mergeCell ref="CV47:CV49"/>
    <mergeCell ref="AZ50:AZ52"/>
    <mergeCell ref="BA50:BA52"/>
    <mergeCell ref="CL11:CL13"/>
    <mergeCell ref="CE59:CE61"/>
    <mergeCell ref="CE62:CE64"/>
    <mergeCell ref="CE65:CE67"/>
    <mergeCell ref="CE26:CE28"/>
    <mergeCell ref="CE29:CE31"/>
    <mergeCell ref="CM7:CV7"/>
    <mergeCell ref="CT29:CT31"/>
    <mergeCell ref="CM20:CM22"/>
    <mergeCell ref="CN20:CN22"/>
    <mergeCell ref="CO20:CO22"/>
    <mergeCell ref="CO35:CO37"/>
    <mergeCell ref="CP35:CP37"/>
    <mergeCell ref="CS35:CS37"/>
    <mergeCell ref="CT35:CT37"/>
    <mergeCell ref="CM9:CN9"/>
    <mergeCell ref="CO9:CP9"/>
    <mergeCell ref="CS9:CT9"/>
    <mergeCell ref="CU9:CV9"/>
    <mergeCell ref="CU11:CU13"/>
    <mergeCell ref="CO32:CO34"/>
    <mergeCell ref="CP32:CP34"/>
    <mergeCell ref="CS32:CS34"/>
    <mergeCell ref="CF7:CJ7"/>
    <mergeCell ref="CF11:CF13"/>
    <mergeCell ref="CG11:CG13"/>
    <mergeCell ref="CI11:CI13"/>
    <mergeCell ref="CJ11:CJ13"/>
    <mergeCell ref="CF14:CF16"/>
    <mergeCell ref="CG14:CG16"/>
    <mergeCell ref="CG35:CG37"/>
    <mergeCell ref="CI35:CI37"/>
    <mergeCell ref="CV35:CV37"/>
    <mergeCell ref="CV32:CV34"/>
    <mergeCell ref="CE35:CE37"/>
    <mergeCell ref="CO50:CO52"/>
    <mergeCell ref="DG11:DG13"/>
    <mergeCell ref="CP59:CP61"/>
    <mergeCell ref="CS59:CS61"/>
    <mergeCell ref="CT59:CT61"/>
    <mergeCell ref="CO47:CO49"/>
    <mergeCell ref="CP47:CP49"/>
    <mergeCell ref="CS47:CS49"/>
    <mergeCell ref="CT47:CT49"/>
    <mergeCell ref="CO53:CO55"/>
    <mergeCell ref="CM11:CM13"/>
    <mergeCell ref="CN11:CN13"/>
    <mergeCell ref="CO11:CO13"/>
    <mergeCell ref="CP11:CP13"/>
    <mergeCell ref="CS11:CS13"/>
    <mergeCell ref="CT11:CT13"/>
    <mergeCell ref="CZ11:CZ13"/>
    <mergeCell ref="CY11:CY13"/>
    <mergeCell ref="DA11:DA13"/>
    <mergeCell ref="DG35:DG37"/>
    <mergeCell ref="DE56:DE58"/>
    <mergeCell ref="DF56:DF58"/>
    <mergeCell ref="DG38:DG40"/>
    <mergeCell ref="CP50:CP52"/>
    <mergeCell ref="CO41:CO43"/>
    <mergeCell ref="CP41:CP43"/>
    <mergeCell ref="DA29:DA31"/>
    <mergeCell ref="DB29:DB31"/>
    <mergeCell ref="DA50:DA52"/>
    <mergeCell ref="DB41:DB43"/>
    <mergeCell ref="DA44:DA46"/>
    <mergeCell ref="DB44:DB46"/>
    <mergeCell ref="CM14:CM16"/>
    <mergeCell ref="CN14:CN16"/>
    <mergeCell ref="CO14:CO16"/>
    <mergeCell ref="CP14:CP16"/>
    <mergeCell ref="CS14:CS16"/>
    <mergeCell ref="CT14:CT16"/>
    <mergeCell ref="CY14:CY16"/>
    <mergeCell ref="DA47:DA49"/>
    <mergeCell ref="DB47:DB49"/>
    <mergeCell ref="DB59:DB61"/>
    <mergeCell ref="CW47:CW49"/>
    <mergeCell ref="CW50:CW52"/>
    <mergeCell ref="CW53:CW55"/>
    <mergeCell ref="CW56:CW58"/>
    <mergeCell ref="CZ32:CZ34"/>
    <mergeCell ref="DA32:DA34"/>
    <mergeCell ref="DB32:DB34"/>
    <mergeCell ref="CQ53:CQ55"/>
    <mergeCell ref="CR53:CR55"/>
    <mergeCell ref="CQ56:CQ58"/>
    <mergeCell ref="CR56:CR58"/>
    <mergeCell ref="CU44:CU46"/>
    <mergeCell ref="CV44:CV46"/>
    <mergeCell ref="CX44:CX46"/>
    <mergeCell ref="CO59:CO61"/>
    <mergeCell ref="CM23:CM25"/>
    <mergeCell ref="CN23:CN25"/>
    <mergeCell ref="CM26:CM28"/>
    <mergeCell ref="CN32:CN34"/>
    <mergeCell ref="CO44:CO46"/>
    <mergeCell ref="CP44:CP46"/>
    <mergeCell ref="CP53:CP55"/>
    <mergeCell ref="CY7:DH7"/>
    <mergeCell ref="CF62:CF64"/>
    <mergeCell ref="CF29:CF31"/>
    <mergeCell ref="CG29:CG31"/>
    <mergeCell ref="CI29:CI31"/>
    <mergeCell ref="CJ29:CJ31"/>
    <mergeCell ref="CX35:CX37"/>
    <mergeCell ref="CX38:CX40"/>
    <mergeCell ref="CX41:CX43"/>
    <mergeCell ref="CN26:CN28"/>
    <mergeCell ref="CM29:CM31"/>
    <mergeCell ref="CN29:CN31"/>
    <mergeCell ref="CM35:CM37"/>
    <mergeCell ref="CN35:CN37"/>
    <mergeCell ref="DC35:DC37"/>
    <mergeCell ref="DD35:DD37"/>
    <mergeCell ref="CK53:CK55"/>
    <mergeCell ref="CK56:CK58"/>
    <mergeCell ref="CF53:CF55"/>
    <mergeCell ref="CG53:CG55"/>
    <mergeCell ref="CH38:CH40"/>
    <mergeCell ref="CH41:CH43"/>
    <mergeCell ref="CH44:CH46"/>
    <mergeCell ref="CH47:CH49"/>
    <mergeCell ref="CH50:CH52"/>
    <mergeCell ref="CH53:CH55"/>
    <mergeCell ref="CK59:CK61"/>
    <mergeCell ref="CK62:CK64"/>
    <mergeCell ref="CV41:CV43"/>
    <mergeCell ref="CN53:CN55"/>
    <mergeCell ref="CM53:CM55"/>
    <mergeCell ref="CT32:CT34"/>
    <mergeCell ref="O7:AE7"/>
    <mergeCell ref="N11:N13"/>
    <mergeCell ref="N29:N31"/>
    <mergeCell ref="N35:N37"/>
    <mergeCell ref="N38:N40"/>
    <mergeCell ref="N41:N43"/>
    <mergeCell ref="M11:M13"/>
    <mergeCell ref="N9:N10"/>
    <mergeCell ref="V17:V19"/>
    <mergeCell ref="V20:V22"/>
    <mergeCell ref="V23:V25"/>
    <mergeCell ref="V26:V28"/>
    <mergeCell ref="V35:V37"/>
    <mergeCell ref="O14:O16"/>
    <mergeCell ref="O17:O19"/>
    <mergeCell ref="O20:O22"/>
    <mergeCell ref="P11:P13"/>
    <mergeCell ref="P14:P16"/>
    <mergeCell ref="P17:P19"/>
    <mergeCell ref="P20:P22"/>
    <mergeCell ref="T11:T13"/>
    <mergeCell ref="T14:T16"/>
    <mergeCell ref="S20:S22"/>
    <mergeCell ref="S23:S25"/>
    <mergeCell ref="AE41:AE43"/>
    <mergeCell ref="R11:R13"/>
    <mergeCell ref="R14:R16"/>
    <mergeCell ref="R17:R19"/>
    <mergeCell ref="R20:R22"/>
    <mergeCell ref="R23:R25"/>
    <mergeCell ref="DG134:DG136"/>
    <mergeCell ref="DH134:DH136"/>
    <mergeCell ref="DG137:DG139"/>
    <mergeCell ref="DH137:DH139"/>
    <mergeCell ref="DG140:DG142"/>
    <mergeCell ref="DH140:DH142"/>
    <mergeCell ref="DH89:DH91"/>
    <mergeCell ref="DH92:DH94"/>
    <mergeCell ref="DC9:DD9"/>
    <mergeCell ref="CY35:CY37"/>
    <mergeCell ref="CZ35:CZ37"/>
    <mergeCell ref="DA35:DA37"/>
    <mergeCell ref="DB35:DB37"/>
    <mergeCell ref="DH68:DH70"/>
    <mergeCell ref="DG71:DG73"/>
    <mergeCell ref="DH71:DH73"/>
    <mergeCell ref="DG74:DG76"/>
    <mergeCell ref="DH65:DH67"/>
    <mergeCell ref="DD47:DD49"/>
    <mergeCell ref="DC50:DC52"/>
    <mergeCell ref="DD50:DD52"/>
    <mergeCell ref="DH53:DH55"/>
    <mergeCell ref="DG56:DG58"/>
    <mergeCell ref="DG110:DG112"/>
    <mergeCell ref="DE47:DE49"/>
    <mergeCell ref="DH20:DH22"/>
    <mergeCell ref="DF47:DF49"/>
    <mergeCell ref="DE50:DE52"/>
    <mergeCell ref="DG9:DH9"/>
    <mergeCell ref="DG68:DG70"/>
    <mergeCell ref="DC65:DC67"/>
    <mergeCell ref="DD65:DD67"/>
    <mergeCell ref="CF56:CF58"/>
    <mergeCell ref="CG56:CG58"/>
    <mergeCell ref="CJ20:CJ22"/>
    <mergeCell ref="CF23:CF25"/>
    <mergeCell ref="CG23:CG25"/>
    <mergeCell ref="CI23:CI25"/>
    <mergeCell ref="CJ23:CJ25"/>
    <mergeCell ref="CJ38:CJ40"/>
    <mergeCell ref="CI14:CI16"/>
    <mergeCell ref="CJ14:CJ16"/>
    <mergeCell ref="CF20:CF22"/>
    <mergeCell ref="CG20:CG22"/>
    <mergeCell ref="CI20:CI22"/>
    <mergeCell ref="CJ26:CJ28"/>
    <mergeCell ref="CH56:CH58"/>
    <mergeCell ref="CK68:CK70"/>
    <mergeCell ref="DG158:DG160"/>
    <mergeCell ref="DG143:DG145"/>
    <mergeCell ref="DE23:DE25"/>
    <mergeCell ref="CX32:CX34"/>
    <mergeCell ref="DF23:DF25"/>
    <mergeCell ref="DA20:DA22"/>
    <mergeCell ref="DB20:DB22"/>
    <mergeCell ref="DC38:DC40"/>
    <mergeCell ref="DD38:DD40"/>
    <mergeCell ref="DC41:DC43"/>
    <mergeCell ref="DD41:DD43"/>
    <mergeCell ref="DC44:DC46"/>
    <mergeCell ref="DD44:DD46"/>
    <mergeCell ref="DG41:DG43"/>
    <mergeCell ref="DG44:DG46"/>
    <mergeCell ref="DA23:DA25"/>
    <mergeCell ref="CF26:CF28"/>
    <mergeCell ref="CG26:CG28"/>
    <mergeCell ref="CI53:CI55"/>
    <mergeCell ref="CJ53:CJ55"/>
    <mergeCell ref="W8:AE8"/>
    <mergeCell ref="V14:V16"/>
    <mergeCell ref="U38:U40"/>
    <mergeCell ref="U41:U43"/>
    <mergeCell ref="W17:W19"/>
    <mergeCell ref="T17:T19"/>
    <mergeCell ref="T20:T22"/>
    <mergeCell ref="T23:T25"/>
    <mergeCell ref="T26:T28"/>
    <mergeCell ref="T35:T37"/>
    <mergeCell ref="CI38:CI40"/>
    <mergeCell ref="BH53:BH55"/>
    <mergeCell ref="BI53:BI55"/>
    <mergeCell ref="BF50:BF52"/>
    <mergeCell ref="BG50:BG52"/>
    <mergeCell ref="CI44:CI46"/>
    <mergeCell ref="CJ44:CJ46"/>
    <mergeCell ref="CF35:CF37"/>
    <mergeCell ref="CI26:CI28"/>
    <mergeCell ref="X9:AA9"/>
    <mergeCell ref="CE44:CE46"/>
    <mergeCell ref="CE47:CE49"/>
    <mergeCell ref="CE50:CE52"/>
    <mergeCell ref="CE53:CE55"/>
    <mergeCell ref="CE14:CE16"/>
    <mergeCell ref="CE17:CE19"/>
    <mergeCell ref="CE20:CE22"/>
    <mergeCell ref="CE23:CE25"/>
    <mergeCell ref="DR11:DR13"/>
    <mergeCell ref="DR14:DR16"/>
    <mergeCell ref="DR20:DR22"/>
    <mergeCell ref="DR23:DR25"/>
    <mergeCell ref="DR26:DR28"/>
    <mergeCell ref="DR29:DR31"/>
    <mergeCell ref="DR35:DR37"/>
    <mergeCell ref="DR38:DR40"/>
    <mergeCell ref="DR41:DR43"/>
    <mergeCell ref="DR44:DR46"/>
    <mergeCell ref="J86:J88"/>
    <mergeCell ref="DR47:DR49"/>
    <mergeCell ref="DR50:DR52"/>
    <mergeCell ref="DR53:DR55"/>
    <mergeCell ref="DR56:DR58"/>
    <mergeCell ref="DR59:DR61"/>
    <mergeCell ref="DR62:DR64"/>
    <mergeCell ref="DR65:DR67"/>
    <mergeCell ref="J11:J13"/>
    <mergeCell ref="J14:J16"/>
    <mergeCell ref="J17:J19"/>
    <mergeCell ref="J20:J22"/>
    <mergeCell ref="J23:J25"/>
    <mergeCell ref="J26:J28"/>
    <mergeCell ref="J35:J37"/>
    <mergeCell ref="J38:J40"/>
    <mergeCell ref="J41:J43"/>
    <mergeCell ref="J44:J46"/>
    <mergeCell ref="CL74:CL76"/>
    <mergeCell ref="CJ35:CJ37"/>
    <mergeCell ref="CF38:CF40"/>
    <mergeCell ref="CG38:CG40"/>
    <mergeCell ref="CH59:CH61"/>
    <mergeCell ref="DH158:DH160"/>
    <mergeCell ref="DG23:DG25"/>
    <mergeCell ref="DH23:DH25"/>
    <mergeCell ref="DG26:DG28"/>
    <mergeCell ref="DH26:DH28"/>
    <mergeCell ref="DG29:DG31"/>
    <mergeCell ref="DH29:DH31"/>
    <mergeCell ref="CG71:CG73"/>
    <mergeCell ref="CI71:CI73"/>
    <mergeCell ref="CJ71:CJ73"/>
    <mergeCell ref="CF74:CF76"/>
    <mergeCell ref="CG74:CG76"/>
    <mergeCell ref="CI74:CI76"/>
    <mergeCell ref="CJ74:CJ76"/>
    <mergeCell ref="CH71:CH73"/>
    <mergeCell ref="DE53:DE55"/>
    <mergeCell ref="DF53:DF55"/>
    <mergeCell ref="CM50:CM52"/>
    <mergeCell ref="CN50:CN52"/>
    <mergeCell ref="CG110:CG112"/>
    <mergeCell ref="CI110:CI112"/>
    <mergeCell ref="CF86:CF88"/>
    <mergeCell ref="CG86:CG88"/>
    <mergeCell ref="CF101:CF103"/>
    <mergeCell ref="CG101:CG103"/>
    <mergeCell ref="CI101:CI103"/>
    <mergeCell ref="CJ101:CJ103"/>
    <mergeCell ref="CF104:CF106"/>
    <mergeCell ref="CU35:CU37"/>
    <mergeCell ref="CL50:CL52"/>
    <mergeCell ref="DG53:DG55"/>
    <mergeCell ref="DH59:DH61"/>
    <mergeCell ref="DG83:DG85"/>
    <mergeCell ref="DH83:DH85"/>
    <mergeCell ref="DC59:DC61"/>
    <mergeCell ref="DD59:DD61"/>
    <mergeCell ref="DC62:DC64"/>
    <mergeCell ref="DD62:DD64"/>
    <mergeCell ref="DF62:DF64"/>
    <mergeCell ref="DE62:DE64"/>
    <mergeCell ref="DH50:DH52"/>
    <mergeCell ref="DH38:DH40"/>
    <mergeCell ref="DH41:DH43"/>
    <mergeCell ref="DH44:DH46"/>
    <mergeCell ref="DE59:DE61"/>
    <mergeCell ref="DF59:DF61"/>
    <mergeCell ref="CM62:CM64"/>
    <mergeCell ref="CM47:CM49"/>
    <mergeCell ref="CN47:CN49"/>
    <mergeCell ref="CM56:CM58"/>
    <mergeCell ref="CN56:CN58"/>
    <mergeCell ref="CM59:CM61"/>
    <mergeCell ref="CN59:CN61"/>
    <mergeCell ref="DD56:DD58"/>
    <mergeCell ref="DG47:DG49"/>
    <mergeCell ref="DE38:DE40"/>
    <mergeCell ref="DF38:DF40"/>
    <mergeCell ref="DE41:DE43"/>
    <mergeCell ref="CO56:CO58"/>
    <mergeCell ref="CX56:CX58"/>
    <mergeCell ref="CX59:CX61"/>
    <mergeCell ref="DC47:DC49"/>
    <mergeCell ref="CO38:CO40"/>
    <mergeCell ref="CK155:CK157"/>
    <mergeCell ref="CF107:CF109"/>
    <mergeCell ref="CG107:CG109"/>
    <mergeCell ref="CI107:CI109"/>
    <mergeCell ref="CJ107:CJ109"/>
    <mergeCell ref="CF110:CF112"/>
    <mergeCell ref="CV59:CV61"/>
    <mergeCell ref="DL23:DL25"/>
    <mergeCell ref="DL26:DL28"/>
    <mergeCell ref="DL29:DL31"/>
    <mergeCell ref="DL35:DL37"/>
    <mergeCell ref="DL38:DL40"/>
    <mergeCell ref="DL41:DL43"/>
    <mergeCell ref="DL44:DL46"/>
    <mergeCell ref="CM41:CM43"/>
    <mergeCell ref="CN41:CN43"/>
    <mergeCell ref="CM44:CM46"/>
    <mergeCell ref="CN44:CN46"/>
    <mergeCell ref="CO29:CO31"/>
    <mergeCell ref="CP29:CP31"/>
    <mergeCell ref="CS29:CS31"/>
    <mergeCell ref="CT23:CT25"/>
    <mergeCell ref="CZ23:CZ25"/>
    <mergeCell ref="CL53:CL55"/>
    <mergeCell ref="DL47:DL49"/>
    <mergeCell ref="DL50:DL52"/>
    <mergeCell ref="DL53:DL55"/>
    <mergeCell ref="DL56:DL58"/>
    <mergeCell ref="CP56:CP58"/>
    <mergeCell ref="CS56:CS58"/>
    <mergeCell ref="CY56:CY58"/>
    <mergeCell ref="CZ56:CZ58"/>
    <mergeCell ref="CU29:CU31"/>
    <mergeCell ref="CV29:CV31"/>
    <mergeCell ref="CP20:CP22"/>
    <mergeCell ref="CS20:CS22"/>
    <mergeCell ref="CT20:CT22"/>
    <mergeCell ref="CY20:CY22"/>
    <mergeCell ref="CZ20:CZ22"/>
    <mergeCell ref="CW20:CW22"/>
    <mergeCell ref="CQ20:CQ22"/>
    <mergeCell ref="CR20:CR22"/>
    <mergeCell ref="DH35:DH37"/>
    <mergeCell ref="CQ23:CQ25"/>
    <mergeCell ref="CR23:CR25"/>
    <mergeCell ref="CR26:CR28"/>
    <mergeCell ref="DB50:DB52"/>
    <mergeCell ref="CY53:CY55"/>
    <mergeCell ref="CZ53:CZ55"/>
    <mergeCell ref="CX47:CX49"/>
    <mergeCell ref="CX50:CX52"/>
    <mergeCell ref="CX53:CX55"/>
    <mergeCell ref="CQ26:CQ28"/>
    <mergeCell ref="CW23:CW25"/>
    <mergeCell ref="CW26:CW28"/>
    <mergeCell ref="CS53:CS55"/>
    <mergeCell ref="CT53:CT55"/>
    <mergeCell ref="CT41:CT43"/>
    <mergeCell ref="CY41:CY43"/>
    <mergeCell ref="CZ41:CZ43"/>
    <mergeCell ref="CW32:CW34"/>
    <mergeCell ref="CQ50:CQ52"/>
    <mergeCell ref="CR50:CR52"/>
    <mergeCell ref="CX29:CX31"/>
    <mergeCell ref="CL20:CL22"/>
    <mergeCell ref="CL23:CL25"/>
    <mergeCell ref="CL26:CL28"/>
    <mergeCell ref="CL29:CL31"/>
    <mergeCell ref="CX20:CX22"/>
    <mergeCell ref="CX23:CX25"/>
    <mergeCell ref="CL71:CL73"/>
    <mergeCell ref="CK44:CK46"/>
    <mergeCell ref="CK47:CK49"/>
    <mergeCell ref="CK50:CK52"/>
    <mergeCell ref="CK77:CK79"/>
    <mergeCell ref="CK80:CK82"/>
    <mergeCell ref="CF65:CF67"/>
    <mergeCell ref="CI65:CI67"/>
    <mergeCell ref="CK65:CK67"/>
    <mergeCell ref="DH47:DH49"/>
    <mergeCell ref="DG50:DG52"/>
    <mergeCell ref="DB53:DB55"/>
    <mergeCell ref="CY23:CY25"/>
    <mergeCell ref="CY47:CY49"/>
    <mergeCell ref="CZ47:CZ49"/>
    <mergeCell ref="CJ47:CJ49"/>
    <mergeCell ref="CF50:CF52"/>
    <mergeCell ref="CG50:CG52"/>
    <mergeCell ref="CI50:CI52"/>
    <mergeCell ref="CJ50:CJ52"/>
    <mergeCell ref="CF41:CF43"/>
    <mergeCell ref="CG41:CG43"/>
    <mergeCell ref="CI41:CI43"/>
    <mergeCell ref="CJ41:CJ43"/>
    <mergeCell ref="CF44:CF46"/>
    <mergeCell ref="CG44:CG46"/>
    <mergeCell ref="CL59:CL61"/>
    <mergeCell ref="CL56:CL58"/>
    <mergeCell ref="CG62:CG64"/>
    <mergeCell ref="CH62:CH64"/>
    <mergeCell ref="CF71:CF73"/>
    <mergeCell ref="CK83:CK85"/>
    <mergeCell ref="CK86:CK88"/>
    <mergeCell ref="CK89:CK91"/>
    <mergeCell ref="CK92:CK94"/>
    <mergeCell ref="CK95:CK97"/>
    <mergeCell ref="CK98:CK100"/>
    <mergeCell ref="CK101:CK103"/>
    <mergeCell ref="CK104:CK106"/>
    <mergeCell ref="CG104:CG106"/>
    <mergeCell ref="CI104:CI106"/>
    <mergeCell ref="CH89:CH91"/>
    <mergeCell ref="CH92:CH94"/>
    <mergeCell ref="CH65:CH67"/>
    <mergeCell ref="CG65:CG67"/>
    <mergeCell ref="CH74:CH76"/>
    <mergeCell ref="CH77:CH79"/>
    <mergeCell ref="CH80:CH82"/>
    <mergeCell ref="CK71:CK73"/>
    <mergeCell ref="CK74:CK76"/>
    <mergeCell ref="CI62:CI64"/>
    <mergeCell ref="CJ62:CJ64"/>
    <mergeCell ref="CI68:CI70"/>
    <mergeCell ref="CJ68:CJ70"/>
    <mergeCell ref="CH68:CH70"/>
    <mergeCell ref="CF68:CF70"/>
    <mergeCell ref="CG68:CG70"/>
    <mergeCell ref="CJ92:CJ94"/>
    <mergeCell ref="ED9:ED10"/>
    <mergeCell ref="EC9:EC10"/>
    <mergeCell ref="DW9:DW10"/>
    <mergeCell ref="DP9:DP10"/>
    <mergeCell ref="DN9:DN10"/>
    <mergeCell ref="CK158:CK160"/>
    <mergeCell ref="CI128:CI130"/>
    <mergeCell ref="CJ128:CJ130"/>
    <mergeCell ref="CH140:CH142"/>
    <mergeCell ref="CI137:CI139"/>
    <mergeCell ref="CH125:CH127"/>
    <mergeCell ref="CH128:CH130"/>
    <mergeCell ref="CH131:CH133"/>
    <mergeCell ref="CH134:CH136"/>
    <mergeCell ref="CH137:CH139"/>
    <mergeCell ref="CJ137:CJ139"/>
    <mergeCell ref="CI140:CI142"/>
    <mergeCell ref="CJ140:CJ142"/>
    <mergeCell ref="CI131:CI133"/>
    <mergeCell ref="CJ131:CJ133"/>
    <mergeCell ref="CI134:CI136"/>
    <mergeCell ref="CJ134:CJ136"/>
    <mergeCell ref="CI125:CI127"/>
    <mergeCell ref="CJ125:CJ127"/>
    <mergeCell ref="CL158:CL160"/>
    <mergeCell ref="CL149:CL151"/>
    <mergeCell ref="CL146:CL148"/>
    <mergeCell ref="CL143:CL145"/>
    <mergeCell ref="CL110:CL112"/>
    <mergeCell ref="CL89:CL91"/>
    <mergeCell ref="CL65:CL67"/>
    <mergeCell ref="CL62:CL64"/>
    <mergeCell ref="CH158:CH160"/>
    <mergeCell ref="CF146:CF148"/>
    <mergeCell ref="CG146:CG148"/>
    <mergeCell ref="CI146:CI148"/>
    <mergeCell ref="CJ146:CJ148"/>
    <mergeCell ref="CH143:CH145"/>
    <mergeCell ref="CH146:CH148"/>
    <mergeCell ref="CF128:CF130"/>
    <mergeCell ref="CG128:CG130"/>
    <mergeCell ref="CF137:CF139"/>
    <mergeCell ref="CF140:CF142"/>
    <mergeCell ref="H134:H136"/>
    <mergeCell ref="H137:H139"/>
    <mergeCell ref="H140:H142"/>
    <mergeCell ref="H143:H145"/>
    <mergeCell ref="H146:H148"/>
    <mergeCell ref="CE158:CE160"/>
    <mergeCell ref="CG140:CG142"/>
    <mergeCell ref="CF131:CF133"/>
    <mergeCell ref="CG131:CG133"/>
    <mergeCell ref="CF134:CF136"/>
    <mergeCell ref="CG134:CG136"/>
    <mergeCell ref="CI152:CI154"/>
    <mergeCell ref="CJ152:CJ154"/>
    <mergeCell ref="CF143:CF145"/>
    <mergeCell ref="CG143:CG145"/>
    <mergeCell ref="CI143:CI145"/>
    <mergeCell ref="CJ143:CJ145"/>
    <mergeCell ref="CH149:CH151"/>
    <mergeCell ref="CH152:CH154"/>
    <mergeCell ref="CH155:CH157"/>
    <mergeCell ref="AP134:AP136"/>
    <mergeCell ref="CK152:CK154"/>
    <mergeCell ref="CE113:CE115"/>
    <mergeCell ref="CE116:CE118"/>
    <mergeCell ref="CG158:CG160"/>
    <mergeCell ref="CI158:CI160"/>
    <mergeCell ref="CJ158:CJ160"/>
    <mergeCell ref="CF149:CF151"/>
    <mergeCell ref="CG149:CG151"/>
    <mergeCell ref="CI149:CI151"/>
    <mergeCell ref="CJ149:CJ151"/>
    <mergeCell ref="CF152:CF154"/>
    <mergeCell ref="CG152:CG154"/>
    <mergeCell ref="H26:H28"/>
    <mergeCell ref="H29:H31"/>
    <mergeCell ref="H32:H34"/>
    <mergeCell ref="H35:H37"/>
    <mergeCell ref="H38:H40"/>
    <mergeCell ref="H41:H43"/>
    <mergeCell ref="H44:H46"/>
    <mergeCell ref="H47:H49"/>
    <mergeCell ref="H50:H52"/>
    <mergeCell ref="H53:H55"/>
    <mergeCell ref="H56:H58"/>
    <mergeCell ref="H80:H82"/>
    <mergeCell ref="H83:H85"/>
    <mergeCell ref="H86:H88"/>
    <mergeCell ref="H89:H91"/>
    <mergeCell ref="H92:H94"/>
    <mergeCell ref="CE155:CE157"/>
    <mergeCell ref="CE68:CE70"/>
    <mergeCell ref="CE71:CE73"/>
    <mergeCell ref="CE74:CE76"/>
    <mergeCell ref="CX62:CX64"/>
    <mergeCell ref="CX65:CX67"/>
    <mergeCell ref="CX68:CX70"/>
    <mergeCell ref="CX86:CX88"/>
    <mergeCell ref="CX89:CX91"/>
    <mergeCell ref="CX92:CX94"/>
    <mergeCell ref="CX95:CX97"/>
    <mergeCell ref="CX98:CX100"/>
    <mergeCell ref="CX101:CX103"/>
    <mergeCell ref="CX104:CX106"/>
    <mergeCell ref="CX107:CX109"/>
    <mergeCell ref="CE77:CE79"/>
    <mergeCell ref="CE80:CE82"/>
    <mergeCell ref="CE83:CE85"/>
    <mergeCell ref="CE86:CE88"/>
    <mergeCell ref="CE89:CE91"/>
    <mergeCell ref="CE92:CE94"/>
    <mergeCell ref="CE95:CE97"/>
    <mergeCell ref="CE98:CE100"/>
    <mergeCell ref="CE101:CE103"/>
    <mergeCell ref="CE104:CE106"/>
    <mergeCell ref="CE107:CE109"/>
    <mergeCell ref="CM65:CM67"/>
    <mergeCell ref="CM68:CM70"/>
    <mergeCell ref="CL77:CL79"/>
    <mergeCell ref="CL80:CL82"/>
    <mergeCell ref="CG80:CG82"/>
    <mergeCell ref="CI80:CI82"/>
    <mergeCell ref="CJ80:CJ82"/>
    <mergeCell ref="CN65:CN67"/>
    <mergeCell ref="CL83:CL85"/>
    <mergeCell ref="CL86:CL88"/>
    <mergeCell ref="CK7:CK10"/>
    <mergeCell ref="CK11:CK13"/>
    <mergeCell ref="CK14:CK16"/>
    <mergeCell ref="CK20:CK22"/>
    <mergeCell ref="CX122:CX124"/>
    <mergeCell ref="CX125:CX127"/>
    <mergeCell ref="CX128:CX130"/>
    <mergeCell ref="CX131:CX133"/>
    <mergeCell ref="CX134:CX136"/>
    <mergeCell ref="CE152:CE154"/>
    <mergeCell ref="CK125:CK127"/>
    <mergeCell ref="CK128:CK130"/>
    <mergeCell ref="CK131:CK133"/>
    <mergeCell ref="CK134:CK136"/>
    <mergeCell ref="CF17:CF19"/>
    <mergeCell ref="CG17:CG19"/>
    <mergeCell ref="CI17:CI19"/>
    <mergeCell ref="CJ17:CJ19"/>
    <mergeCell ref="CF47:CF49"/>
    <mergeCell ref="CG47:CG49"/>
    <mergeCell ref="CI47:CI49"/>
    <mergeCell ref="CX110:CX112"/>
    <mergeCell ref="CX113:CX115"/>
    <mergeCell ref="CX116:CX118"/>
    <mergeCell ref="CX119:CX121"/>
    <mergeCell ref="CE110:CE112"/>
    <mergeCell ref="CK23:CK25"/>
    <mergeCell ref="CK26:CK28"/>
    <mergeCell ref="CK29:CK31"/>
    <mergeCell ref="CK35:CK37"/>
    <mergeCell ref="CK38:CK40"/>
    <mergeCell ref="CK41:CK43"/>
  </mergeCells>
  <dataValidations xWindow="177" yWindow="480" count="2">
    <dataValidation type="custom" allowBlank="1" showInputMessage="1" showErrorMessage="1" sqref="L11:L160" xr:uid="{00000000-0002-0000-0100-000000000000}">
      <formula1>OR(ISNUMBER(L11),IF(OR(L11="N",L11="n"),TRUE,FALSE))</formula1>
    </dataValidation>
    <dataValidation type="textLength" operator="lessThan" allowBlank="1" showInputMessage="1" showErrorMessage="1" sqref="K11:K16 K23:K25" xr:uid="{00000000-0002-0000-0100-000001000000}">
      <formula1>256</formula1>
    </dataValidation>
  </dataValidations>
  <pageMargins left="0.25" right="0.25" top="0.75" bottom="0.75" header="0.3" footer="0.3"/>
  <pageSetup scale="37" fitToHeight="0" orientation="landscape" r:id="rId2"/>
  <ignoredErrors>
    <ignoredError sqref="AL12:AL13 I161 H11:H100" unlockedFormula="1"/>
  </ignoredErrors>
  <legacyDrawing r:id="rId3"/>
  <extLst>
    <ext xmlns:x14="http://schemas.microsoft.com/office/spreadsheetml/2009/9/main" uri="{CCE6A557-97BC-4b89-ADB6-D9C93CAAB3DF}">
      <x14:dataValidations xmlns:xm="http://schemas.microsoft.com/office/excel/2006/main" xWindow="177" yWindow="480" count="8">
        <x14:dataValidation type="list" allowBlank="1" showInputMessage="1" showErrorMessage="1" xr:uid="{00000000-0002-0000-0100-000002000000}">
          <x14:formula1>
            <xm:f>vstupy!$C$17:$F$17</xm:f>
          </x14:formula1>
          <xm:sqref>Y11:Y160</xm:sqref>
        </x14:dataValidation>
        <x14:dataValidation type="list" allowBlank="1" showInputMessage="1" showErrorMessage="1" xr:uid="{00000000-0002-0000-0100-000003000000}">
          <x14:formula1>
            <xm:f>vstupy!$B$34:$B$36</xm:f>
          </x14:formula1>
          <xm:sqref>AA11:AA160</xm:sqref>
        </x14:dataValidation>
        <x14:dataValidation type="list" allowBlank="1" showInputMessage="1" showErrorMessage="1" xr:uid="{00000000-0002-0000-0100-000004000000}">
          <x14:formula1>
            <xm:f>vstupy!#REF!</xm:f>
          </x14:formula1>
          <xm:sqref>X161:AB161</xm:sqref>
        </x14:dataValidation>
        <x14:dataValidation type="list" allowBlank="1" showInputMessage="1" showErrorMessage="1" xr:uid="{00000000-0002-0000-0100-000005000000}">
          <x14:formula1>
            <xm:f>vstupy!$B$3:$B$15</xm:f>
          </x14:formula1>
          <xm:sqref>AD11:AD160 U11:U160 Q11:Q160</xm:sqref>
        </x14:dataValidation>
        <x14:dataValidation type="list" allowBlank="1" showInputMessage="1" showErrorMessage="1" xr:uid="{00000000-0002-0000-0100-000006000000}">
          <x14:formula1>
            <xm:f>vstupy!$B$18:$B$31</xm:f>
          </x14:formula1>
          <xm:sqref>X11:X160</xm:sqref>
        </x14:dataValidation>
        <x14:dataValidation type="list" allowBlank="1" showInputMessage="1" showErrorMessage="1" xr:uid="{00000000-0002-0000-0100-000007000000}">
          <x14:formula1>
            <xm:f>vstupy!$B$51:$B$54</xm:f>
          </x14:formula1>
          <xm:sqref>N11:N160</xm:sqref>
        </x14:dataValidation>
        <x14:dataValidation type="list" allowBlank="1" showInputMessage="1" showErrorMessage="1" xr:uid="{00000000-0002-0000-0100-000008000000}">
          <x14:formula1>
            <xm:f>vstupy!$B$40:$B$49</xm:f>
          </x14:formula1>
          <xm:sqref>F11:F160</xm:sqref>
        </x14:dataValidation>
        <x14:dataValidation type="list" allowBlank="1" showInputMessage="1" showErrorMessage="1" xr:uid="{00000000-0002-0000-0100-000009000000}">
          <x14:formula1>
            <xm:f>vstupy!$E$3:$E$9</xm:f>
          </x14:formula1>
          <xm:sqref>G6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G176"/>
  <sheetViews>
    <sheetView tabSelected="1" zoomScale="80" zoomScaleNormal="80" workbookViewId="0">
      <pane xSplit="2" ySplit="9" topLeftCell="C10" activePane="bottomRight" state="frozen"/>
      <selection pane="topRight" activeCell="C1" sqref="C1"/>
      <selection pane="bottomLeft" activeCell="A9" sqref="A9"/>
      <selection pane="bottomRight" activeCell="B2" sqref="B2"/>
    </sheetView>
  </sheetViews>
  <sheetFormatPr defaultColWidth="9.140625" defaultRowHeight="12.75" outlineLevelCol="1" x14ac:dyDescent="0.2"/>
  <cols>
    <col min="1" max="1" width="2.140625" style="3" customWidth="1"/>
    <col min="2" max="2" width="7.85546875" style="3" customWidth="1"/>
    <col min="3" max="4" width="12.140625" style="10" customWidth="1"/>
    <col min="5" max="5" width="29.85546875" style="10" customWidth="1"/>
    <col min="6" max="6" width="10.140625" style="10" customWidth="1"/>
    <col min="7" max="7" width="12.140625" style="10" customWidth="1"/>
    <col min="8" max="8" width="25.7109375" style="79" customWidth="1"/>
    <col min="9" max="10" width="10.140625" style="10" customWidth="1"/>
    <col min="11" max="11" width="13" style="79" hidden="1" customWidth="1" outlineLevel="1"/>
    <col min="12" max="12" width="14.85546875" style="79" hidden="1" customWidth="1" outlineLevel="1"/>
    <col min="13" max="13" width="16.5703125" style="10" customWidth="1" collapsed="1"/>
    <col min="14" max="14" width="9.7109375" style="10" customWidth="1"/>
    <col min="15" max="15" width="16.5703125" style="10" hidden="1" customWidth="1" outlineLevel="1"/>
    <col min="16" max="16" width="16" style="79" customWidth="1" collapsed="1"/>
    <col min="17" max="17" width="27" style="10" customWidth="1"/>
    <col min="18" max="18" width="17.28515625" style="10" customWidth="1"/>
    <col min="19" max="19" width="10.85546875" style="10" customWidth="1"/>
    <col min="20" max="20" width="15.5703125" style="3" hidden="1" customWidth="1"/>
    <col min="21" max="21" width="15.5703125" style="10" customWidth="1"/>
    <col min="22" max="22" width="12.28515625" style="3" customWidth="1"/>
    <col min="23" max="23" width="12.42578125" style="3" customWidth="1"/>
    <col min="24" max="24" width="14.85546875" style="3" hidden="1" customWidth="1" outlineLevel="1"/>
    <col min="25" max="25" width="14.7109375" style="10" customWidth="1" collapsed="1"/>
    <col min="26" max="26" width="43.28515625" style="11" customWidth="1"/>
    <col min="27" max="27" width="15.85546875" style="172" customWidth="1"/>
    <col min="28" max="28" width="13.140625" style="161" hidden="1" customWidth="1" outlineLevel="1"/>
    <col min="29" max="29" width="13.28515625" style="11" customWidth="1" collapsed="1"/>
    <col min="30" max="30" width="16.140625" style="161" hidden="1" customWidth="1" outlineLevel="1"/>
    <col min="31" max="31" width="16.7109375" style="159" hidden="1" customWidth="1" outlineLevel="1"/>
    <col min="32" max="32" width="17.7109375" style="3" customWidth="1" collapsed="1"/>
    <col min="33" max="33" width="24.7109375" style="3" hidden="1" customWidth="1" outlineLevel="1"/>
    <col min="34" max="63" width="26" style="3" hidden="1" customWidth="1" outlineLevel="1"/>
    <col min="64" max="64" width="18.28515625" style="3" hidden="1" customWidth="1" outlineLevel="1"/>
    <col min="65" max="91" width="26" style="3" hidden="1" customWidth="1" outlineLevel="1"/>
    <col min="92" max="92" width="26" style="114" hidden="1" customWidth="1" outlineLevel="1"/>
    <col min="93" max="103" width="26" style="3" hidden="1" customWidth="1" outlineLevel="1"/>
    <col min="104" max="104" width="26" hidden="1" customWidth="1" outlineLevel="1"/>
    <col min="105" max="115" width="26" style="3" hidden="1" customWidth="1" outlineLevel="1"/>
    <col min="116" max="116" width="26" hidden="1" customWidth="1" outlineLevel="1"/>
    <col min="117" max="122" width="26" style="3" hidden="1" customWidth="1" outlineLevel="1"/>
    <col min="123" max="123" width="12.42578125" style="3" hidden="1" customWidth="1" outlineLevel="1"/>
    <col min="124" max="128" width="26" style="3" hidden="1" customWidth="1" outlineLevel="1"/>
    <col min="129" max="129" width="12.42578125" style="3" hidden="1" customWidth="1" outlineLevel="1"/>
    <col min="130" max="134" width="26" style="3" hidden="1" customWidth="1" outlineLevel="1"/>
    <col min="135" max="135" width="12.42578125" style="3" hidden="1" customWidth="1" outlineLevel="1"/>
    <col min="136" max="136" width="18.7109375" style="3" hidden="1" customWidth="1" outlineLevel="1"/>
    <col min="137" max="137" width="9.140625" style="3" collapsed="1"/>
    <col min="138" max="138" width="9.140625" style="3"/>
    <col min="139" max="139" width="9.140625" style="3" customWidth="1"/>
    <col min="140" max="16384" width="9.140625" style="3"/>
  </cols>
  <sheetData>
    <row r="1" spans="1:136" ht="8.25" customHeight="1" x14ac:dyDescent="0.2"/>
    <row r="2" spans="1:136" ht="20.25" x14ac:dyDescent="0.3">
      <c r="B2" s="230"/>
      <c r="C2" s="344" t="s">
        <v>305</v>
      </c>
      <c r="N2" s="79"/>
      <c r="CN2" s="115"/>
    </row>
    <row r="3" spans="1:136" ht="18" x14ac:dyDescent="0.2">
      <c r="C3" s="368" t="s">
        <v>326</v>
      </c>
      <c r="D3" s="368"/>
      <c r="E3" s="368"/>
      <c r="N3" s="79"/>
      <c r="P3" s="96"/>
      <c r="Q3" s="3"/>
      <c r="R3" s="3"/>
      <c r="S3" s="3"/>
      <c r="U3" s="3"/>
      <c r="Y3" s="3"/>
      <c r="Z3" s="3"/>
      <c r="AB3" s="162"/>
      <c r="AC3" s="3"/>
      <c r="AD3" s="162"/>
      <c r="CN3" s="115"/>
    </row>
    <row r="4" spans="1:136" s="6" customFormat="1" ht="24.75" customHeight="1" x14ac:dyDescent="0.2">
      <c r="A4" s="7"/>
      <c r="B4" s="3"/>
      <c r="C4" s="343" t="s">
        <v>77</v>
      </c>
      <c r="D4" s="277"/>
      <c r="E4" s="277"/>
      <c r="F4" s="277"/>
      <c r="G4" s="277"/>
      <c r="H4" s="231"/>
      <c r="I4" s="277"/>
      <c r="J4" s="277"/>
      <c r="K4" s="95"/>
      <c r="L4" s="95"/>
      <c r="M4" s="277"/>
      <c r="N4" s="64"/>
      <c r="O4" s="110"/>
      <c r="P4" s="95"/>
      <c r="Q4" s="64"/>
      <c r="R4" s="64"/>
      <c r="S4" s="64"/>
      <c r="T4" s="4"/>
      <c r="U4" s="64"/>
      <c r="V4" s="4"/>
      <c r="W4" s="4"/>
      <c r="X4" s="4"/>
      <c r="Y4" s="64"/>
      <c r="Z4" s="20"/>
      <c r="AA4" s="173"/>
      <c r="AB4" s="163"/>
      <c r="AC4" s="20"/>
      <c r="AD4" s="163"/>
      <c r="AE4" s="167"/>
      <c r="AF4" s="4"/>
      <c r="AG4" s="116"/>
      <c r="AH4" s="116"/>
      <c r="AI4" s="193"/>
      <c r="AJ4" s="116"/>
      <c r="AK4" s="116"/>
      <c r="AL4" s="116"/>
      <c r="AM4" s="116"/>
      <c r="AN4" s="117"/>
      <c r="AO4" s="117"/>
      <c r="AP4" s="116"/>
      <c r="AQ4" s="116"/>
      <c r="AR4" s="116"/>
      <c r="AS4" s="116"/>
      <c r="AT4" s="116"/>
      <c r="AU4" s="116"/>
      <c r="AV4" s="116"/>
      <c r="AW4" s="116"/>
      <c r="AX4" s="117"/>
      <c r="AY4" s="117"/>
      <c r="AZ4" s="116"/>
      <c r="BA4" s="116"/>
      <c r="BM4" s="116"/>
      <c r="BN4" s="116"/>
      <c r="BO4" s="116"/>
      <c r="BP4" s="116"/>
      <c r="BQ4" s="116"/>
      <c r="BR4" s="116"/>
      <c r="BS4" s="117"/>
      <c r="BT4" s="117"/>
      <c r="BU4" s="116"/>
      <c r="BV4" s="116"/>
      <c r="CH4" s="116"/>
      <c r="CI4" s="116"/>
      <c r="CJ4" s="116"/>
      <c r="CK4" s="117"/>
      <c r="CL4" s="116"/>
      <c r="CM4" s="116"/>
      <c r="CN4" s="118"/>
      <c r="CZ4"/>
      <c r="DL4"/>
      <c r="DT4" s="3"/>
      <c r="DU4" s="3"/>
      <c r="DV4" s="3"/>
      <c r="DW4" s="3"/>
      <c r="DX4" s="3"/>
    </row>
    <row r="5" spans="1:136" s="6" customFormat="1" ht="12.75" customHeight="1" thickBot="1" x14ac:dyDescent="0.25">
      <c r="A5" s="7"/>
      <c r="B5" s="3"/>
      <c r="C5" s="343"/>
      <c r="D5" s="277"/>
      <c r="E5" s="277"/>
      <c r="F5" s="277"/>
      <c r="G5" s="277"/>
      <c r="H5" s="231"/>
      <c r="I5" s="277"/>
      <c r="J5" s="277"/>
      <c r="K5" s="95"/>
      <c r="L5" s="95"/>
      <c r="M5" s="277"/>
      <c r="N5" s="64"/>
      <c r="O5" s="110"/>
      <c r="P5" s="95"/>
      <c r="Q5" s="64"/>
      <c r="R5" s="64"/>
      <c r="S5" s="64"/>
      <c r="T5" s="4"/>
      <c r="U5" s="64"/>
      <c r="V5" s="4"/>
      <c r="W5" s="4"/>
      <c r="X5" s="4"/>
      <c r="Y5" s="64"/>
      <c r="Z5" s="20"/>
      <c r="AA5" s="173"/>
      <c r="AB5" s="163"/>
      <c r="AC5" s="20"/>
      <c r="AD5" s="163"/>
      <c r="AE5" s="167"/>
      <c r="AF5" s="4"/>
      <c r="AG5" s="116"/>
      <c r="AH5" s="116"/>
      <c r="AI5" s="193"/>
      <c r="AJ5" s="116"/>
      <c r="AK5" s="116"/>
      <c r="AL5" s="116"/>
      <c r="AM5" s="116"/>
      <c r="AN5" s="117"/>
      <c r="AO5" s="117"/>
      <c r="AP5" s="116"/>
      <c r="AQ5" s="116"/>
      <c r="AR5" s="116"/>
      <c r="AS5" s="116"/>
      <c r="AT5" s="116"/>
      <c r="AU5" s="116"/>
      <c r="AV5" s="116"/>
      <c r="AW5" s="116"/>
      <c r="AX5" s="117"/>
      <c r="AY5" s="117"/>
      <c r="AZ5" s="116"/>
      <c r="BA5" s="116"/>
      <c r="BM5" s="116"/>
      <c r="BN5" s="116"/>
      <c r="BO5" s="116"/>
      <c r="BP5" s="116"/>
      <c r="BQ5" s="116"/>
      <c r="BR5" s="116"/>
      <c r="BS5" s="117"/>
      <c r="BT5" s="117"/>
      <c r="BU5" s="116"/>
      <c r="BV5" s="116"/>
      <c r="CH5" s="116"/>
      <c r="CI5" s="116"/>
      <c r="CJ5" s="116"/>
      <c r="CK5" s="117"/>
      <c r="CL5" s="116"/>
      <c r="CM5" s="116"/>
      <c r="CN5" s="118"/>
      <c r="CZ5"/>
      <c r="DL5"/>
      <c r="DT5" s="3"/>
      <c r="DU5" s="3"/>
      <c r="DV5" s="3"/>
      <c r="DW5" s="3"/>
      <c r="DX5" s="3"/>
    </row>
    <row r="6" spans="1:136" s="6" customFormat="1" ht="15.75" customHeight="1" thickBot="1" x14ac:dyDescent="0.25">
      <c r="A6" s="7"/>
      <c r="B6" s="232"/>
      <c r="C6" s="3"/>
      <c r="D6" s="3" t="s">
        <v>378</v>
      </c>
      <c r="E6" s="3"/>
      <c r="F6" s="3"/>
      <c r="G6" s="3"/>
      <c r="H6" s="3"/>
      <c r="I6" s="704">
        <v>2206.44</v>
      </c>
      <c r="J6" s="101"/>
      <c r="K6" s="101"/>
      <c r="L6" s="101"/>
      <c r="M6" s="101"/>
      <c r="N6" s="83"/>
      <c r="O6" s="111"/>
      <c r="P6" s="9"/>
      <c r="Q6" s="517" t="s">
        <v>99</v>
      </c>
      <c r="R6" s="517"/>
      <c r="S6" s="517"/>
      <c r="T6" s="517"/>
      <c r="U6" s="517"/>
      <c r="V6" s="517"/>
      <c r="W6" s="517"/>
      <c r="X6" s="517"/>
      <c r="Y6" s="517"/>
      <c r="Z6" s="517"/>
      <c r="AA6" s="517"/>
      <c r="AB6" s="517"/>
      <c r="AC6" s="517"/>
      <c r="AD6" s="517"/>
      <c r="AE6" s="517"/>
      <c r="AF6" s="517"/>
      <c r="AG6" s="517"/>
      <c r="AH6" s="518"/>
      <c r="AI6" s="518"/>
      <c r="AJ6" s="518"/>
      <c r="AK6" s="518"/>
      <c r="AL6" s="150"/>
      <c r="AM6" s="150"/>
      <c r="AN6" s="117"/>
      <c r="AO6" s="117"/>
      <c r="AP6" s="116"/>
      <c r="AQ6" s="116"/>
      <c r="AR6" s="519" t="s">
        <v>61</v>
      </c>
      <c r="AS6" s="508"/>
      <c r="AT6" s="508"/>
      <c r="AU6" s="508"/>
      <c r="AV6" s="508"/>
      <c r="AW6" s="508"/>
      <c r="AX6" s="508"/>
      <c r="AY6" s="508"/>
      <c r="AZ6" s="508"/>
      <c r="BA6" s="509"/>
      <c r="BB6" s="510" t="s">
        <v>115</v>
      </c>
      <c r="BC6" s="511"/>
      <c r="BD6" s="511"/>
      <c r="BE6" s="511"/>
      <c r="BF6" s="511"/>
      <c r="BG6" s="511"/>
      <c r="BH6" s="511"/>
      <c r="BI6" s="511"/>
      <c r="BJ6" s="511"/>
      <c r="BK6" s="520"/>
      <c r="BL6" s="247"/>
      <c r="BM6" s="507" t="s">
        <v>228</v>
      </c>
      <c r="BN6" s="508"/>
      <c r="BO6" s="508"/>
      <c r="BP6" s="508"/>
      <c r="BQ6" s="508"/>
      <c r="BR6" s="508"/>
      <c r="BS6" s="508"/>
      <c r="BT6" s="508"/>
      <c r="BU6" s="508"/>
      <c r="BV6" s="509"/>
      <c r="BW6" s="510" t="s">
        <v>229</v>
      </c>
      <c r="BX6" s="511"/>
      <c r="BY6" s="511"/>
      <c r="BZ6" s="511"/>
      <c r="CA6" s="511"/>
      <c r="CB6" s="511"/>
      <c r="CC6" s="511"/>
      <c r="CD6" s="511"/>
      <c r="CE6" s="511"/>
      <c r="CF6" s="512"/>
      <c r="CG6" s="116"/>
      <c r="CH6" s="513" t="s">
        <v>208</v>
      </c>
      <c r="CI6" s="514"/>
      <c r="CJ6" s="514"/>
      <c r="CK6" s="514"/>
      <c r="CL6" s="515"/>
      <c r="CM6" s="492" t="s">
        <v>206</v>
      </c>
      <c r="CN6" s="184"/>
      <c r="CO6" s="500" t="s">
        <v>85</v>
      </c>
      <c r="CP6" s="501"/>
      <c r="CQ6" s="501"/>
      <c r="CR6" s="501"/>
      <c r="CS6" s="501"/>
      <c r="CT6" s="501"/>
      <c r="CU6" s="501"/>
      <c r="CV6" s="501"/>
      <c r="CW6" s="501"/>
      <c r="CX6" s="502"/>
      <c r="CY6" s="116"/>
      <c r="CZ6"/>
      <c r="DA6" s="500" t="s">
        <v>86</v>
      </c>
      <c r="DB6" s="501"/>
      <c r="DC6" s="501"/>
      <c r="DD6" s="501"/>
      <c r="DE6" s="501"/>
      <c r="DF6" s="501"/>
      <c r="DG6" s="501"/>
      <c r="DH6" s="501"/>
      <c r="DI6" s="501"/>
      <c r="DJ6" s="502"/>
      <c r="DK6" s="116"/>
      <c r="DL6"/>
      <c r="DM6" s="116"/>
      <c r="DN6" s="116"/>
      <c r="DO6" s="116"/>
      <c r="DT6" s="3"/>
      <c r="DU6" s="3"/>
      <c r="DV6" s="3"/>
      <c r="DW6" s="3"/>
      <c r="DX6" s="3"/>
      <c r="DZ6" s="3"/>
      <c r="EA6" s="3"/>
      <c r="EB6" s="3"/>
      <c r="EC6" s="3"/>
      <c r="ED6" s="3"/>
      <c r="EF6" s="187"/>
    </row>
    <row r="7" spans="1:136" s="6" customFormat="1" ht="15.75" customHeight="1" thickBot="1" x14ac:dyDescent="0.25">
      <c r="A7" s="7"/>
      <c r="B7" s="82"/>
      <c r="C7" s="152"/>
      <c r="D7" s="152"/>
      <c r="E7" s="152"/>
      <c r="F7" s="151"/>
      <c r="G7" s="152"/>
      <c r="H7" s="152"/>
      <c r="I7" s="151"/>
      <c r="J7" s="151"/>
      <c r="K7" s="101"/>
      <c r="L7" s="101"/>
      <c r="M7" s="151"/>
      <c r="N7" s="83"/>
      <c r="O7" s="111"/>
      <c r="P7" s="9"/>
      <c r="Q7" s="153"/>
      <c r="R7" s="154"/>
      <c r="S7" s="154"/>
      <c r="T7" s="158"/>
      <c r="U7" s="154"/>
      <c r="V7" s="154"/>
      <c r="W7" s="154"/>
      <c r="X7" s="158"/>
      <c r="Y7" s="533" t="s">
        <v>250</v>
      </c>
      <c r="Z7" s="534"/>
      <c r="AA7" s="534"/>
      <c r="AB7" s="534"/>
      <c r="AC7" s="534"/>
      <c r="AD7" s="534"/>
      <c r="AE7" s="534"/>
      <c r="AF7" s="534"/>
      <c r="AG7" s="535"/>
      <c r="AH7" s="150"/>
      <c r="AI7" s="150"/>
      <c r="AJ7" s="150"/>
      <c r="AK7" s="150"/>
      <c r="AL7" s="150"/>
      <c r="AM7" s="150"/>
      <c r="AN7" s="117"/>
      <c r="AO7" s="117"/>
      <c r="AP7" s="116"/>
      <c r="AQ7" s="116"/>
      <c r="AR7" s="147"/>
      <c r="AS7" s="148"/>
      <c r="AT7" s="148"/>
      <c r="AU7" s="148"/>
      <c r="AV7" s="148"/>
      <c r="AW7" s="148"/>
      <c r="AX7" s="148"/>
      <c r="AY7" s="148"/>
      <c r="AZ7" s="148"/>
      <c r="BA7" s="149"/>
      <c r="BB7" s="155"/>
      <c r="BC7" s="156"/>
      <c r="BD7" s="156"/>
      <c r="BE7" s="156"/>
      <c r="BF7" s="156"/>
      <c r="BG7" s="156"/>
      <c r="BH7" s="156"/>
      <c r="BI7" s="156"/>
      <c r="BJ7" s="156"/>
      <c r="BK7" s="157"/>
      <c r="BL7" s="248"/>
      <c r="BM7" s="246"/>
      <c r="BN7" s="148"/>
      <c r="BO7" s="148"/>
      <c r="BP7" s="148"/>
      <c r="BQ7" s="148"/>
      <c r="BR7" s="148"/>
      <c r="BS7" s="148"/>
      <c r="BT7" s="148"/>
      <c r="BU7" s="148"/>
      <c r="BV7" s="149"/>
      <c r="BW7" s="155"/>
      <c r="BX7" s="156"/>
      <c r="BY7" s="156"/>
      <c r="BZ7" s="156"/>
      <c r="CA7" s="156"/>
      <c r="CB7" s="156"/>
      <c r="CC7" s="156"/>
      <c r="CD7" s="156"/>
      <c r="CE7" s="156"/>
      <c r="CF7" s="251"/>
      <c r="CG7" s="116"/>
      <c r="CH7" s="147"/>
      <c r="CI7" s="148"/>
      <c r="CJ7" s="148"/>
      <c r="CK7" s="148"/>
      <c r="CL7" s="252"/>
      <c r="CM7" s="516"/>
      <c r="CN7" s="185"/>
      <c r="CO7" s="222"/>
      <c r="CP7" s="223"/>
      <c r="CQ7" s="223"/>
      <c r="CR7" s="223"/>
      <c r="CS7" s="223"/>
      <c r="CT7" s="223"/>
      <c r="CU7" s="223"/>
      <c r="CV7" s="223"/>
      <c r="CW7" s="223"/>
      <c r="CX7" s="224"/>
      <c r="CY7" s="116"/>
      <c r="CZ7"/>
      <c r="DA7" s="222"/>
      <c r="DB7" s="223"/>
      <c r="DC7" s="223"/>
      <c r="DD7" s="223"/>
      <c r="DE7" s="223"/>
      <c r="DF7" s="223"/>
      <c r="DG7" s="223"/>
      <c r="DH7" s="223"/>
      <c r="DI7" s="223"/>
      <c r="DJ7" s="224"/>
      <c r="DK7" s="116"/>
      <c r="DL7"/>
      <c r="DM7" s="116"/>
      <c r="DN7" s="116"/>
      <c r="DO7" s="116"/>
      <c r="DT7" s="500" t="s">
        <v>181</v>
      </c>
      <c r="DU7" s="501"/>
      <c r="DV7" s="501"/>
      <c r="DW7" s="501"/>
      <c r="DX7" s="502"/>
      <c r="DZ7" s="500" t="s">
        <v>180</v>
      </c>
      <c r="EA7" s="501"/>
      <c r="EB7" s="501"/>
      <c r="EC7" s="501"/>
      <c r="ED7" s="502"/>
      <c r="EF7" s="190" t="s">
        <v>175</v>
      </c>
    </row>
    <row r="8" spans="1:136" s="6" customFormat="1" ht="72.75" customHeight="1" x14ac:dyDescent="0.2">
      <c r="A8" s="7"/>
      <c r="B8" s="503" t="s">
        <v>65</v>
      </c>
      <c r="C8" s="505" t="s">
        <v>306</v>
      </c>
      <c r="D8" s="505" t="s">
        <v>307</v>
      </c>
      <c r="E8" s="505" t="s">
        <v>322</v>
      </c>
      <c r="F8" s="505" t="s">
        <v>323</v>
      </c>
      <c r="G8" s="505" t="s">
        <v>246</v>
      </c>
      <c r="H8" s="505" t="s">
        <v>324</v>
      </c>
      <c r="I8" s="505" t="s">
        <v>102</v>
      </c>
      <c r="J8" s="505" t="s">
        <v>174</v>
      </c>
      <c r="K8" s="528" t="s">
        <v>174</v>
      </c>
      <c r="L8" s="528" t="s">
        <v>249</v>
      </c>
      <c r="M8" s="505" t="s">
        <v>70</v>
      </c>
      <c r="N8" s="505" t="s">
        <v>245</v>
      </c>
      <c r="O8" s="112" t="s">
        <v>84</v>
      </c>
      <c r="P8" s="505" t="s">
        <v>205</v>
      </c>
      <c r="Q8" s="530" t="s">
        <v>89</v>
      </c>
      <c r="R8" s="531"/>
      <c r="S8" s="531"/>
      <c r="T8" s="532"/>
      <c r="U8" s="521" t="s">
        <v>254</v>
      </c>
      <c r="V8" s="522"/>
      <c r="W8" s="523"/>
      <c r="X8" s="176"/>
      <c r="Y8" s="176" t="s">
        <v>212</v>
      </c>
      <c r="Z8" s="524" t="s">
        <v>377</v>
      </c>
      <c r="AA8" s="525"/>
      <c r="AB8" s="525"/>
      <c r="AC8" s="526"/>
      <c r="AD8" s="260"/>
      <c r="AE8" s="260"/>
      <c r="AF8" s="538" t="s">
        <v>12</v>
      </c>
      <c r="AG8" s="260"/>
      <c r="AH8" s="472" t="s">
        <v>120</v>
      </c>
      <c r="AI8" s="473"/>
      <c r="AJ8" s="474" t="s">
        <v>253</v>
      </c>
      <c r="AK8" s="473"/>
      <c r="AL8" s="527" t="s">
        <v>256</v>
      </c>
      <c r="AM8" s="476"/>
      <c r="AN8" s="477" t="s">
        <v>255</v>
      </c>
      <c r="AO8" s="478"/>
      <c r="AP8" s="470" t="s">
        <v>214</v>
      </c>
      <c r="AQ8" s="471"/>
      <c r="AR8" s="472" t="s">
        <v>120</v>
      </c>
      <c r="AS8" s="473"/>
      <c r="AT8" s="474" t="s">
        <v>211</v>
      </c>
      <c r="AU8" s="473"/>
      <c r="AV8" s="475" t="s">
        <v>230</v>
      </c>
      <c r="AW8" s="476"/>
      <c r="AX8" s="477" t="s">
        <v>213</v>
      </c>
      <c r="AY8" s="478"/>
      <c r="AZ8" s="470" t="s">
        <v>214</v>
      </c>
      <c r="BA8" s="479"/>
      <c r="BB8" s="496" t="s">
        <v>120</v>
      </c>
      <c r="BC8" s="497"/>
      <c r="BD8" s="497" t="s">
        <v>211</v>
      </c>
      <c r="BE8" s="497"/>
      <c r="BF8" s="475" t="s">
        <v>230</v>
      </c>
      <c r="BG8" s="476"/>
      <c r="BH8" s="489" t="s">
        <v>218</v>
      </c>
      <c r="BI8" s="489"/>
      <c r="BJ8" s="490" t="s">
        <v>219</v>
      </c>
      <c r="BK8" s="537"/>
      <c r="BL8" s="468" t="s">
        <v>227</v>
      </c>
      <c r="BM8" s="472" t="s">
        <v>120</v>
      </c>
      <c r="BN8" s="473"/>
      <c r="BO8" s="474" t="s">
        <v>211</v>
      </c>
      <c r="BP8" s="473"/>
      <c r="BQ8" s="475" t="s">
        <v>230</v>
      </c>
      <c r="BR8" s="476"/>
      <c r="BS8" s="477" t="s">
        <v>213</v>
      </c>
      <c r="BT8" s="478"/>
      <c r="BU8" s="470" t="s">
        <v>214</v>
      </c>
      <c r="BV8" s="479"/>
      <c r="BW8" s="496" t="s">
        <v>120</v>
      </c>
      <c r="BX8" s="497"/>
      <c r="BY8" s="497" t="s">
        <v>211</v>
      </c>
      <c r="BZ8" s="497"/>
      <c r="CA8" s="475" t="s">
        <v>230</v>
      </c>
      <c r="CB8" s="476"/>
      <c r="CC8" s="489" t="s">
        <v>218</v>
      </c>
      <c r="CD8" s="489"/>
      <c r="CE8" s="490" t="s">
        <v>219</v>
      </c>
      <c r="CF8" s="491"/>
      <c r="CG8" s="492" t="s">
        <v>224</v>
      </c>
      <c r="CH8" s="253" t="s">
        <v>198</v>
      </c>
      <c r="CI8" s="226" t="s">
        <v>215</v>
      </c>
      <c r="CJ8" s="226" t="s">
        <v>231</v>
      </c>
      <c r="CK8" s="226" t="s">
        <v>216</v>
      </c>
      <c r="CL8" s="194" t="s">
        <v>217</v>
      </c>
      <c r="CM8" s="516"/>
      <c r="CN8" s="498" t="s">
        <v>88</v>
      </c>
      <c r="CO8" s="496" t="s">
        <v>120</v>
      </c>
      <c r="CP8" s="497"/>
      <c r="CQ8" s="497" t="s">
        <v>211</v>
      </c>
      <c r="CR8" s="497"/>
      <c r="CS8" s="475" t="s">
        <v>230</v>
      </c>
      <c r="CT8" s="476"/>
      <c r="CU8" s="489" t="s">
        <v>218</v>
      </c>
      <c r="CV8" s="489"/>
      <c r="CW8" s="490" t="s">
        <v>219</v>
      </c>
      <c r="CX8" s="491"/>
      <c r="CY8" s="492" t="s">
        <v>239</v>
      </c>
      <c r="CZ8" s="492" t="s">
        <v>251</v>
      </c>
      <c r="DA8" s="496" t="s">
        <v>120</v>
      </c>
      <c r="DB8" s="497"/>
      <c r="DC8" s="497" t="s">
        <v>211</v>
      </c>
      <c r="DD8" s="497"/>
      <c r="DE8" s="475" t="s">
        <v>230</v>
      </c>
      <c r="DF8" s="476"/>
      <c r="DG8" s="489" t="s">
        <v>241</v>
      </c>
      <c r="DH8" s="489"/>
      <c r="DI8" s="490" t="s">
        <v>219</v>
      </c>
      <c r="DJ8" s="491"/>
      <c r="DK8" s="492" t="s">
        <v>240</v>
      </c>
      <c r="DL8" s="492" t="s">
        <v>252</v>
      </c>
      <c r="DM8" s="492" t="s">
        <v>200</v>
      </c>
      <c r="DN8" s="494" t="s">
        <v>87</v>
      </c>
      <c r="DO8" s="482" t="s">
        <v>186</v>
      </c>
      <c r="DP8" s="484" t="s">
        <v>225</v>
      </c>
      <c r="DQ8" s="484" t="s">
        <v>226</v>
      </c>
      <c r="DR8" s="484" t="s">
        <v>185</v>
      </c>
      <c r="DS8" s="486" t="s">
        <v>179</v>
      </c>
      <c r="DT8" s="253" t="s">
        <v>198</v>
      </c>
      <c r="DU8" s="226" t="s">
        <v>215</v>
      </c>
      <c r="DV8" s="226" t="s">
        <v>231</v>
      </c>
      <c r="DW8" s="226" t="s">
        <v>216</v>
      </c>
      <c r="DX8" s="194" t="s">
        <v>217</v>
      </c>
      <c r="DY8" s="488" t="s">
        <v>182</v>
      </c>
      <c r="DZ8" s="253" t="s">
        <v>198</v>
      </c>
      <c r="EA8" s="226" t="s">
        <v>215</v>
      </c>
      <c r="EB8" s="226" t="s">
        <v>231</v>
      </c>
      <c r="EC8" s="226" t="s">
        <v>216</v>
      </c>
      <c r="ED8" s="194" t="s">
        <v>217</v>
      </c>
      <c r="EE8" s="468" t="s">
        <v>183</v>
      </c>
      <c r="EF8" s="468" t="s">
        <v>184</v>
      </c>
    </row>
    <row r="9" spans="1:136" s="9" customFormat="1" ht="96.75" customHeight="1" thickBot="1" x14ac:dyDescent="0.25">
      <c r="A9" s="18"/>
      <c r="B9" s="504"/>
      <c r="C9" s="506"/>
      <c r="D9" s="506"/>
      <c r="E9" s="506"/>
      <c r="F9" s="506"/>
      <c r="G9" s="506"/>
      <c r="H9" s="506"/>
      <c r="I9" s="506"/>
      <c r="J9" s="506"/>
      <c r="K9" s="529"/>
      <c r="L9" s="529"/>
      <c r="M9" s="506"/>
      <c r="N9" s="506"/>
      <c r="O9" s="113" t="s">
        <v>112</v>
      </c>
      <c r="P9" s="506"/>
      <c r="Q9" s="137" t="s">
        <v>114</v>
      </c>
      <c r="R9" s="192" t="s">
        <v>222</v>
      </c>
      <c r="S9" s="109" t="s">
        <v>12</v>
      </c>
      <c r="T9" s="109" t="s">
        <v>12</v>
      </c>
      <c r="U9" s="137" t="s">
        <v>210</v>
      </c>
      <c r="V9" s="137" t="s">
        <v>223</v>
      </c>
      <c r="W9" s="109" t="s">
        <v>12</v>
      </c>
      <c r="X9" s="109" t="s">
        <v>12</v>
      </c>
      <c r="Y9" s="138" t="s">
        <v>134</v>
      </c>
      <c r="Z9" s="138" t="s">
        <v>135</v>
      </c>
      <c r="AA9" s="138" t="s">
        <v>136</v>
      </c>
      <c r="AB9" s="259" t="s">
        <v>157</v>
      </c>
      <c r="AC9" s="138" t="s">
        <v>158</v>
      </c>
      <c r="AD9" s="164" t="s">
        <v>159</v>
      </c>
      <c r="AE9" s="170" t="s">
        <v>160</v>
      </c>
      <c r="AF9" s="539"/>
      <c r="AG9" s="180" t="s">
        <v>161</v>
      </c>
      <c r="AH9" s="126" t="s">
        <v>32</v>
      </c>
      <c r="AI9" s="119" t="s">
        <v>33</v>
      </c>
      <c r="AJ9" s="120" t="s">
        <v>32</v>
      </c>
      <c r="AK9" s="119" t="s">
        <v>33</v>
      </c>
      <c r="AL9" s="120" t="s">
        <v>32</v>
      </c>
      <c r="AM9" s="119" t="s">
        <v>33</v>
      </c>
      <c r="AN9" s="120" t="s">
        <v>32</v>
      </c>
      <c r="AO9" s="119" t="s">
        <v>33</v>
      </c>
      <c r="AP9" s="121" t="s">
        <v>32</v>
      </c>
      <c r="AQ9" s="122" t="s">
        <v>33</v>
      </c>
      <c r="AR9" s="242" t="s">
        <v>32</v>
      </c>
      <c r="AS9" s="124" t="s">
        <v>33</v>
      </c>
      <c r="AT9" s="123" t="s">
        <v>32</v>
      </c>
      <c r="AU9" s="124" t="s">
        <v>33</v>
      </c>
      <c r="AV9" s="123" t="s">
        <v>32</v>
      </c>
      <c r="AW9" s="124" t="s">
        <v>33</v>
      </c>
      <c r="AX9" s="123" t="s">
        <v>32</v>
      </c>
      <c r="AY9" s="124" t="s">
        <v>33</v>
      </c>
      <c r="AZ9" s="125" t="s">
        <v>32</v>
      </c>
      <c r="BA9" s="243" t="s">
        <v>33</v>
      </c>
      <c r="BB9" s="126" t="s">
        <v>32</v>
      </c>
      <c r="BC9" s="124" t="s">
        <v>33</v>
      </c>
      <c r="BD9" s="123" t="s">
        <v>32</v>
      </c>
      <c r="BE9" s="124" t="s">
        <v>33</v>
      </c>
      <c r="BF9" s="123" t="s">
        <v>32</v>
      </c>
      <c r="BG9" s="124" t="s">
        <v>33</v>
      </c>
      <c r="BH9" s="123" t="s">
        <v>32</v>
      </c>
      <c r="BI9" s="124" t="s">
        <v>33</v>
      </c>
      <c r="BJ9" s="125" t="s">
        <v>32</v>
      </c>
      <c r="BK9" s="127" t="s">
        <v>33</v>
      </c>
      <c r="BL9" s="469"/>
      <c r="BM9" s="242" t="s">
        <v>32</v>
      </c>
      <c r="BN9" s="124" t="s">
        <v>33</v>
      </c>
      <c r="BO9" s="123" t="s">
        <v>32</v>
      </c>
      <c r="BP9" s="124" t="s">
        <v>33</v>
      </c>
      <c r="BQ9" s="123" t="s">
        <v>32</v>
      </c>
      <c r="BR9" s="124" t="s">
        <v>33</v>
      </c>
      <c r="BS9" s="123" t="s">
        <v>32</v>
      </c>
      <c r="BT9" s="124" t="s">
        <v>33</v>
      </c>
      <c r="BU9" s="125" t="s">
        <v>32</v>
      </c>
      <c r="BV9" s="243" t="s">
        <v>33</v>
      </c>
      <c r="BW9" s="126" t="s">
        <v>32</v>
      </c>
      <c r="BX9" s="124" t="s">
        <v>33</v>
      </c>
      <c r="BY9" s="123" t="s">
        <v>32</v>
      </c>
      <c r="BZ9" s="124" t="s">
        <v>33</v>
      </c>
      <c r="CA9" s="123" t="s">
        <v>32</v>
      </c>
      <c r="CB9" s="124" t="s">
        <v>33</v>
      </c>
      <c r="CC9" s="123" t="s">
        <v>32</v>
      </c>
      <c r="CD9" s="124" t="s">
        <v>33</v>
      </c>
      <c r="CE9" s="125" t="s">
        <v>32</v>
      </c>
      <c r="CF9" s="243" t="s">
        <v>33</v>
      </c>
      <c r="CG9" s="493"/>
      <c r="CH9" s="254" t="s">
        <v>33</v>
      </c>
      <c r="CI9" s="124" t="s">
        <v>33</v>
      </c>
      <c r="CJ9" s="124" t="s">
        <v>33</v>
      </c>
      <c r="CK9" s="124" t="s">
        <v>33</v>
      </c>
      <c r="CL9" s="243" t="s">
        <v>33</v>
      </c>
      <c r="CM9" s="516"/>
      <c r="CN9" s="499"/>
      <c r="CO9" s="126" t="s">
        <v>32</v>
      </c>
      <c r="CP9" s="124" t="s">
        <v>33</v>
      </c>
      <c r="CQ9" s="123" t="s">
        <v>32</v>
      </c>
      <c r="CR9" s="124" t="s">
        <v>33</v>
      </c>
      <c r="CS9" s="123" t="s">
        <v>32</v>
      </c>
      <c r="CT9" s="124" t="s">
        <v>33</v>
      </c>
      <c r="CU9" s="123" t="s">
        <v>32</v>
      </c>
      <c r="CV9" s="124" t="s">
        <v>33</v>
      </c>
      <c r="CW9" s="125" t="s">
        <v>32</v>
      </c>
      <c r="CX9" s="243" t="s">
        <v>33</v>
      </c>
      <c r="CY9" s="493"/>
      <c r="CZ9" s="493"/>
      <c r="DA9" s="126" t="s">
        <v>32</v>
      </c>
      <c r="DB9" s="124" t="s">
        <v>33</v>
      </c>
      <c r="DC9" s="123" t="s">
        <v>32</v>
      </c>
      <c r="DD9" s="124" t="s">
        <v>33</v>
      </c>
      <c r="DE9" s="123"/>
      <c r="DF9" s="124"/>
      <c r="DG9" s="123" t="s">
        <v>32</v>
      </c>
      <c r="DH9" s="124" t="s">
        <v>33</v>
      </c>
      <c r="DI9" s="125" t="s">
        <v>32</v>
      </c>
      <c r="DJ9" s="243" t="s">
        <v>33</v>
      </c>
      <c r="DK9" s="493"/>
      <c r="DL9" s="493"/>
      <c r="DM9" s="493"/>
      <c r="DN9" s="495"/>
      <c r="DO9" s="483"/>
      <c r="DP9" s="485"/>
      <c r="DQ9" s="485"/>
      <c r="DR9" s="485"/>
      <c r="DS9" s="487"/>
      <c r="DT9" s="254" t="s">
        <v>33</v>
      </c>
      <c r="DU9" s="124" t="s">
        <v>33</v>
      </c>
      <c r="DV9" s="124" t="s">
        <v>33</v>
      </c>
      <c r="DW9" s="124" t="s">
        <v>33</v>
      </c>
      <c r="DX9" s="243" t="s">
        <v>33</v>
      </c>
      <c r="DY9" s="469"/>
      <c r="DZ9" s="254" t="s">
        <v>33</v>
      </c>
      <c r="EA9" s="124" t="s">
        <v>33</v>
      </c>
      <c r="EB9" s="124" t="s">
        <v>33</v>
      </c>
      <c r="EC9" s="124" t="s">
        <v>33</v>
      </c>
      <c r="ED9" s="243" t="s">
        <v>33</v>
      </c>
      <c r="EE9" s="469"/>
      <c r="EF9" s="469"/>
    </row>
    <row r="10" spans="1:136" s="14" customFormat="1" ht="12.6" customHeight="1" x14ac:dyDescent="0.2">
      <c r="A10" s="12"/>
      <c r="B10" s="427">
        <v>1</v>
      </c>
      <c r="C10" s="418"/>
      <c r="D10" s="418"/>
      <c r="E10" s="418"/>
      <c r="F10" s="418"/>
      <c r="G10" s="418"/>
      <c r="H10" s="428" t="s">
        <v>196</v>
      </c>
      <c r="I10" s="418"/>
      <c r="J10" s="418"/>
      <c r="K10" s="431" t="str">
        <f>IF($H10="3e)  Skoršia transpozícia  - zavedenie transpozície pred termínom ktorý určuje smernica EÚ. ",$J10,"NA")</f>
        <v>NA</v>
      </c>
      <c r="L10" s="422">
        <f>IF(K10="NA",1,K10/12)</f>
        <v>1</v>
      </c>
      <c r="M10" s="418"/>
      <c r="N10" s="418"/>
      <c r="O10" s="536">
        <f>IF(N10="N",0,N10)</f>
        <v>0</v>
      </c>
      <c r="P10" s="428" t="s">
        <v>196</v>
      </c>
      <c r="Q10" s="443"/>
      <c r="R10" s="443"/>
      <c r="S10" s="443" t="s">
        <v>35</v>
      </c>
      <c r="T10" s="419">
        <f>VLOOKUP(S10,[1]vstupy!$B$3:$C$15,2,FALSE)</f>
        <v>0</v>
      </c>
      <c r="U10" s="456"/>
      <c r="V10" s="420"/>
      <c r="W10" s="421" t="s">
        <v>35</v>
      </c>
      <c r="X10" s="419">
        <f>VLOOKUP(W10,[1]vstupy!$B$3:$C$15,2,FALSE)</f>
        <v>0</v>
      </c>
      <c r="Y10" s="443"/>
      <c r="Z10" s="160" t="s">
        <v>142</v>
      </c>
      <c r="AA10" s="174" t="s">
        <v>137</v>
      </c>
      <c r="AB10" s="171">
        <f>VLOOKUP($Z10,vstupy!$B$18:$F$31,MATCH($AA10,vstupy!$B$17:$F$17,0),0)</f>
        <v>0</v>
      </c>
      <c r="AC10" s="108" t="s">
        <v>143</v>
      </c>
      <c r="AD10" s="171">
        <f>VLOOKUP($AC10,[1]vstupy!$B$34:$C$36,2,FALSE)</f>
        <v>0</v>
      </c>
      <c r="AE10" s="171">
        <f>AB10+AD10</f>
        <v>0</v>
      </c>
      <c r="AF10" s="434" t="s">
        <v>35</v>
      </c>
      <c r="AG10" s="404">
        <f>VLOOKUP(AF10,vstupy!$B$3:$C$15,2,FALSE)</f>
        <v>0</v>
      </c>
      <c r="AH10" s="465" t="str">
        <f>IFERROR(IF(O10=0,"N",Q10/N10*L10),0)</f>
        <v>N</v>
      </c>
      <c r="AI10" s="400">
        <f>Q10*L10</f>
        <v>0</v>
      </c>
      <c r="AJ10" s="441">
        <f>R10*T10*L10</f>
        <v>0</v>
      </c>
      <c r="AK10" s="400">
        <f>IFERROR(AJ10*O10,0)</f>
        <v>0</v>
      </c>
      <c r="AL10" s="441" t="str">
        <f>IFERROR(IF(O10=0,"N",U10/N10*L10),0)</f>
        <v>N</v>
      </c>
      <c r="AM10" s="400">
        <f>U10*L10</f>
        <v>0</v>
      </c>
      <c r="AN10" s="400">
        <f>V10*X10*L10</f>
        <v>0</v>
      </c>
      <c r="AO10" s="464">
        <f>IFERROR(AN10*O10,0)</f>
        <v>0</v>
      </c>
      <c r="AP10" s="400">
        <f>IF(Y10&gt;0,IF(AG10&gt;0,($I$6/160)*(Y10/60)*AG10*L10,0),IF(AG10&gt;0,($I$6/160)*((AE10+AE11+AE12)/60)*AG10*L10,0))</f>
        <v>0</v>
      </c>
      <c r="AQ10" s="439">
        <f>IFERROR(AP10*O10,0)</f>
        <v>0</v>
      </c>
      <c r="AR10" s="481">
        <f>IF($P10="In (zvyšuje náklady)",AH10,0)</f>
        <v>0</v>
      </c>
      <c r="AS10" s="466">
        <f>IF($P10="In (zvyšuje náklady)",AI10,0)</f>
        <v>0</v>
      </c>
      <c r="AT10" s="466">
        <f t="shared" ref="AT10:BA10" si="0">IF($P10="In (zvyšuje náklady)",AJ10,0)</f>
        <v>0</v>
      </c>
      <c r="AU10" s="466">
        <f t="shared" si="0"/>
        <v>0</v>
      </c>
      <c r="AV10" s="466">
        <f t="shared" si="0"/>
        <v>0</v>
      </c>
      <c r="AW10" s="466">
        <f t="shared" si="0"/>
        <v>0</v>
      </c>
      <c r="AX10" s="466">
        <f t="shared" si="0"/>
        <v>0</v>
      </c>
      <c r="AY10" s="466">
        <f t="shared" si="0"/>
        <v>0</v>
      </c>
      <c r="AZ10" s="466">
        <f t="shared" si="0"/>
        <v>0</v>
      </c>
      <c r="BA10" s="466">
        <f t="shared" si="0"/>
        <v>0</v>
      </c>
      <c r="BB10" s="466" t="str">
        <f>IF($P10="Out (znižuje náklady)",AH10,"0")</f>
        <v>0</v>
      </c>
      <c r="BC10" s="466" t="str">
        <f>IF($P10="Out (znižuje náklady)",AI10,"0")</f>
        <v>0</v>
      </c>
      <c r="BD10" s="466" t="str">
        <f t="shared" ref="BD10:BK10" si="1">IF($P10="Out (znižuje náklady)",AJ10,"0")</f>
        <v>0</v>
      </c>
      <c r="BE10" s="466" t="str">
        <f t="shared" si="1"/>
        <v>0</v>
      </c>
      <c r="BF10" s="466" t="str">
        <f t="shared" si="1"/>
        <v>0</v>
      </c>
      <c r="BG10" s="466" t="str">
        <f t="shared" si="1"/>
        <v>0</v>
      </c>
      <c r="BH10" s="466" t="str">
        <f t="shared" si="1"/>
        <v>0</v>
      </c>
      <c r="BI10" s="466" t="str">
        <f t="shared" si="1"/>
        <v>0</v>
      </c>
      <c r="BJ10" s="466" t="str">
        <f t="shared" si="1"/>
        <v>0</v>
      </c>
      <c r="BK10" s="480" t="str">
        <f t="shared" si="1"/>
        <v>0</v>
      </c>
      <c r="BL10" s="371">
        <f>IF(H10=vstupy!$B$47,0,1)</f>
        <v>1</v>
      </c>
      <c r="BM10" s="481">
        <f>$BL10*AR10</f>
        <v>0</v>
      </c>
      <c r="BN10" s="466">
        <f>$BL10*AS10</f>
        <v>0</v>
      </c>
      <c r="BO10" s="466">
        <f t="shared" ref="BO10:BV10" si="2">$BL10*AT10</f>
        <v>0</v>
      </c>
      <c r="BP10" s="466">
        <f t="shared" si="2"/>
        <v>0</v>
      </c>
      <c r="BQ10" s="466">
        <f t="shared" si="2"/>
        <v>0</v>
      </c>
      <c r="BR10" s="466">
        <f t="shared" si="2"/>
        <v>0</v>
      </c>
      <c r="BS10" s="466">
        <f t="shared" si="2"/>
        <v>0</v>
      </c>
      <c r="BT10" s="466">
        <f t="shared" si="2"/>
        <v>0</v>
      </c>
      <c r="BU10" s="466">
        <f t="shared" si="2"/>
        <v>0</v>
      </c>
      <c r="BV10" s="467">
        <f t="shared" si="2"/>
        <v>0</v>
      </c>
      <c r="BW10" s="372">
        <f>$BL10*BB10</f>
        <v>0</v>
      </c>
      <c r="BX10" s="369">
        <f t="shared" ref="BX10:CF10" si="3">$BL10*BC10</f>
        <v>0</v>
      </c>
      <c r="BY10" s="369">
        <f t="shared" si="3"/>
        <v>0</v>
      </c>
      <c r="BZ10" s="369">
        <f t="shared" si="3"/>
        <v>0</v>
      </c>
      <c r="CA10" s="369">
        <f t="shared" si="3"/>
        <v>0</v>
      </c>
      <c r="CB10" s="369">
        <f t="shared" si="3"/>
        <v>0</v>
      </c>
      <c r="CC10" s="369">
        <f t="shared" si="3"/>
        <v>0</v>
      </c>
      <c r="CD10" s="369">
        <f t="shared" si="3"/>
        <v>0</v>
      </c>
      <c r="CE10" s="369">
        <f t="shared" si="3"/>
        <v>0</v>
      </c>
      <c r="CF10" s="370">
        <f t="shared" si="3"/>
        <v>0</v>
      </c>
      <c r="CG10" s="395">
        <f>IF(P10="Nemení sa",1,0)</f>
        <v>0</v>
      </c>
      <c r="CH10" s="372">
        <f>AI10*$CG10</f>
        <v>0</v>
      </c>
      <c r="CI10" s="369">
        <f>AK10*$CG10</f>
        <v>0</v>
      </c>
      <c r="CJ10" s="369">
        <f>AM10*$CG10</f>
        <v>0</v>
      </c>
      <c r="CK10" s="369">
        <f>AO10*$CG10</f>
        <v>0</v>
      </c>
      <c r="CL10" s="370">
        <f>AQ10*$CG10</f>
        <v>0</v>
      </c>
      <c r="CM10" s="373">
        <f>SUM(CH10:CL12)</f>
        <v>0</v>
      </c>
      <c r="CN10" s="374">
        <f>IF(H10=vstupy!B$42,"1",0)</f>
        <v>0</v>
      </c>
      <c r="CO10" s="372">
        <f t="shared" ref="CO10:CX10" si="4">IF($CN10="1",AR10,0)</f>
        <v>0</v>
      </c>
      <c r="CP10" s="369">
        <f t="shared" si="4"/>
        <v>0</v>
      </c>
      <c r="CQ10" s="369">
        <f t="shared" si="4"/>
        <v>0</v>
      </c>
      <c r="CR10" s="369">
        <f t="shared" si="4"/>
        <v>0</v>
      </c>
      <c r="CS10" s="369">
        <f t="shared" si="4"/>
        <v>0</v>
      </c>
      <c r="CT10" s="369">
        <f t="shared" si="4"/>
        <v>0</v>
      </c>
      <c r="CU10" s="369">
        <f t="shared" si="4"/>
        <v>0</v>
      </c>
      <c r="CV10" s="369">
        <f t="shared" si="4"/>
        <v>0</v>
      </c>
      <c r="CW10" s="369">
        <f t="shared" si="4"/>
        <v>0</v>
      </c>
      <c r="CX10" s="370">
        <f t="shared" si="4"/>
        <v>0</v>
      </c>
      <c r="CY10" s="371">
        <f>CR10+CV10+CX10</f>
        <v>0</v>
      </c>
      <c r="CZ10" s="371">
        <f>CP10+CT10</f>
        <v>0</v>
      </c>
      <c r="DA10" s="372">
        <f t="shared" ref="DA10:DJ10" si="5">IF($CN10="1",BB10,0)</f>
        <v>0</v>
      </c>
      <c r="DB10" s="369">
        <f t="shared" si="5"/>
        <v>0</v>
      </c>
      <c r="DC10" s="369">
        <f t="shared" si="5"/>
        <v>0</v>
      </c>
      <c r="DD10" s="369">
        <f t="shared" si="5"/>
        <v>0</v>
      </c>
      <c r="DE10" s="369">
        <f t="shared" si="5"/>
        <v>0</v>
      </c>
      <c r="DF10" s="369">
        <f t="shared" si="5"/>
        <v>0</v>
      </c>
      <c r="DG10" s="369">
        <f t="shared" si="5"/>
        <v>0</v>
      </c>
      <c r="DH10" s="369">
        <f t="shared" si="5"/>
        <v>0</v>
      </c>
      <c r="DI10" s="369">
        <f t="shared" si="5"/>
        <v>0</v>
      </c>
      <c r="DJ10" s="370">
        <f t="shared" si="5"/>
        <v>0</v>
      </c>
      <c r="DK10" s="382">
        <f>DD10+DH10+DJ10</f>
        <v>0</v>
      </c>
      <c r="DL10" s="382">
        <f>DB10+DF10</f>
        <v>0</v>
      </c>
      <c r="DM10" s="381">
        <f>IF(CG10=0,1,0)</f>
        <v>1</v>
      </c>
      <c r="DN10" s="381">
        <f>IFERROR(IF($AH10="N",AJ10+AL10+AN10+AP10,AH10+AJ10+AL10+AN10+AP10),0)*$DM10</f>
        <v>0</v>
      </c>
      <c r="DO10" s="381">
        <f>(AI10+AK10+AM10+AO10+AQ10)*$DM10</f>
        <v>0</v>
      </c>
      <c r="DP10" s="381">
        <f>AU10+AY10+BA10-CY10</f>
        <v>0</v>
      </c>
      <c r="DQ10" s="381">
        <f>BE10+BI10+BK10-DK10</f>
        <v>0</v>
      </c>
      <c r="DR10" s="381">
        <f>DP10+DQ10</f>
        <v>0</v>
      </c>
      <c r="DS10" s="380" t="str">
        <f>IF(OR(H10=vstupy!B$40,H10=vstupy!B$41,H10=vstupy!B$42,),"0","1")</f>
        <v>0</v>
      </c>
      <c r="DT10" s="372">
        <f>IF($DS10="1",AS10,"0")+CH10</f>
        <v>0</v>
      </c>
      <c r="DU10" s="369">
        <f>IF($DS10="1",AU10,"0")+CI10</f>
        <v>0</v>
      </c>
      <c r="DV10" s="369">
        <f>IF($DS10="1",AW10,"0")+CJ10</f>
        <v>0</v>
      </c>
      <c r="DW10" s="369">
        <f>IF($DS10="1",AY10,"0")+CK10</f>
        <v>0</v>
      </c>
      <c r="DX10" s="370">
        <f>IF($DS10="1",BA10,"0")+CL10</f>
        <v>0</v>
      </c>
      <c r="DY10" s="378">
        <f>SUM(DT10:DX12)</f>
        <v>0</v>
      </c>
      <c r="DZ10" s="372" t="str">
        <f>IF($DS10="1",BC10,"0")</f>
        <v>0</v>
      </c>
      <c r="EA10" s="369" t="str">
        <f>IF($DS10="1",BE10,"0")</f>
        <v>0</v>
      </c>
      <c r="EB10" s="369" t="str">
        <f>IF($DS10="1",BG10,"0")</f>
        <v>0</v>
      </c>
      <c r="EC10" s="369" t="str">
        <f>IF($DS10="1",BI10,"0")</f>
        <v>0</v>
      </c>
      <c r="ED10" s="370" t="str">
        <f>IF($DS10="1",BK10,"0")</f>
        <v>0</v>
      </c>
      <c r="EE10" s="378">
        <f>SUM(DZ10:ED12)</f>
        <v>0</v>
      </c>
      <c r="EF10" s="379">
        <f>EE10+DY10</f>
        <v>0</v>
      </c>
    </row>
    <row r="11" spans="1:136" s="14" customFormat="1" ht="12.6" customHeight="1" x14ac:dyDescent="0.2">
      <c r="B11" s="427"/>
      <c r="C11" s="418"/>
      <c r="D11" s="418"/>
      <c r="E11" s="418"/>
      <c r="F11" s="418"/>
      <c r="G11" s="418"/>
      <c r="H11" s="429"/>
      <c r="I11" s="418"/>
      <c r="J11" s="418"/>
      <c r="K11" s="432"/>
      <c r="L11" s="423"/>
      <c r="M11" s="418"/>
      <c r="N11" s="418"/>
      <c r="O11" s="536"/>
      <c r="P11" s="429"/>
      <c r="Q11" s="443"/>
      <c r="R11" s="443"/>
      <c r="S11" s="443"/>
      <c r="T11" s="419"/>
      <c r="U11" s="457"/>
      <c r="V11" s="420"/>
      <c r="W11" s="421"/>
      <c r="X11" s="419"/>
      <c r="Y11" s="443"/>
      <c r="Z11" s="160" t="s">
        <v>142</v>
      </c>
      <c r="AA11" s="174" t="s">
        <v>137</v>
      </c>
      <c r="AB11" s="171">
        <f>VLOOKUP($Z11,vstupy!$B$18:$F$31,MATCH($AA11,vstupy!$B$17:$F$17,0),0)</f>
        <v>0</v>
      </c>
      <c r="AC11" s="108" t="s">
        <v>143</v>
      </c>
      <c r="AD11" s="171">
        <f>VLOOKUP($AC11,[1]vstupy!$B$34:$C$36,2,FALSE)</f>
        <v>0</v>
      </c>
      <c r="AE11" s="171">
        <f t="shared" ref="AE11:AE24" si="6">AB11+AD11</f>
        <v>0</v>
      </c>
      <c r="AF11" s="435"/>
      <c r="AG11" s="404"/>
      <c r="AH11" s="465"/>
      <c r="AI11" s="396"/>
      <c r="AJ11" s="396"/>
      <c r="AK11" s="396"/>
      <c r="AL11" s="396"/>
      <c r="AM11" s="396"/>
      <c r="AN11" s="396"/>
      <c r="AO11" s="399"/>
      <c r="AP11" s="396"/>
      <c r="AQ11" s="401"/>
      <c r="AR11" s="372"/>
      <c r="AS11" s="369"/>
      <c r="AT11" s="369"/>
      <c r="AU11" s="369"/>
      <c r="AV11" s="369"/>
      <c r="AW11" s="369"/>
      <c r="AX11" s="369"/>
      <c r="AY11" s="369"/>
      <c r="AZ11" s="369"/>
      <c r="BA11" s="369"/>
      <c r="BB11" s="369"/>
      <c r="BC11" s="369"/>
      <c r="BD11" s="369"/>
      <c r="BE11" s="369"/>
      <c r="BF11" s="369"/>
      <c r="BG11" s="369"/>
      <c r="BH11" s="369"/>
      <c r="BI11" s="369"/>
      <c r="BJ11" s="369"/>
      <c r="BK11" s="377"/>
      <c r="BL11" s="371"/>
      <c r="BM11" s="372"/>
      <c r="BN11" s="369"/>
      <c r="BO11" s="369"/>
      <c r="BP11" s="369"/>
      <c r="BQ11" s="369"/>
      <c r="BR11" s="369"/>
      <c r="BS11" s="369"/>
      <c r="BT11" s="369"/>
      <c r="BU11" s="369"/>
      <c r="BV11" s="370"/>
      <c r="BW11" s="372"/>
      <c r="BX11" s="369"/>
      <c r="BY11" s="369"/>
      <c r="BZ11" s="369"/>
      <c r="CA11" s="369"/>
      <c r="CB11" s="369"/>
      <c r="CC11" s="369"/>
      <c r="CD11" s="369"/>
      <c r="CE11" s="369"/>
      <c r="CF11" s="370"/>
      <c r="CG11" s="395"/>
      <c r="CH11" s="372"/>
      <c r="CI11" s="369"/>
      <c r="CJ11" s="369"/>
      <c r="CK11" s="369"/>
      <c r="CL11" s="370"/>
      <c r="CM11" s="373"/>
      <c r="CN11" s="375"/>
      <c r="CO11" s="372"/>
      <c r="CP11" s="369"/>
      <c r="CQ11" s="369"/>
      <c r="CR11" s="369"/>
      <c r="CS11" s="369"/>
      <c r="CT11" s="369"/>
      <c r="CU11" s="369"/>
      <c r="CV11" s="369"/>
      <c r="CW11" s="369"/>
      <c r="CX11" s="370"/>
      <c r="CY11" s="371"/>
      <c r="CZ11" s="371"/>
      <c r="DA11" s="372"/>
      <c r="DB11" s="369"/>
      <c r="DC11" s="369"/>
      <c r="DD11" s="369"/>
      <c r="DE11" s="369"/>
      <c r="DF11" s="369"/>
      <c r="DG11" s="369"/>
      <c r="DH11" s="369"/>
      <c r="DI11" s="369"/>
      <c r="DJ11" s="370"/>
      <c r="DK11" s="382"/>
      <c r="DL11" s="382"/>
      <c r="DM11" s="381"/>
      <c r="DN11" s="381"/>
      <c r="DO11" s="381"/>
      <c r="DP11" s="381"/>
      <c r="DQ11" s="381"/>
      <c r="DR11" s="381"/>
      <c r="DS11" s="380"/>
      <c r="DT11" s="372"/>
      <c r="DU11" s="369"/>
      <c r="DV11" s="369"/>
      <c r="DW11" s="369"/>
      <c r="DX11" s="370"/>
      <c r="DY11" s="378"/>
      <c r="DZ11" s="372"/>
      <c r="EA11" s="369"/>
      <c r="EB11" s="369"/>
      <c r="EC11" s="369"/>
      <c r="ED11" s="370"/>
      <c r="EE11" s="378"/>
      <c r="EF11" s="379"/>
    </row>
    <row r="12" spans="1:136" s="14" customFormat="1" ht="12.6" customHeight="1" x14ac:dyDescent="0.2">
      <c r="B12" s="427"/>
      <c r="C12" s="418"/>
      <c r="D12" s="418"/>
      <c r="E12" s="418"/>
      <c r="F12" s="418"/>
      <c r="G12" s="418"/>
      <c r="H12" s="430"/>
      <c r="I12" s="418"/>
      <c r="J12" s="418"/>
      <c r="K12" s="433"/>
      <c r="L12" s="424"/>
      <c r="M12" s="418"/>
      <c r="N12" s="418"/>
      <c r="O12" s="536"/>
      <c r="P12" s="430"/>
      <c r="Q12" s="443"/>
      <c r="R12" s="443"/>
      <c r="S12" s="443"/>
      <c r="T12" s="419"/>
      <c r="U12" s="458"/>
      <c r="V12" s="420"/>
      <c r="W12" s="421"/>
      <c r="X12" s="419"/>
      <c r="Y12" s="443"/>
      <c r="Z12" s="160" t="s">
        <v>142</v>
      </c>
      <c r="AA12" s="174" t="s">
        <v>137</v>
      </c>
      <c r="AB12" s="171">
        <f>VLOOKUP($Z12,vstupy!$B$18:$F$31,MATCH($AA12,vstupy!$B$17:$F$17,0),0)</f>
        <v>0</v>
      </c>
      <c r="AC12" s="108" t="s">
        <v>143</v>
      </c>
      <c r="AD12" s="171">
        <f>VLOOKUP($AC12,[1]vstupy!$B$34:$C$36,2,FALSE)</f>
        <v>0</v>
      </c>
      <c r="AE12" s="171">
        <f t="shared" si="6"/>
        <v>0</v>
      </c>
      <c r="AF12" s="436"/>
      <c r="AG12" s="405"/>
      <c r="AH12" s="465"/>
      <c r="AI12" s="396"/>
      <c r="AJ12" s="396"/>
      <c r="AK12" s="396"/>
      <c r="AL12" s="396"/>
      <c r="AM12" s="396"/>
      <c r="AN12" s="396"/>
      <c r="AO12" s="400"/>
      <c r="AP12" s="396"/>
      <c r="AQ12" s="401"/>
      <c r="AR12" s="372"/>
      <c r="AS12" s="369"/>
      <c r="AT12" s="369"/>
      <c r="AU12" s="369"/>
      <c r="AV12" s="369"/>
      <c r="AW12" s="369"/>
      <c r="AX12" s="369"/>
      <c r="AY12" s="369"/>
      <c r="AZ12" s="369"/>
      <c r="BA12" s="369"/>
      <c r="BB12" s="369"/>
      <c r="BC12" s="369"/>
      <c r="BD12" s="369"/>
      <c r="BE12" s="369"/>
      <c r="BF12" s="369"/>
      <c r="BG12" s="369"/>
      <c r="BH12" s="369"/>
      <c r="BI12" s="369"/>
      <c r="BJ12" s="369"/>
      <c r="BK12" s="377"/>
      <c r="BL12" s="371"/>
      <c r="BM12" s="372"/>
      <c r="BN12" s="369"/>
      <c r="BO12" s="369"/>
      <c r="BP12" s="369"/>
      <c r="BQ12" s="369"/>
      <c r="BR12" s="369"/>
      <c r="BS12" s="369"/>
      <c r="BT12" s="369"/>
      <c r="BU12" s="369"/>
      <c r="BV12" s="370"/>
      <c r="BW12" s="372"/>
      <c r="BX12" s="369"/>
      <c r="BY12" s="369"/>
      <c r="BZ12" s="369"/>
      <c r="CA12" s="369"/>
      <c r="CB12" s="369"/>
      <c r="CC12" s="369"/>
      <c r="CD12" s="369"/>
      <c r="CE12" s="369"/>
      <c r="CF12" s="370"/>
      <c r="CG12" s="395"/>
      <c r="CH12" s="372"/>
      <c r="CI12" s="369"/>
      <c r="CJ12" s="369"/>
      <c r="CK12" s="369"/>
      <c r="CL12" s="370"/>
      <c r="CM12" s="373"/>
      <c r="CN12" s="376"/>
      <c r="CO12" s="372"/>
      <c r="CP12" s="369"/>
      <c r="CQ12" s="369"/>
      <c r="CR12" s="369"/>
      <c r="CS12" s="369"/>
      <c r="CT12" s="369"/>
      <c r="CU12" s="369"/>
      <c r="CV12" s="369"/>
      <c r="CW12" s="369"/>
      <c r="CX12" s="370"/>
      <c r="CY12" s="371"/>
      <c r="CZ12" s="371"/>
      <c r="DA12" s="372"/>
      <c r="DB12" s="369"/>
      <c r="DC12" s="369"/>
      <c r="DD12" s="369"/>
      <c r="DE12" s="369"/>
      <c r="DF12" s="369"/>
      <c r="DG12" s="369"/>
      <c r="DH12" s="369"/>
      <c r="DI12" s="369"/>
      <c r="DJ12" s="370"/>
      <c r="DK12" s="382"/>
      <c r="DL12" s="382"/>
      <c r="DM12" s="381"/>
      <c r="DN12" s="381"/>
      <c r="DO12" s="381"/>
      <c r="DP12" s="381"/>
      <c r="DQ12" s="381"/>
      <c r="DR12" s="381"/>
      <c r="DS12" s="380"/>
      <c r="DT12" s="372"/>
      <c r="DU12" s="369"/>
      <c r="DV12" s="369"/>
      <c r="DW12" s="369"/>
      <c r="DX12" s="370"/>
      <c r="DY12" s="378"/>
      <c r="DZ12" s="372"/>
      <c r="EA12" s="369"/>
      <c r="EB12" s="369"/>
      <c r="EC12" s="369"/>
      <c r="ED12" s="370"/>
      <c r="EE12" s="378"/>
      <c r="EF12" s="379"/>
    </row>
    <row r="13" spans="1:136" s="16" customFormat="1" ht="12.6" customHeight="1" x14ac:dyDescent="0.2">
      <c r="B13" s="414">
        <v>2</v>
      </c>
      <c r="C13" s="414"/>
      <c r="D13" s="414"/>
      <c r="E13" s="414"/>
      <c r="F13" s="414"/>
      <c r="G13" s="414"/>
      <c r="H13" s="392" t="s">
        <v>196</v>
      </c>
      <c r="I13" s="414"/>
      <c r="J13" s="414" t="str">
        <f t="shared" ref="J13" si="7">IF($H13="3e)  Skoršia transpozícia  - zavedenie transpozície pred termínom ktorý určuje smernica EÚ. "," ","")</f>
        <v/>
      </c>
      <c r="K13" s="386" t="str">
        <f>IF($H13="3e)  Skoršia transpozícia  - zavedenie transpozície pred termínom ktorý určuje smernica EÚ. ",$J13,"NA")</f>
        <v>NA</v>
      </c>
      <c r="L13" s="389">
        <f>IF(K13="NA",1,K13/12)</f>
        <v>1</v>
      </c>
      <c r="M13" s="414"/>
      <c r="N13" s="384"/>
      <c r="O13" s="463">
        <f>IF(N13="N",0,N13)</f>
        <v>0</v>
      </c>
      <c r="P13" s="392" t="s">
        <v>196</v>
      </c>
      <c r="Q13" s="442"/>
      <c r="R13" s="442"/>
      <c r="S13" s="442" t="s">
        <v>35</v>
      </c>
      <c r="T13" s="385">
        <f>VLOOKUP(S13,[1]vstupy!$B$3:$C$15,2,FALSE)</f>
        <v>0</v>
      </c>
      <c r="U13" s="460"/>
      <c r="V13" s="409"/>
      <c r="W13" s="410" t="s">
        <v>35</v>
      </c>
      <c r="X13" s="385">
        <f>VLOOKUP(W13,[1]vstupy!$B$3:$C$15,2,FALSE)</f>
        <v>0</v>
      </c>
      <c r="Y13" s="442"/>
      <c r="Z13" s="261" t="s">
        <v>142</v>
      </c>
      <c r="AA13" s="262" t="s">
        <v>137</v>
      </c>
      <c r="AB13" s="263">
        <f>VLOOKUP($Z13,vstupy!$B$18:$F$31,MATCH($AA13,vstupy!$B$17:$F$17,0),0)</f>
        <v>0</v>
      </c>
      <c r="AC13" s="264" t="s">
        <v>143</v>
      </c>
      <c r="AD13" s="263">
        <f>VLOOKUP($AC13,[1]vstupy!$B$34:$C$36,2,FALSE)</f>
        <v>0</v>
      </c>
      <c r="AE13" s="263">
        <f>AB13+AD13</f>
        <v>0</v>
      </c>
      <c r="AF13" s="411" t="s">
        <v>35</v>
      </c>
      <c r="AG13" s="403">
        <f>VLOOKUP(AF13,vstupy!$B$3:$C$15,2,FALSE)</f>
        <v>0</v>
      </c>
      <c r="AH13" s="406" t="str">
        <f>IFERROR(IF(O13=0,"N",Q13/N13*L13),0)</f>
        <v>N</v>
      </c>
      <c r="AI13" s="400">
        <f>Q13*L13</f>
        <v>0</v>
      </c>
      <c r="AJ13" s="441">
        <f t="shared" ref="AJ13" si="8">R13*T13*L13</f>
        <v>0</v>
      </c>
      <c r="AK13" s="400">
        <f t="shared" ref="AK13" si="9">IFERROR(AJ13*O13,0)</f>
        <v>0</v>
      </c>
      <c r="AL13" s="441" t="str">
        <f>IFERROR(IF(O13=0,"N",U13/N13*L13),0)</f>
        <v>N</v>
      </c>
      <c r="AM13" s="400">
        <f t="shared" ref="AM13" si="10">U13*L13</f>
        <v>0</v>
      </c>
      <c r="AN13" s="400">
        <f>V13*X13*L13</f>
        <v>0</v>
      </c>
      <c r="AO13" s="398">
        <f>IFERROR(AN13*O13,0)</f>
        <v>0</v>
      </c>
      <c r="AP13" s="400">
        <f>IF(Y13&gt;0,IF(AG13&gt;0,($I$6/160)*(Y13/60)*AG13*L13,0),IF(AG13&gt;0,($I$6/160)*((AE13+AE14+AE15)/60)*AG13*L13,0))</f>
        <v>0</v>
      </c>
      <c r="AQ13" s="439">
        <f>IFERROR(AP13*O13,0)</f>
        <v>0</v>
      </c>
      <c r="AR13" s="372">
        <f t="shared" ref="AR13:AX13" si="11">IF($P13="In (zvyšuje náklady)",AH13,0)</f>
        <v>0</v>
      </c>
      <c r="AS13" s="369">
        <f t="shared" si="11"/>
        <v>0</v>
      </c>
      <c r="AT13" s="369">
        <f t="shared" si="11"/>
        <v>0</v>
      </c>
      <c r="AU13" s="369">
        <f t="shared" si="11"/>
        <v>0</v>
      </c>
      <c r="AV13" s="369">
        <f t="shared" si="11"/>
        <v>0</v>
      </c>
      <c r="AW13" s="369">
        <f t="shared" si="11"/>
        <v>0</v>
      </c>
      <c r="AX13" s="369">
        <f t="shared" si="11"/>
        <v>0</v>
      </c>
      <c r="AY13" s="369">
        <f>IF($P13="In (zvyšuje náklady)",AO13,0)</f>
        <v>0</v>
      </c>
      <c r="AZ13" s="369">
        <f t="shared" ref="AZ13:BA13" si="12">IF($P13="In (zvyšuje náklady)",AP13,0)</f>
        <v>0</v>
      </c>
      <c r="BA13" s="369">
        <f t="shared" si="12"/>
        <v>0</v>
      </c>
      <c r="BB13" s="369" t="str">
        <f t="shared" ref="BB13:BG13" si="13">IF($P13="Out (znižuje náklady)",AH13,"0")</f>
        <v>0</v>
      </c>
      <c r="BC13" s="369" t="str">
        <f t="shared" si="13"/>
        <v>0</v>
      </c>
      <c r="BD13" s="369" t="str">
        <f t="shared" si="13"/>
        <v>0</v>
      </c>
      <c r="BE13" s="369" t="str">
        <f t="shared" si="13"/>
        <v>0</v>
      </c>
      <c r="BF13" s="369" t="str">
        <f t="shared" si="13"/>
        <v>0</v>
      </c>
      <c r="BG13" s="369" t="str">
        <f t="shared" si="13"/>
        <v>0</v>
      </c>
      <c r="BH13" s="369" t="str">
        <f>IF($P13="Out (znižuje náklady)",AN13,"0")</f>
        <v>0</v>
      </c>
      <c r="BI13" s="369" t="str">
        <f>IF($P13="Out (znižuje náklady)",AO13,"0")</f>
        <v>0</v>
      </c>
      <c r="BJ13" s="369" t="str">
        <f t="shared" ref="BJ13:BK13" si="14">IF($P13="Out (znižuje náklady)",AP13,"0")</f>
        <v>0</v>
      </c>
      <c r="BK13" s="377" t="str">
        <f t="shared" si="14"/>
        <v>0</v>
      </c>
      <c r="BL13" s="371">
        <f>IF(H13=vstupy!$B$47,0,1)</f>
        <v>1</v>
      </c>
      <c r="BM13" s="372">
        <f>$BL13*AR13</f>
        <v>0</v>
      </c>
      <c r="BN13" s="369">
        <f t="shared" ref="BN13:CF13" si="15">$BL13*AS13</f>
        <v>0</v>
      </c>
      <c r="BO13" s="369">
        <f t="shared" si="15"/>
        <v>0</v>
      </c>
      <c r="BP13" s="369">
        <f t="shared" si="15"/>
        <v>0</v>
      </c>
      <c r="BQ13" s="369">
        <f t="shared" si="15"/>
        <v>0</v>
      </c>
      <c r="BR13" s="369">
        <f t="shared" si="15"/>
        <v>0</v>
      </c>
      <c r="BS13" s="369">
        <f t="shared" si="15"/>
        <v>0</v>
      </c>
      <c r="BT13" s="369">
        <f t="shared" si="15"/>
        <v>0</v>
      </c>
      <c r="BU13" s="369">
        <f t="shared" si="15"/>
        <v>0</v>
      </c>
      <c r="BV13" s="370">
        <f t="shared" si="15"/>
        <v>0</v>
      </c>
      <c r="BW13" s="372">
        <f t="shared" si="15"/>
        <v>0</v>
      </c>
      <c r="BX13" s="369">
        <f t="shared" si="15"/>
        <v>0</v>
      </c>
      <c r="BY13" s="369">
        <f t="shared" si="15"/>
        <v>0</v>
      </c>
      <c r="BZ13" s="369">
        <f t="shared" si="15"/>
        <v>0</v>
      </c>
      <c r="CA13" s="369">
        <f t="shared" si="15"/>
        <v>0</v>
      </c>
      <c r="CB13" s="369">
        <f t="shared" si="15"/>
        <v>0</v>
      </c>
      <c r="CC13" s="369">
        <f t="shared" si="15"/>
        <v>0</v>
      </c>
      <c r="CD13" s="369">
        <f t="shared" si="15"/>
        <v>0</v>
      </c>
      <c r="CE13" s="369">
        <f t="shared" si="15"/>
        <v>0</v>
      </c>
      <c r="CF13" s="370">
        <f t="shared" si="15"/>
        <v>0</v>
      </c>
      <c r="CG13" s="395">
        <f>IF(P13="Nemení sa",1,0)</f>
        <v>0</v>
      </c>
      <c r="CH13" s="372">
        <f>AI13*$CG13</f>
        <v>0</v>
      </c>
      <c r="CI13" s="369">
        <f>AK13*$CG13</f>
        <v>0</v>
      </c>
      <c r="CJ13" s="369">
        <f>AM13*$CG13</f>
        <v>0</v>
      </c>
      <c r="CK13" s="369">
        <f>AO13*$CG13</f>
        <v>0</v>
      </c>
      <c r="CL13" s="370">
        <f>AQ13*$CG13</f>
        <v>0</v>
      </c>
      <c r="CM13" s="373">
        <f t="shared" ref="CM13" si="16">SUM(CH13:CL15)</f>
        <v>0</v>
      </c>
      <c r="CN13" s="374">
        <f>IF(H13=vstupy!B$42,"1",0)</f>
        <v>0</v>
      </c>
      <c r="CO13" s="372">
        <f t="shared" ref="CO13:CX13" si="17">IF($CN13="1",AR13,0)</f>
        <v>0</v>
      </c>
      <c r="CP13" s="369">
        <f t="shared" si="17"/>
        <v>0</v>
      </c>
      <c r="CQ13" s="369">
        <f t="shared" si="17"/>
        <v>0</v>
      </c>
      <c r="CR13" s="369">
        <f t="shared" si="17"/>
        <v>0</v>
      </c>
      <c r="CS13" s="369">
        <f t="shared" si="17"/>
        <v>0</v>
      </c>
      <c r="CT13" s="369">
        <f t="shared" si="17"/>
        <v>0</v>
      </c>
      <c r="CU13" s="369">
        <f t="shared" si="17"/>
        <v>0</v>
      </c>
      <c r="CV13" s="369">
        <f t="shared" si="17"/>
        <v>0</v>
      </c>
      <c r="CW13" s="369">
        <f t="shared" si="17"/>
        <v>0</v>
      </c>
      <c r="CX13" s="370">
        <f t="shared" si="17"/>
        <v>0</v>
      </c>
      <c r="CY13" s="371">
        <f>CR13+CV13+CX13</f>
        <v>0</v>
      </c>
      <c r="CZ13" s="371">
        <f t="shared" ref="CZ13" si="18">CP13+CT13</f>
        <v>0</v>
      </c>
      <c r="DA13" s="372">
        <f t="shared" ref="DA13:DJ13" si="19">IF($CN13="1",BB13,0)</f>
        <v>0</v>
      </c>
      <c r="DB13" s="369">
        <f t="shared" si="19"/>
        <v>0</v>
      </c>
      <c r="DC13" s="369">
        <f t="shared" si="19"/>
        <v>0</v>
      </c>
      <c r="DD13" s="369">
        <f t="shared" si="19"/>
        <v>0</v>
      </c>
      <c r="DE13" s="369">
        <f t="shared" si="19"/>
        <v>0</v>
      </c>
      <c r="DF13" s="369">
        <f t="shared" si="19"/>
        <v>0</v>
      </c>
      <c r="DG13" s="369">
        <f t="shared" si="19"/>
        <v>0</v>
      </c>
      <c r="DH13" s="369">
        <f t="shared" si="19"/>
        <v>0</v>
      </c>
      <c r="DI13" s="369">
        <f t="shared" si="19"/>
        <v>0</v>
      </c>
      <c r="DJ13" s="370">
        <f t="shared" si="19"/>
        <v>0</v>
      </c>
      <c r="DK13" s="382">
        <f>DD13+DH13+DJ13</f>
        <v>0</v>
      </c>
      <c r="DL13" s="382">
        <f t="shared" ref="DL13" si="20">DB13+DF13</f>
        <v>0</v>
      </c>
      <c r="DM13" s="381">
        <f>IF(CG13=0,1,0)</f>
        <v>1</v>
      </c>
      <c r="DN13" s="381">
        <f>IFERROR(IF($AH13="N",AJ13+AL13+AN13+AP13,AH13+AJ13+AL13+AN13+AP13),0)*$DM13</f>
        <v>0</v>
      </c>
      <c r="DO13" s="381">
        <f>(AI13+AK13+AM13+AO13+AQ13)*$DM13</f>
        <v>0</v>
      </c>
      <c r="DP13" s="381">
        <f>AU13+AY13+BA13-CY13</f>
        <v>0</v>
      </c>
      <c r="DQ13" s="381">
        <f>BE13+BI13+BK13-DK13</f>
        <v>0</v>
      </c>
      <c r="DR13" s="381">
        <f>DP13+DQ13</f>
        <v>0</v>
      </c>
      <c r="DS13" s="380" t="str">
        <f>IF(OR(H13=vstupy!B$40,H13=vstupy!B$41,H13=vstupy!B$42,),"0","1")</f>
        <v>0</v>
      </c>
      <c r="DT13" s="372">
        <f>IF($DS13="1",AS13,"0")+CH13</f>
        <v>0</v>
      </c>
      <c r="DU13" s="369">
        <f>IF($DS13="1",AU13,"0")+CI13</f>
        <v>0</v>
      </c>
      <c r="DV13" s="369">
        <f>IF($DS13="1",AW13,"0")+CJ13</f>
        <v>0</v>
      </c>
      <c r="DW13" s="369">
        <f>IF($DS13="1",AY13,"0")+CK13</f>
        <v>0</v>
      </c>
      <c r="DX13" s="370">
        <f>IF($DS13="1",BA13,"0")+CL13</f>
        <v>0</v>
      </c>
      <c r="DY13" s="378">
        <f t="shared" ref="DY13" si="21">SUM(DT13:DX15)</f>
        <v>0</v>
      </c>
      <c r="DZ13" s="372" t="str">
        <f t="shared" ref="DZ13" si="22">IF($DS13="1",BC13,"0")</f>
        <v>0</v>
      </c>
      <c r="EA13" s="369" t="str">
        <f t="shared" ref="EA13" si="23">IF($DS13="1",BE13,"0")</f>
        <v>0</v>
      </c>
      <c r="EB13" s="369" t="str">
        <f t="shared" ref="EB13" si="24">IF($DS13="1",BG13,"0")</f>
        <v>0</v>
      </c>
      <c r="EC13" s="369" t="str">
        <f>IF($DS13="1",BI13,"0")</f>
        <v>0</v>
      </c>
      <c r="ED13" s="370" t="str">
        <f>IF($DS13="1",BK13,"0")</f>
        <v>0</v>
      </c>
      <c r="EE13" s="378">
        <f t="shared" ref="EE13" si="25">SUM(DZ13:ED15)</f>
        <v>0</v>
      </c>
      <c r="EF13" s="379">
        <f>EE13+DY13</f>
        <v>0</v>
      </c>
    </row>
    <row r="14" spans="1:136" s="16" customFormat="1" ht="12.6" customHeight="1" x14ac:dyDescent="0.2">
      <c r="B14" s="414"/>
      <c r="C14" s="414"/>
      <c r="D14" s="414"/>
      <c r="E14" s="414"/>
      <c r="F14" s="414"/>
      <c r="G14" s="414"/>
      <c r="H14" s="393"/>
      <c r="I14" s="414"/>
      <c r="J14" s="414"/>
      <c r="K14" s="387"/>
      <c r="L14" s="390"/>
      <c r="M14" s="414"/>
      <c r="N14" s="384"/>
      <c r="O14" s="463"/>
      <c r="P14" s="393"/>
      <c r="Q14" s="442"/>
      <c r="R14" s="442"/>
      <c r="S14" s="442"/>
      <c r="T14" s="385"/>
      <c r="U14" s="461"/>
      <c r="V14" s="409"/>
      <c r="W14" s="410"/>
      <c r="X14" s="385"/>
      <c r="Y14" s="442"/>
      <c r="Z14" s="261" t="s">
        <v>142</v>
      </c>
      <c r="AA14" s="262" t="s">
        <v>137</v>
      </c>
      <c r="AB14" s="263">
        <f>VLOOKUP($Z14,vstupy!$B$18:$F$31,MATCH($AA14,vstupy!$B$17:$F$17,0),0)</f>
        <v>0</v>
      </c>
      <c r="AC14" s="264" t="s">
        <v>143</v>
      </c>
      <c r="AD14" s="263">
        <f>VLOOKUP($AC14,[1]vstupy!$B$34:$C$36,2,FALSE)</f>
        <v>0</v>
      </c>
      <c r="AE14" s="263">
        <f t="shared" ref="AE14:AE15" si="26">AB14+AD14</f>
        <v>0</v>
      </c>
      <c r="AF14" s="412"/>
      <c r="AG14" s="404"/>
      <c r="AH14" s="372"/>
      <c r="AI14" s="396"/>
      <c r="AJ14" s="396"/>
      <c r="AK14" s="396"/>
      <c r="AL14" s="396"/>
      <c r="AM14" s="396"/>
      <c r="AN14" s="396"/>
      <c r="AO14" s="399"/>
      <c r="AP14" s="396"/>
      <c r="AQ14" s="401"/>
      <c r="AR14" s="372"/>
      <c r="AS14" s="369"/>
      <c r="AT14" s="369"/>
      <c r="AU14" s="369"/>
      <c r="AV14" s="369"/>
      <c r="AW14" s="369"/>
      <c r="AX14" s="369"/>
      <c r="AY14" s="369"/>
      <c r="AZ14" s="369"/>
      <c r="BA14" s="369"/>
      <c r="BB14" s="369"/>
      <c r="BC14" s="369"/>
      <c r="BD14" s="369"/>
      <c r="BE14" s="369"/>
      <c r="BF14" s="369"/>
      <c r="BG14" s="369"/>
      <c r="BH14" s="369"/>
      <c r="BI14" s="369"/>
      <c r="BJ14" s="369"/>
      <c r="BK14" s="377"/>
      <c r="BL14" s="371"/>
      <c r="BM14" s="372"/>
      <c r="BN14" s="369"/>
      <c r="BO14" s="369"/>
      <c r="BP14" s="369"/>
      <c r="BQ14" s="369"/>
      <c r="BR14" s="369"/>
      <c r="BS14" s="369"/>
      <c r="BT14" s="369"/>
      <c r="BU14" s="369"/>
      <c r="BV14" s="370"/>
      <c r="BW14" s="372"/>
      <c r="BX14" s="369"/>
      <c r="BY14" s="369"/>
      <c r="BZ14" s="369"/>
      <c r="CA14" s="369"/>
      <c r="CB14" s="369"/>
      <c r="CC14" s="369"/>
      <c r="CD14" s="369"/>
      <c r="CE14" s="369"/>
      <c r="CF14" s="370"/>
      <c r="CG14" s="395"/>
      <c r="CH14" s="372"/>
      <c r="CI14" s="369"/>
      <c r="CJ14" s="369"/>
      <c r="CK14" s="369"/>
      <c r="CL14" s="370"/>
      <c r="CM14" s="373"/>
      <c r="CN14" s="375"/>
      <c r="CO14" s="372"/>
      <c r="CP14" s="369"/>
      <c r="CQ14" s="369"/>
      <c r="CR14" s="369"/>
      <c r="CS14" s="369"/>
      <c r="CT14" s="369"/>
      <c r="CU14" s="369"/>
      <c r="CV14" s="369"/>
      <c r="CW14" s="369"/>
      <c r="CX14" s="370"/>
      <c r="CY14" s="371"/>
      <c r="CZ14" s="371"/>
      <c r="DA14" s="372"/>
      <c r="DB14" s="369"/>
      <c r="DC14" s="369"/>
      <c r="DD14" s="369"/>
      <c r="DE14" s="369"/>
      <c r="DF14" s="369"/>
      <c r="DG14" s="369"/>
      <c r="DH14" s="369"/>
      <c r="DI14" s="369"/>
      <c r="DJ14" s="370"/>
      <c r="DK14" s="382"/>
      <c r="DL14" s="382"/>
      <c r="DM14" s="381"/>
      <c r="DN14" s="381"/>
      <c r="DO14" s="381"/>
      <c r="DP14" s="381"/>
      <c r="DQ14" s="381"/>
      <c r="DR14" s="381"/>
      <c r="DS14" s="380"/>
      <c r="DT14" s="372"/>
      <c r="DU14" s="369"/>
      <c r="DV14" s="369"/>
      <c r="DW14" s="369"/>
      <c r="DX14" s="370"/>
      <c r="DY14" s="378"/>
      <c r="DZ14" s="372"/>
      <c r="EA14" s="369"/>
      <c r="EB14" s="369"/>
      <c r="EC14" s="369"/>
      <c r="ED14" s="370"/>
      <c r="EE14" s="378"/>
      <c r="EF14" s="379"/>
    </row>
    <row r="15" spans="1:136" s="16" customFormat="1" ht="12.6" customHeight="1" x14ac:dyDescent="0.2">
      <c r="B15" s="414"/>
      <c r="C15" s="414"/>
      <c r="D15" s="414"/>
      <c r="E15" s="414"/>
      <c r="F15" s="414"/>
      <c r="G15" s="414"/>
      <c r="H15" s="394"/>
      <c r="I15" s="414"/>
      <c r="J15" s="414"/>
      <c r="K15" s="388"/>
      <c r="L15" s="391"/>
      <c r="M15" s="414"/>
      <c r="N15" s="384"/>
      <c r="O15" s="463"/>
      <c r="P15" s="394"/>
      <c r="Q15" s="442"/>
      <c r="R15" s="442"/>
      <c r="S15" s="442"/>
      <c r="T15" s="385"/>
      <c r="U15" s="462"/>
      <c r="V15" s="409"/>
      <c r="W15" s="410"/>
      <c r="X15" s="385"/>
      <c r="Y15" s="442"/>
      <c r="Z15" s="261" t="s">
        <v>142</v>
      </c>
      <c r="AA15" s="262" t="s">
        <v>137</v>
      </c>
      <c r="AB15" s="263">
        <f>VLOOKUP($Z15,vstupy!$B$18:$F$31,MATCH($AA15,vstupy!$B$17:$F$17,0),0)</f>
        <v>0</v>
      </c>
      <c r="AC15" s="264" t="s">
        <v>143</v>
      </c>
      <c r="AD15" s="263">
        <f>VLOOKUP($AC15,[1]vstupy!$B$34:$C$36,2,FALSE)</f>
        <v>0</v>
      </c>
      <c r="AE15" s="263">
        <f t="shared" si="26"/>
        <v>0</v>
      </c>
      <c r="AF15" s="413"/>
      <c r="AG15" s="405"/>
      <c r="AH15" s="372"/>
      <c r="AI15" s="396"/>
      <c r="AJ15" s="396"/>
      <c r="AK15" s="396"/>
      <c r="AL15" s="396"/>
      <c r="AM15" s="396"/>
      <c r="AN15" s="396"/>
      <c r="AO15" s="400"/>
      <c r="AP15" s="396"/>
      <c r="AQ15" s="401"/>
      <c r="AR15" s="372"/>
      <c r="AS15" s="369"/>
      <c r="AT15" s="369"/>
      <c r="AU15" s="369"/>
      <c r="AV15" s="369"/>
      <c r="AW15" s="369"/>
      <c r="AX15" s="369"/>
      <c r="AY15" s="369"/>
      <c r="AZ15" s="369"/>
      <c r="BA15" s="369"/>
      <c r="BB15" s="369"/>
      <c r="BC15" s="369"/>
      <c r="BD15" s="369"/>
      <c r="BE15" s="369"/>
      <c r="BF15" s="369"/>
      <c r="BG15" s="369"/>
      <c r="BH15" s="369"/>
      <c r="BI15" s="369"/>
      <c r="BJ15" s="369"/>
      <c r="BK15" s="377"/>
      <c r="BL15" s="371"/>
      <c r="BM15" s="372"/>
      <c r="BN15" s="369"/>
      <c r="BO15" s="369"/>
      <c r="BP15" s="369"/>
      <c r="BQ15" s="369"/>
      <c r="BR15" s="369"/>
      <c r="BS15" s="369"/>
      <c r="BT15" s="369"/>
      <c r="BU15" s="369"/>
      <c r="BV15" s="370"/>
      <c r="BW15" s="372"/>
      <c r="BX15" s="369"/>
      <c r="BY15" s="369"/>
      <c r="BZ15" s="369"/>
      <c r="CA15" s="369"/>
      <c r="CB15" s="369"/>
      <c r="CC15" s="369"/>
      <c r="CD15" s="369"/>
      <c r="CE15" s="369"/>
      <c r="CF15" s="370"/>
      <c r="CG15" s="395"/>
      <c r="CH15" s="372"/>
      <c r="CI15" s="369"/>
      <c r="CJ15" s="369"/>
      <c r="CK15" s="369"/>
      <c r="CL15" s="370"/>
      <c r="CM15" s="373"/>
      <c r="CN15" s="376"/>
      <c r="CO15" s="372"/>
      <c r="CP15" s="369"/>
      <c r="CQ15" s="369"/>
      <c r="CR15" s="369"/>
      <c r="CS15" s="369"/>
      <c r="CT15" s="369"/>
      <c r="CU15" s="369"/>
      <c r="CV15" s="369"/>
      <c r="CW15" s="369"/>
      <c r="CX15" s="370"/>
      <c r="CY15" s="371"/>
      <c r="CZ15" s="371"/>
      <c r="DA15" s="372"/>
      <c r="DB15" s="369"/>
      <c r="DC15" s="369"/>
      <c r="DD15" s="369"/>
      <c r="DE15" s="369"/>
      <c r="DF15" s="369"/>
      <c r="DG15" s="369"/>
      <c r="DH15" s="369"/>
      <c r="DI15" s="369"/>
      <c r="DJ15" s="370"/>
      <c r="DK15" s="382"/>
      <c r="DL15" s="382"/>
      <c r="DM15" s="381"/>
      <c r="DN15" s="381"/>
      <c r="DO15" s="381"/>
      <c r="DP15" s="381"/>
      <c r="DQ15" s="381"/>
      <c r="DR15" s="381"/>
      <c r="DS15" s="380"/>
      <c r="DT15" s="372"/>
      <c r="DU15" s="369"/>
      <c r="DV15" s="369"/>
      <c r="DW15" s="369"/>
      <c r="DX15" s="370"/>
      <c r="DY15" s="378"/>
      <c r="DZ15" s="372"/>
      <c r="EA15" s="369"/>
      <c r="EB15" s="369"/>
      <c r="EC15" s="369"/>
      <c r="ED15" s="370"/>
      <c r="EE15" s="378"/>
      <c r="EF15" s="379"/>
    </row>
    <row r="16" spans="1:136" s="189" customFormat="1" ht="12" customHeight="1" x14ac:dyDescent="0.2">
      <c r="B16" s="427">
        <v>3</v>
      </c>
      <c r="C16" s="427"/>
      <c r="D16" s="427"/>
      <c r="E16" s="427"/>
      <c r="F16" s="427"/>
      <c r="G16" s="427"/>
      <c r="H16" s="428" t="s">
        <v>196</v>
      </c>
      <c r="I16" s="427"/>
      <c r="J16" s="427" t="str">
        <f t="shared" ref="J16:J22" si="27">IF($H16="3e)  Skoršia transpozícia  - zavedenie transpozície pred termínom ktorý určuje smernica EÚ. "," ","")</f>
        <v/>
      </c>
      <c r="K16" s="431" t="str">
        <f t="shared" ref="K16" si="28">IF($H16="3e)  Skoršia transpozícia  - zavedenie transpozície pred termínom ktorý určuje smernica EÚ. ",$J16,"NA")</f>
        <v>NA</v>
      </c>
      <c r="L16" s="422">
        <f t="shared" ref="L16" si="29">IF(K16="NA",1,K16/12)</f>
        <v>1</v>
      </c>
      <c r="M16" s="427"/>
      <c r="N16" s="418"/>
      <c r="O16" s="459">
        <f>IF(N16="N",0,N16)</f>
        <v>0</v>
      </c>
      <c r="P16" s="428" t="s">
        <v>196</v>
      </c>
      <c r="Q16" s="443"/>
      <c r="R16" s="443"/>
      <c r="S16" s="443" t="s">
        <v>35</v>
      </c>
      <c r="T16" s="419">
        <f>VLOOKUP(S16,[1]vstupy!$B$3:$C$15,2,FALSE)</f>
        <v>0</v>
      </c>
      <c r="U16" s="456"/>
      <c r="V16" s="420"/>
      <c r="W16" s="421" t="s">
        <v>35</v>
      </c>
      <c r="X16" s="419">
        <f>VLOOKUP(W16,[1]vstupy!$B$3:$C$15,2,FALSE)</f>
        <v>0</v>
      </c>
      <c r="Y16" s="443"/>
      <c r="Z16" s="160" t="s">
        <v>142</v>
      </c>
      <c r="AA16" s="174" t="s">
        <v>137</v>
      </c>
      <c r="AB16" s="171">
        <f>VLOOKUP($Z16,vstupy!$B$18:$F$31,MATCH($AA16,vstupy!$B$17:$F$17,0),0)</f>
        <v>0</v>
      </c>
      <c r="AC16" s="108" t="s">
        <v>143</v>
      </c>
      <c r="AD16" s="171">
        <f>VLOOKUP($AC16,[1]vstupy!$B$34:$C$36,2,FALSE)</f>
        <v>0</v>
      </c>
      <c r="AE16" s="171">
        <f>AB16+AD16</f>
        <v>0</v>
      </c>
      <c r="AF16" s="434" t="s">
        <v>35</v>
      </c>
      <c r="AG16" s="403">
        <f>VLOOKUP(AF16,vstupy!$B$3:$C$15,2,FALSE)</f>
        <v>0</v>
      </c>
      <c r="AH16" s="406" t="str">
        <f>IFERROR(IF(O16=0,"N",Q16/N16*L16),0)</f>
        <v>N</v>
      </c>
      <c r="AI16" s="400">
        <f>Q16*L16</f>
        <v>0</v>
      </c>
      <c r="AJ16" s="441">
        <f t="shared" ref="AJ16" si="30">R16*T16*L16</f>
        <v>0</v>
      </c>
      <c r="AK16" s="400">
        <f t="shared" ref="AK16" si="31">IFERROR(AJ16*O16,0)</f>
        <v>0</v>
      </c>
      <c r="AL16" s="441" t="str">
        <f t="shared" ref="AL16" si="32">IFERROR(IF(O16=0,"N",U16/N16*L16),0)</f>
        <v>N</v>
      </c>
      <c r="AM16" s="400">
        <f t="shared" ref="AM16" si="33">U16*L16</f>
        <v>0</v>
      </c>
      <c r="AN16" s="400">
        <f>V16*X16*L16</f>
        <v>0</v>
      </c>
      <c r="AO16" s="398">
        <f>IFERROR(AN16*O16,0)</f>
        <v>0</v>
      </c>
      <c r="AP16" s="400">
        <f>IF(Y16&gt;0,IF(AG16&gt;0,($I$6/160)*(Y16/60)*AG16*L16,0),IF(AG16&gt;0,($I$6/160)*((AE16+AE17+AE18)/60)*AG16*L16,0))</f>
        <v>0</v>
      </c>
      <c r="AQ16" s="439">
        <f>IFERROR(AP16*O16,0)</f>
        <v>0</v>
      </c>
      <c r="AR16" s="372">
        <f t="shared" ref="AR16:BA16" si="34">IF($P16="In (zvyšuje náklady)",AH16,0)</f>
        <v>0</v>
      </c>
      <c r="AS16" s="369">
        <f t="shared" si="34"/>
        <v>0</v>
      </c>
      <c r="AT16" s="369">
        <f t="shared" si="34"/>
        <v>0</v>
      </c>
      <c r="AU16" s="369">
        <f t="shared" si="34"/>
        <v>0</v>
      </c>
      <c r="AV16" s="369">
        <f t="shared" si="34"/>
        <v>0</v>
      </c>
      <c r="AW16" s="369">
        <f t="shared" si="34"/>
        <v>0</v>
      </c>
      <c r="AX16" s="369">
        <f t="shared" si="34"/>
        <v>0</v>
      </c>
      <c r="AY16" s="369">
        <f t="shared" si="34"/>
        <v>0</v>
      </c>
      <c r="AZ16" s="369">
        <f t="shared" si="34"/>
        <v>0</v>
      </c>
      <c r="BA16" s="369">
        <f t="shared" si="34"/>
        <v>0</v>
      </c>
      <c r="BB16" s="369" t="str">
        <f t="shared" ref="BB16:BK16" si="35">IF($P16="Out (znižuje náklady)",AH16,"0")</f>
        <v>0</v>
      </c>
      <c r="BC16" s="369" t="str">
        <f t="shared" si="35"/>
        <v>0</v>
      </c>
      <c r="BD16" s="369" t="str">
        <f t="shared" si="35"/>
        <v>0</v>
      </c>
      <c r="BE16" s="369" t="str">
        <f t="shared" si="35"/>
        <v>0</v>
      </c>
      <c r="BF16" s="369" t="str">
        <f t="shared" si="35"/>
        <v>0</v>
      </c>
      <c r="BG16" s="369" t="str">
        <f t="shared" si="35"/>
        <v>0</v>
      </c>
      <c r="BH16" s="369" t="str">
        <f t="shared" si="35"/>
        <v>0</v>
      </c>
      <c r="BI16" s="369" t="str">
        <f t="shared" si="35"/>
        <v>0</v>
      </c>
      <c r="BJ16" s="369" t="str">
        <f t="shared" si="35"/>
        <v>0</v>
      </c>
      <c r="BK16" s="377" t="str">
        <f t="shared" si="35"/>
        <v>0</v>
      </c>
      <c r="BL16" s="371">
        <f>IF(H16=vstupy!$B$47,0,1)</f>
        <v>1</v>
      </c>
      <c r="BM16" s="372">
        <f t="shared" ref="BM16:CF16" si="36">$BL16*AR16</f>
        <v>0</v>
      </c>
      <c r="BN16" s="369">
        <f t="shared" si="36"/>
        <v>0</v>
      </c>
      <c r="BO16" s="369">
        <f t="shared" si="36"/>
        <v>0</v>
      </c>
      <c r="BP16" s="369">
        <f t="shared" si="36"/>
        <v>0</v>
      </c>
      <c r="BQ16" s="369">
        <f t="shared" si="36"/>
        <v>0</v>
      </c>
      <c r="BR16" s="369">
        <f t="shared" si="36"/>
        <v>0</v>
      </c>
      <c r="BS16" s="369">
        <f t="shared" si="36"/>
        <v>0</v>
      </c>
      <c r="BT16" s="369">
        <f t="shared" si="36"/>
        <v>0</v>
      </c>
      <c r="BU16" s="369">
        <f t="shared" si="36"/>
        <v>0</v>
      </c>
      <c r="BV16" s="370">
        <f t="shared" si="36"/>
        <v>0</v>
      </c>
      <c r="BW16" s="372">
        <f t="shared" si="36"/>
        <v>0</v>
      </c>
      <c r="BX16" s="369">
        <f t="shared" si="36"/>
        <v>0</v>
      </c>
      <c r="BY16" s="369">
        <f t="shared" si="36"/>
        <v>0</v>
      </c>
      <c r="BZ16" s="369">
        <f t="shared" si="36"/>
        <v>0</v>
      </c>
      <c r="CA16" s="369">
        <f t="shared" si="36"/>
        <v>0</v>
      </c>
      <c r="CB16" s="369">
        <f t="shared" si="36"/>
        <v>0</v>
      </c>
      <c r="CC16" s="369">
        <f t="shared" si="36"/>
        <v>0</v>
      </c>
      <c r="CD16" s="369">
        <f t="shared" si="36"/>
        <v>0</v>
      </c>
      <c r="CE16" s="369">
        <f t="shared" si="36"/>
        <v>0</v>
      </c>
      <c r="CF16" s="370">
        <f t="shared" si="36"/>
        <v>0</v>
      </c>
      <c r="CG16" s="395">
        <f>IF(P16="Nemení sa",1,0)</f>
        <v>0</v>
      </c>
      <c r="CH16" s="372">
        <f>AI16*$CG16</f>
        <v>0</v>
      </c>
      <c r="CI16" s="369">
        <f>AK16*$CG16</f>
        <v>0</v>
      </c>
      <c r="CJ16" s="369">
        <f>AM16*$CG16</f>
        <v>0</v>
      </c>
      <c r="CK16" s="369">
        <f>AO16*$CG16</f>
        <v>0</v>
      </c>
      <c r="CL16" s="370">
        <f>AQ16*$CG16</f>
        <v>0</v>
      </c>
      <c r="CM16" s="373">
        <f t="shared" ref="CM16" si="37">SUM(CH16:CL18)</f>
        <v>0</v>
      </c>
      <c r="CN16" s="451">
        <f>IF(H16=vstupy!B$42,"1",0)</f>
        <v>0</v>
      </c>
      <c r="CO16" s="372">
        <f t="shared" ref="CO16:CX16" si="38">IF($CN16="1",AR16,0)</f>
        <v>0</v>
      </c>
      <c r="CP16" s="369">
        <f t="shared" si="38"/>
        <v>0</v>
      </c>
      <c r="CQ16" s="369">
        <f t="shared" si="38"/>
        <v>0</v>
      </c>
      <c r="CR16" s="369">
        <f t="shared" si="38"/>
        <v>0</v>
      </c>
      <c r="CS16" s="369">
        <f t="shared" si="38"/>
        <v>0</v>
      </c>
      <c r="CT16" s="369">
        <f t="shared" si="38"/>
        <v>0</v>
      </c>
      <c r="CU16" s="369">
        <f t="shared" si="38"/>
        <v>0</v>
      </c>
      <c r="CV16" s="369">
        <f t="shared" si="38"/>
        <v>0</v>
      </c>
      <c r="CW16" s="369">
        <f t="shared" si="38"/>
        <v>0</v>
      </c>
      <c r="CX16" s="370">
        <f t="shared" si="38"/>
        <v>0</v>
      </c>
      <c r="CY16" s="371">
        <f>CR16+CV16+CX16</f>
        <v>0</v>
      </c>
      <c r="CZ16" s="371">
        <f t="shared" ref="CZ16" si="39">CP16+CT16</f>
        <v>0</v>
      </c>
      <c r="DA16" s="372">
        <f t="shared" ref="DA16:DJ16" si="40">IF($CN16="1",BB16,0)</f>
        <v>0</v>
      </c>
      <c r="DB16" s="369">
        <f t="shared" si="40"/>
        <v>0</v>
      </c>
      <c r="DC16" s="369">
        <f t="shared" si="40"/>
        <v>0</v>
      </c>
      <c r="DD16" s="369">
        <f t="shared" si="40"/>
        <v>0</v>
      </c>
      <c r="DE16" s="369">
        <f t="shared" si="40"/>
        <v>0</v>
      </c>
      <c r="DF16" s="369">
        <f t="shared" si="40"/>
        <v>0</v>
      </c>
      <c r="DG16" s="369">
        <f t="shared" si="40"/>
        <v>0</v>
      </c>
      <c r="DH16" s="369">
        <f t="shared" si="40"/>
        <v>0</v>
      </c>
      <c r="DI16" s="369">
        <f t="shared" si="40"/>
        <v>0</v>
      </c>
      <c r="DJ16" s="370">
        <f t="shared" si="40"/>
        <v>0</v>
      </c>
      <c r="DK16" s="382">
        <f>DD16+DH16+DJ16</f>
        <v>0</v>
      </c>
      <c r="DL16" s="382">
        <f t="shared" ref="DL16" si="41">DB16+DF16</f>
        <v>0</v>
      </c>
      <c r="DM16" s="381">
        <f>IF(CG16=0,1,0)</f>
        <v>1</v>
      </c>
      <c r="DN16" s="381">
        <f>IFERROR(IF($AH16="N",AJ16+AL16+AN16+AP16,AH16+AJ16+AL16+AN16+AP16),0)*$DM16</f>
        <v>0</v>
      </c>
      <c r="DO16" s="381">
        <f>(AI16+AK16+AM16+AO16+AQ16)*$DM16</f>
        <v>0</v>
      </c>
      <c r="DP16" s="381">
        <f>AU16+AY16+BA16-CY16</f>
        <v>0</v>
      </c>
      <c r="DQ16" s="381">
        <f>BE16+BI16+BK16-DK16</f>
        <v>0</v>
      </c>
      <c r="DR16" s="381">
        <f>DP16+DQ16</f>
        <v>0</v>
      </c>
      <c r="DS16" s="380" t="str">
        <f>IF(OR(H16=vstupy!B$40,H16=vstupy!B$41,H16=vstupy!B$42,),"0","1")</f>
        <v>0</v>
      </c>
      <c r="DT16" s="372">
        <f>IF($DS16="1",AS16,"0")+CH16</f>
        <v>0</v>
      </c>
      <c r="DU16" s="369">
        <f>IF($DS16="1",AU16,"0")+CI16</f>
        <v>0</v>
      </c>
      <c r="DV16" s="369">
        <f>IF($DS16="1",AW16,"0")+CJ16</f>
        <v>0</v>
      </c>
      <c r="DW16" s="369">
        <f>IF($DS16="1",AY16,"0")+CK16</f>
        <v>0</v>
      </c>
      <c r="DX16" s="370">
        <f>IF($DS16="1",BA16,"0")+CL16</f>
        <v>0</v>
      </c>
      <c r="DY16" s="378">
        <f t="shared" ref="DY16" si="42">SUM(DT16:DX18)</f>
        <v>0</v>
      </c>
      <c r="DZ16" s="372" t="str">
        <f t="shared" ref="DZ16" si="43">IF($DS16="1",BC16,"0")</f>
        <v>0</v>
      </c>
      <c r="EA16" s="369" t="str">
        <f t="shared" ref="EA16" si="44">IF($DS16="1",BE16,"0")</f>
        <v>0</v>
      </c>
      <c r="EB16" s="369" t="str">
        <f t="shared" ref="EB16" si="45">IF($DS16="1",BG16,"0")</f>
        <v>0</v>
      </c>
      <c r="EC16" s="454" t="str">
        <f>IF($DS16="1",BI16,"0")</f>
        <v>0</v>
      </c>
      <c r="ED16" s="455" t="str">
        <f>IF($DS16="1",BK16,"0")</f>
        <v>0</v>
      </c>
      <c r="EE16" s="378">
        <f t="shared" ref="EE16" si="46">SUM(DZ16:ED18)</f>
        <v>0</v>
      </c>
      <c r="EF16" s="379">
        <f>EE16+DY16</f>
        <v>0</v>
      </c>
    </row>
    <row r="17" spans="2:136" s="189" customFormat="1" ht="12.6" customHeight="1" x14ac:dyDescent="0.2">
      <c r="B17" s="427"/>
      <c r="C17" s="427"/>
      <c r="D17" s="427"/>
      <c r="E17" s="427"/>
      <c r="F17" s="427"/>
      <c r="G17" s="427"/>
      <c r="H17" s="429"/>
      <c r="I17" s="427"/>
      <c r="J17" s="427"/>
      <c r="K17" s="432"/>
      <c r="L17" s="423"/>
      <c r="M17" s="427"/>
      <c r="N17" s="418"/>
      <c r="O17" s="459"/>
      <c r="P17" s="429"/>
      <c r="Q17" s="443"/>
      <c r="R17" s="443"/>
      <c r="S17" s="443"/>
      <c r="T17" s="419"/>
      <c r="U17" s="457"/>
      <c r="V17" s="420"/>
      <c r="W17" s="421"/>
      <c r="X17" s="419"/>
      <c r="Y17" s="443"/>
      <c r="Z17" s="160" t="s">
        <v>142</v>
      </c>
      <c r="AA17" s="174" t="s">
        <v>137</v>
      </c>
      <c r="AB17" s="171">
        <f>VLOOKUP($Z17,vstupy!$B$18:$F$31,MATCH($AA17,vstupy!$B$17:$F$17,0),0)</f>
        <v>0</v>
      </c>
      <c r="AC17" s="108" t="s">
        <v>143</v>
      </c>
      <c r="AD17" s="171">
        <f>VLOOKUP($AC17,[1]vstupy!$B$34:$C$36,2,FALSE)</f>
        <v>0</v>
      </c>
      <c r="AE17" s="171">
        <f t="shared" ref="AE17:AE18" si="47">AB17+AD17</f>
        <v>0</v>
      </c>
      <c r="AF17" s="435"/>
      <c r="AG17" s="404"/>
      <c r="AH17" s="372"/>
      <c r="AI17" s="396"/>
      <c r="AJ17" s="396"/>
      <c r="AK17" s="396"/>
      <c r="AL17" s="396"/>
      <c r="AM17" s="396"/>
      <c r="AN17" s="396"/>
      <c r="AO17" s="399"/>
      <c r="AP17" s="396"/>
      <c r="AQ17" s="401"/>
      <c r="AR17" s="372"/>
      <c r="AS17" s="369"/>
      <c r="AT17" s="369"/>
      <c r="AU17" s="369"/>
      <c r="AV17" s="369"/>
      <c r="AW17" s="369"/>
      <c r="AX17" s="369"/>
      <c r="AY17" s="369"/>
      <c r="AZ17" s="369"/>
      <c r="BA17" s="369"/>
      <c r="BB17" s="369"/>
      <c r="BC17" s="369"/>
      <c r="BD17" s="369"/>
      <c r="BE17" s="369"/>
      <c r="BF17" s="369"/>
      <c r="BG17" s="369"/>
      <c r="BH17" s="369"/>
      <c r="BI17" s="369"/>
      <c r="BJ17" s="369"/>
      <c r="BK17" s="377"/>
      <c r="BL17" s="371"/>
      <c r="BM17" s="372"/>
      <c r="BN17" s="369"/>
      <c r="BO17" s="369"/>
      <c r="BP17" s="369"/>
      <c r="BQ17" s="369"/>
      <c r="BR17" s="369"/>
      <c r="BS17" s="369"/>
      <c r="BT17" s="369"/>
      <c r="BU17" s="369"/>
      <c r="BV17" s="370"/>
      <c r="BW17" s="372"/>
      <c r="BX17" s="369"/>
      <c r="BY17" s="369"/>
      <c r="BZ17" s="369"/>
      <c r="CA17" s="369"/>
      <c r="CB17" s="369"/>
      <c r="CC17" s="369"/>
      <c r="CD17" s="369"/>
      <c r="CE17" s="369"/>
      <c r="CF17" s="370"/>
      <c r="CG17" s="395"/>
      <c r="CH17" s="372"/>
      <c r="CI17" s="369"/>
      <c r="CJ17" s="369"/>
      <c r="CK17" s="369"/>
      <c r="CL17" s="370"/>
      <c r="CM17" s="373"/>
      <c r="CN17" s="452"/>
      <c r="CO17" s="372"/>
      <c r="CP17" s="369"/>
      <c r="CQ17" s="369"/>
      <c r="CR17" s="369"/>
      <c r="CS17" s="369"/>
      <c r="CT17" s="369"/>
      <c r="CU17" s="369"/>
      <c r="CV17" s="369"/>
      <c r="CW17" s="369"/>
      <c r="CX17" s="370"/>
      <c r="CY17" s="371"/>
      <c r="CZ17" s="371"/>
      <c r="DA17" s="372"/>
      <c r="DB17" s="369"/>
      <c r="DC17" s="369"/>
      <c r="DD17" s="369"/>
      <c r="DE17" s="369"/>
      <c r="DF17" s="369"/>
      <c r="DG17" s="369"/>
      <c r="DH17" s="369"/>
      <c r="DI17" s="369"/>
      <c r="DJ17" s="370"/>
      <c r="DK17" s="382"/>
      <c r="DL17" s="382"/>
      <c r="DM17" s="381"/>
      <c r="DN17" s="381"/>
      <c r="DO17" s="381"/>
      <c r="DP17" s="381"/>
      <c r="DQ17" s="381"/>
      <c r="DR17" s="381"/>
      <c r="DS17" s="380"/>
      <c r="DT17" s="372"/>
      <c r="DU17" s="369"/>
      <c r="DV17" s="369"/>
      <c r="DW17" s="369"/>
      <c r="DX17" s="370"/>
      <c r="DY17" s="378"/>
      <c r="DZ17" s="372"/>
      <c r="EA17" s="369"/>
      <c r="EB17" s="369"/>
      <c r="EC17" s="454"/>
      <c r="ED17" s="455"/>
      <c r="EE17" s="378"/>
      <c r="EF17" s="379"/>
    </row>
    <row r="18" spans="2:136" s="189" customFormat="1" ht="12.6" customHeight="1" x14ac:dyDescent="0.2">
      <c r="B18" s="427"/>
      <c r="C18" s="427"/>
      <c r="D18" s="427"/>
      <c r="E18" s="427"/>
      <c r="F18" s="427"/>
      <c r="G18" s="427"/>
      <c r="H18" s="430"/>
      <c r="I18" s="427"/>
      <c r="J18" s="427"/>
      <c r="K18" s="433"/>
      <c r="L18" s="424"/>
      <c r="M18" s="427"/>
      <c r="N18" s="418"/>
      <c r="O18" s="459"/>
      <c r="P18" s="430"/>
      <c r="Q18" s="443"/>
      <c r="R18" s="443"/>
      <c r="S18" s="443"/>
      <c r="T18" s="419"/>
      <c r="U18" s="458"/>
      <c r="V18" s="420"/>
      <c r="W18" s="421"/>
      <c r="X18" s="419"/>
      <c r="Y18" s="443"/>
      <c r="Z18" s="160" t="s">
        <v>142</v>
      </c>
      <c r="AA18" s="174" t="s">
        <v>137</v>
      </c>
      <c r="AB18" s="171">
        <f>VLOOKUP($Z18,vstupy!$B$18:$F$31,MATCH($AA18,vstupy!$B$17:$F$17,0),0)</f>
        <v>0</v>
      </c>
      <c r="AC18" s="108" t="s">
        <v>143</v>
      </c>
      <c r="AD18" s="171">
        <f>VLOOKUP($AC18,[1]vstupy!$B$34:$C$36,2,FALSE)</f>
        <v>0</v>
      </c>
      <c r="AE18" s="171">
        <f t="shared" si="47"/>
        <v>0</v>
      </c>
      <c r="AF18" s="436"/>
      <c r="AG18" s="405"/>
      <c r="AH18" s="372"/>
      <c r="AI18" s="396"/>
      <c r="AJ18" s="396"/>
      <c r="AK18" s="396"/>
      <c r="AL18" s="396"/>
      <c r="AM18" s="396"/>
      <c r="AN18" s="396"/>
      <c r="AO18" s="400"/>
      <c r="AP18" s="396"/>
      <c r="AQ18" s="401"/>
      <c r="AR18" s="372"/>
      <c r="AS18" s="369"/>
      <c r="AT18" s="369"/>
      <c r="AU18" s="369"/>
      <c r="AV18" s="369"/>
      <c r="AW18" s="369"/>
      <c r="AX18" s="369"/>
      <c r="AY18" s="369"/>
      <c r="AZ18" s="369"/>
      <c r="BA18" s="369"/>
      <c r="BB18" s="369"/>
      <c r="BC18" s="369"/>
      <c r="BD18" s="369"/>
      <c r="BE18" s="369"/>
      <c r="BF18" s="369"/>
      <c r="BG18" s="369"/>
      <c r="BH18" s="369"/>
      <c r="BI18" s="369"/>
      <c r="BJ18" s="369"/>
      <c r="BK18" s="377"/>
      <c r="BL18" s="371"/>
      <c r="BM18" s="372"/>
      <c r="BN18" s="369"/>
      <c r="BO18" s="369"/>
      <c r="BP18" s="369"/>
      <c r="BQ18" s="369"/>
      <c r="BR18" s="369"/>
      <c r="BS18" s="369"/>
      <c r="BT18" s="369"/>
      <c r="BU18" s="369"/>
      <c r="BV18" s="370"/>
      <c r="BW18" s="372"/>
      <c r="BX18" s="369"/>
      <c r="BY18" s="369"/>
      <c r="BZ18" s="369"/>
      <c r="CA18" s="369"/>
      <c r="CB18" s="369"/>
      <c r="CC18" s="369"/>
      <c r="CD18" s="369"/>
      <c r="CE18" s="369"/>
      <c r="CF18" s="370"/>
      <c r="CG18" s="395"/>
      <c r="CH18" s="372"/>
      <c r="CI18" s="369"/>
      <c r="CJ18" s="369"/>
      <c r="CK18" s="369"/>
      <c r="CL18" s="370"/>
      <c r="CM18" s="373"/>
      <c r="CN18" s="453"/>
      <c r="CO18" s="372"/>
      <c r="CP18" s="369"/>
      <c r="CQ18" s="369"/>
      <c r="CR18" s="369"/>
      <c r="CS18" s="369"/>
      <c r="CT18" s="369"/>
      <c r="CU18" s="369"/>
      <c r="CV18" s="369"/>
      <c r="CW18" s="369"/>
      <c r="CX18" s="370"/>
      <c r="CY18" s="371"/>
      <c r="CZ18" s="371"/>
      <c r="DA18" s="372"/>
      <c r="DB18" s="369"/>
      <c r="DC18" s="369"/>
      <c r="DD18" s="369"/>
      <c r="DE18" s="369"/>
      <c r="DF18" s="369"/>
      <c r="DG18" s="369"/>
      <c r="DH18" s="369"/>
      <c r="DI18" s="369"/>
      <c r="DJ18" s="370"/>
      <c r="DK18" s="382"/>
      <c r="DL18" s="382"/>
      <c r="DM18" s="381"/>
      <c r="DN18" s="381"/>
      <c r="DO18" s="381"/>
      <c r="DP18" s="381"/>
      <c r="DQ18" s="381"/>
      <c r="DR18" s="381"/>
      <c r="DS18" s="380"/>
      <c r="DT18" s="372"/>
      <c r="DU18" s="369"/>
      <c r="DV18" s="369"/>
      <c r="DW18" s="369"/>
      <c r="DX18" s="370"/>
      <c r="DY18" s="378"/>
      <c r="DZ18" s="372"/>
      <c r="EA18" s="369"/>
      <c r="EB18" s="369"/>
      <c r="EC18" s="454"/>
      <c r="ED18" s="455"/>
      <c r="EE18" s="378"/>
      <c r="EF18" s="379"/>
    </row>
    <row r="19" spans="2:136" s="16" customFormat="1" ht="12.6" customHeight="1" x14ac:dyDescent="0.2">
      <c r="B19" s="414">
        <v>4</v>
      </c>
      <c r="C19" s="384"/>
      <c r="D19" s="384"/>
      <c r="E19" s="384"/>
      <c r="F19" s="384"/>
      <c r="G19" s="384"/>
      <c r="H19" s="392" t="s">
        <v>196</v>
      </c>
      <c r="I19" s="384"/>
      <c r="J19" s="384" t="str">
        <f t="shared" si="27"/>
        <v/>
      </c>
      <c r="K19" s="386" t="str">
        <f t="shared" ref="K19" si="48">IF($H19="3e)  Skoršia transpozícia  - zavedenie transpozície pred termínom ktorý určuje smernica EÚ. ",$J19,"NA")</f>
        <v>NA</v>
      </c>
      <c r="L19" s="389">
        <f t="shared" ref="L19" si="49">IF(K19&gt;12,1,K19/12)</f>
        <v>1</v>
      </c>
      <c r="M19" s="384"/>
      <c r="N19" s="384"/>
      <c r="O19" s="383">
        <f>IF(N19="N",0,N19)</f>
        <v>0</v>
      </c>
      <c r="P19" s="392" t="s">
        <v>196</v>
      </c>
      <c r="Q19" s="384"/>
      <c r="R19" s="442"/>
      <c r="S19" s="442" t="s">
        <v>35</v>
      </c>
      <c r="T19" s="385">
        <f>VLOOKUP(S19,[1]vstupy!$B$3:$C$15,2,FALSE)</f>
        <v>0</v>
      </c>
      <c r="U19" s="447"/>
      <c r="V19" s="409"/>
      <c r="W19" s="410" t="s">
        <v>35</v>
      </c>
      <c r="X19" s="385">
        <f>VLOOKUP(W19,[1]vstupy!$B$3:$C$15,2,FALSE)</f>
        <v>0</v>
      </c>
      <c r="Y19" s="450"/>
      <c r="Z19" s="261" t="s">
        <v>142</v>
      </c>
      <c r="AA19" s="262" t="s">
        <v>137</v>
      </c>
      <c r="AB19" s="263">
        <f>VLOOKUP($Z19,vstupy!$B$18:$F$31,MATCH($AA19,vstupy!$B$17:$F$17,0),0)</f>
        <v>0</v>
      </c>
      <c r="AC19" s="264" t="s">
        <v>143</v>
      </c>
      <c r="AD19" s="263">
        <f>VLOOKUP($AC19,[1]vstupy!$B$34:$C$36,2,FALSE)</f>
        <v>0</v>
      </c>
      <c r="AE19" s="263">
        <f t="shared" si="6"/>
        <v>0</v>
      </c>
      <c r="AF19" s="411" t="s">
        <v>35</v>
      </c>
      <c r="AG19" s="403">
        <f>VLOOKUP(AF19,vstupy!$B$3:$C$15,2,FALSE)</f>
        <v>0</v>
      </c>
      <c r="AH19" s="446" t="str">
        <f>IFERROR(IF(O19=0,"N",Q19/N19*L19),0)</f>
        <v>N</v>
      </c>
      <c r="AI19" s="400">
        <f>Q19*L19</f>
        <v>0</v>
      </c>
      <c r="AJ19" s="441">
        <f t="shared" ref="AJ19" si="50">R19*T19*L19</f>
        <v>0</v>
      </c>
      <c r="AK19" s="400">
        <f t="shared" ref="AK19" si="51">IFERROR(AJ19*O19,0)</f>
        <v>0</v>
      </c>
      <c r="AL19" s="441" t="str">
        <f>IFERROR(IF(O19=0,"N",U19/N19*L19),0)</f>
        <v>N</v>
      </c>
      <c r="AM19" s="400">
        <f t="shared" ref="AM19" si="52">U19*L19</f>
        <v>0</v>
      </c>
      <c r="AN19" s="400">
        <f>V19*X19*L19</f>
        <v>0</v>
      </c>
      <c r="AO19" s="398">
        <f t="shared" ref="AO19" si="53">IFERROR(AN19*O19,0)</f>
        <v>0</v>
      </c>
      <c r="AP19" s="400">
        <f t="shared" ref="AP19" si="54">IF(Y19&gt;0,IF(AG19&gt;0,($I$6/160)*(Y19/60)*AG19*L19,0),IF(AG19&gt;0,($I$6/160)*((AE19+AE20+AE21)/60)*AG19*L19,0))</f>
        <v>0</v>
      </c>
      <c r="AQ19" s="439">
        <f>IFERROR(AP19*O19,0)</f>
        <v>0</v>
      </c>
      <c r="AR19" s="372">
        <f t="shared" ref="AR19:BA19" si="55">IF($P19="In (zvyšuje náklady)",AH19,0)</f>
        <v>0</v>
      </c>
      <c r="AS19" s="369">
        <f t="shared" si="55"/>
        <v>0</v>
      </c>
      <c r="AT19" s="369">
        <f t="shared" si="55"/>
        <v>0</v>
      </c>
      <c r="AU19" s="369">
        <f t="shared" si="55"/>
        <v>0</v>
      </c>
      <c r="AV19" s="369">
        <f t="shared" si="55"/>
        <v>0</v>
      </c>
      <c r="AW19" s="369">
        <f t="shared" si="55"/>
        <v>0</v>
      </c>
      <c r="AX19" s="369">
        <f t="shared" si="55"/>
        <v>0</v>
      </c>
      <c r="AY19" s="369">
        <f t="shared" si="55"/>
        <v>0</v>
      </c>
      <c r="AZ19" s="369">
        <f t="shared" si="55"/>
        <v>0</v>
      </c>
      <c r="BA19" s="369">
        <f t="shared" si="55"/>
        <v>0</v>
      </c>
      <c r="BB19" s="369" t="str">
        <f t="shared" ref="BB19:BK19" si="56">IF($P19="Out (znižuje náklady)",AH19,"0")</f>
        <v>0</v>
      </c>
      <c r="BC19" s="369" t="str">
        <f t="shared" si="56"/>
        <v>0</v>
      </c>
      <c r="BD19" s="369" t="str">
        <f t="shared" si="56"/>
        <v>0</v>
      </c>
      <c r="BE19" s="369" t="str">
        <f t="shared" si="56"/>
        <v>0</v>
      </c>
      <c r="BF19" s="369" t="str">
        <f t="shared" si="56"/>
        <v>0</v>
      </c>
      <c r="BG19" s="369" t="str">
        <f t="shared" si="56"/>
        <v>0</v>
      </c>
      <c r="BH19" s="369" t="str">
        <f t="shared" si="56"/>
        <v>0</v>
      </c>
      <c r="BI19" s="369" t="str">
        <f t="shared" si="56"/>
        <v>0</v>
      </c>
      <c r="BJ19" s="369" t="str">
        <f t="shared" si="56"/>
        <v>0</v>
      </c>
      <c r="BK19" s="377" t="str">
        <f t="shared" si="56"/>
        <v>0</v>
      </c>
      <c r="BL19" s="371">
        <f>IF(H19=vstupy!$B$47,0,1)</f>
        <v>1</v>
      </c>
      <c r="BM19" s="372">
        <f t="shared" ref="BM19:CF19" si="57">$BL19*AR19</f>
        <v>0</v>
      </c>
      <c r="BN19" s="369">
        <f t="shared" si="57"/>
        <v>0</v>
      </c>
      <c r="BO19" s="369">
        <f t="shared" si="57"/>
        <v>0</v>
      </c>
      <c r="BP19" s="369">
        <f t="shared" si="57"/>
        <v>0</v>
      </c>
      <c r="BQ19" s="369">
        <f t="shared" si="57"/>
        <v>0</v>
      </c>
      <c r="BR19" s="369">
        <f t="shared" si="57"/>
        <v>0</v>
      </c>
      <c r="BS19" s="369">
        <f t="shared" si="57"/>
        <v>0</v>
      </c>
      <c r="BT19" s="369">
        <f t="shared" si="57"/>
        <v>0</v>
      </c>
      <c r="BU19" s="369">
        <f t="shared" si="57"/>
        <v>0</v>
      </c>
      <c r="BV19" s="370">
        <f t="shared" si="57"/>
        <v>0</v>
      </c>
      <c r="BW19" s="372">
        <f t="shared" si="57"/>
        <v>0</v>
      </c>
      <c r="BX19" s="369">
        <f t="shared" si="57"/>
        <v>0</v>
      </c>
      <c r="BY19" s="369">
        <f t="shared" si="57"/>
        <v>0</v>
      </c>
      <c r="BZ19" s="369">
        <f t="shared" si="57"/>
        <v>0</v>
      </c>
      <c r="CA19" s="369">
        <f t="shared" si="57"/>
        <v>0</v>
      </c>
      <c r="CB19" s="369">
        <f t="shared" si="57"/>
        <v>0</v>
      </c>
      <c r="CC19" s="369">
        <f t="shared" si="57"/>
        <v>0</v>
      </c>
      <c r="CD19" s="369">
        <f t="shared" si="57"/>
        <v>0</v>
      </c>
      <c r="CE19" s="369">
        <f t="shared" si="57"/>
        <v>0</v>
      </c>
      <c r="CF19" s="370">
        <f t="shared" si="57"/>
        <v>0</v>
      </c>
      <c r="CG19" s="395">
        <f>IF(P19="Nemení sa",1,0)</f>
        <v>0</v>
      </c>
      <c r="CH19" s="372">
        <f>AI19*$CG19</f>
        <v>0</v>
      </c>
      <c r="CI19" s="369">
        <f>AK19*$CG19</f>
        <v>0</v>
      </c>
      <c r="CJ19" s="369">
        <f>AM19*$CG19</f>
        <v>0</v>
      </c>
      <c r="CK19" s="369">
        <f>AO19*$CG19</f>
        <v>0</v>
      </c>
      <c r="CL19" s="370">
        <f>AQ19*$CG19</f>
        <v>0</v>
      </c>
      <c r="CM19" s="373">
        <f t="shared" ref="CM19" si="58">SUM(CH19:CL21)</f>
        <v>0</v>
      </c>
      <c r="CN19" s="374">
        <f>IF(H19=vstupy!B$42,"1",0)</f>
        <v>0</v>
      </c>
      <c r="CO19" s="372">
        <f t="shared" ref="CO19:CX19" si="59">IF($CN19="1",AR19,0)</f>
        <v>0</v>
      </c>
      <c r="CP19" s="369">
        <f t="shared" si="59"/>
        <v>0</v>
      </c>
      <c r="CQ19" s="369">
        <f t="shared" si="59"/>
        <v>0</v>
      </c>
      <c r="CR19" s="369">
        <f t="shared" si="59"/>
        <v>0</v>
      </c>
      <c r="CS19" s="369">
        <f t="shared" si="59"/>
        <v>0</v>
      </c>
      <c r="CT19" s="369">
        <f t="shared" si="59"/>
        <v>0</v>
      </c>
      <c r="CU19" s="369">
        <f t="shared" si="59"/>
        <v>0</v>
      </c>
      <c r="CV19" s="369">
        <f t="shared" si="59"/>
        <v>0</v>
      </c>
      <c r="CW19" s="369">
        <f t="shared" si="59"/>
        <v>0</v>
      </c>
      <c r="CX19" s="370">
        <f t="shared" si="59"/>
        <v>0</v>
      </c>
      <c r="CY19" s="371">
        <f>CR19+CV19+CX19</f>
        <v>0</v>
      </c>
      <c r="CZ19" s="371">
        <f t="shared" ref="CZ19" si="60">CP19+CT19</f>
        <v>0</v>
      </c>
      <c r="DA19" s="372">
        <f t="shared" ref="DA19:DJ19" si="61">IF($CN19="1",BB19,0)</f>
        <v>0</v>
      </c>
      <c r="DB19" s="369">
        <f t="shared" si="61"/>
        <v>0</v>
      </c>
      <c r="DC19" s="369">
        <f t="shared" si="61"/>
        <v>0</v>
      </c>
      <c r="DD19" s="369">
        <f t="shared" si="61"/>
        <v>0</v>
      </c>
      <c r="DE19" s="369">
        <f t="shared" si="61"/>
        <v>0</v>
      </c>
      <c r="DF19" s="369">
        <f t="shared" si="61"/>
        <v>0</v>
      </c>
      <c r="DG19" s="369">
        <f t="shared" si="61"/>
        <v>0</v>
      </c>
      <c r="DH19" s="369">
        <f t="shared" si="61"/>
        <v>0</v>
      </c>
      <c r="DI19" s="369">
        <f t="shared" si="61"/>
        <v>0</v>
      </c>
      <c r="DJ19" s="370">
        <f t="shared" si="61"/>
        <v>0</v>
      </c>
      <c r="DK19" s="382">
        <f>DD19+DH19+DJ19</f>
        <v>0</v>
      </c>
      <c r="DL19" s="382">
        <f t="shared" ref="DL19" si="62">DB19+DF19</f>
        <v>0</v>
      </c>
      <c r="DM19" s="381">
        <f>IF(CG19=0,1,0)</f>
        <v>1</v>
      </c>
      <c r="DN19" s="381">
        <f>IFERROR(IF($AH19="N",AJ19+AL19+AN19+AP19,AH19+AJ19+AL19+AN19+AP19),0)*$DM19</f>
        <v>0</v>
      </c>
      <c r="DO19" s="381">
        <f>(AI19+AK19+AM19+AO19+AQ19)*$DM19</f>
        <v>0</v>
      </c>
      <c r="DP19" s="381">
        <f>AU19+AY19+BA19-CY19</f>
        <v>0</v>
      </c>
      <c r="DQ19" s="381">
        <f>BE19+BI19+BK19-DK19</f>
        <v>0</v>
      </c>
      <c r="DR19" s="381">
        <f>DP19+DQ19</f>
        <v>0</v>
      </c>
      <c r="DS19" s="380" t="str">
        <f>IF(OR(H19=vstupy!B$40,H19=vstupy!B$41,H19=vstupy!B$42,),"0","1")</f>
        <v>0</v>
      </c>
      <c r="DT19" s="372">
        <f>IF($DS19="1",AS19,"0")+CH19</f>
        <v>0</v>
      </c>
      <c r="DU19" s="369">
        <f>IF($DS19="1",AU19,"0")+CI19</f>
        <v>0</v>
      </c>
      <c r="DV19" s="369">
        <f>IF($DS19="1",AW19,"0")+CJ19</f>
        <v>0</v>
      </c>
      <c r="DW19" s="369">
        <f>IF($DS19="1",AY19,"0")+CK19</f>
        <v>0</v>
      </c>
      <c r="DX19" s="370">
        <f>IF($DS19="1",BA19,"0")+CL19</f>
        <v>0</v>
      </c>
      <c r="DY19" s="378">
        <f t="shared" ref="DY19" si="63">SUM(DT19:DX21)</f>
        <v>0</v>
      </c>
      <c r="DZ19" s="372" t="str">
        <f t="shared" ref="DZ19" si="64">IF($DS19="1",BC19,"0")</f>
        <v>0</v>
      </c>
      <c r="EA19" s="369" t="str">
        <f t="shared" ref="EA19" si="65">IF($DS19="1",BE19,"0")</f>
        <v>0</v>
      </c>
      <c r="EB19" s="369" t="str">
        <f t="shared" ref="EB19" si="66">IF($DS19="1",BG19,"0")</f>
        <v>0</v>
      </c>
      <c r="EC19" s="369" t="str">
        <f>IF($DS19="1",BI19,"0")</f>
        <v>0</v>
      </c>
      <c r="ED19" s="370" t="str">
        <f>IF($DS19="1",BK19,"0")</f>
        <v>0</v>
      </c>
      <c r="EE19" s="378">
        <f t="shared" ref="EE19" si="67">SUM(DZ19:ED21)</f>
        <v>0</v>
      </c>
      <c r="EF19" s="379">
        <f>EE19+DY19</f>
        <v>0</v>
      </c>
    </row>
    <row r="20" spans="2:136" s="16" customFormat="1" ht="12.6" customHeight="1" x14ac:dyDescent="0.2">
      <c r="B20" s="414"/>
      <c r="C20" s="384"/>
      <c r="D20" s="384"/>
      <c r="E20" s="384"/>
      <c r="F20" s="384"/>
      <c r="G20" s="384"/>
      <c r="H20" s="393"/>
      <c r="I20" s="384"/>
      <c r="J20" s="384"/>
      <c r="K20" s="387"/>
      <c r="L20" s="390"/>
      <c r="M20" s="384"/>
      <c r="N20" s="384"/>
      <c r="O20" s="383"/>
      <c r="P20" s="393"/>
      <c r="Q20" s="384"/>
      <c r="R20" s="442"/>
      <c r="S20" s="442"/>
      <c r="T20" s="385"/>
      <c r="U20" s="447"/>
      <c r="V20" s="409"/>
      <c r="W20" s="410"/>
      <c r="X20" s="385"/>
      <c r="Y20" s="450"/>
      <c r="Z20" s="261" t="s">
        <v>142</v>
      </c>
      <c r="AA20" s="262" t="s">
        <v>137</v>
      </c>
      <c r="AB20" s="263">
        <f>VLOOKUP($Z20,vstupy!$B$18:$F$31,MATCH($AA20,vstupy!$B$17:$F$17,0),0)</f>
        <v>0</v>
      </c>
      <c r="AC20" s="264" t="s">
        <v>143</v>
      </c>
      <c r="AD20" s="263">
        <f>VLOOKUP($AC20,[1]vstupy!$B$34:$C$36,2,FALSE)</f>
        <v>0</v>
      </c>
      <c r="AE20" s="263">
        <f t="shared" si="6"/>
        <v>0</v>
      </c>
      <c r="AF20" s="412"/>
      <c r="AG20" s="404"/>
      <c r="AH20" s="446"/>
      <c r="AI20" s="396"/>
      <c r="AJ20" s="396"/>
      <c r="AK20" s="396"/>
      <c r="AL20" s="396"/>
      <c r="AM20" s="396"/>
      <c r="AN20" s="396"/>
      <c r="AO20" s="399"/>
      <c r="AP20" s="396"/>
      <c r="AQ20" s="401"/>
      <c r="AR20" s="372"/>
      <c r="AS20" s="369"/>
      <c r="AT20" s="369"/>
      <c r="AU20" s="369"/>
      <c r="AV20" s="369"/>
      <c r="AW20" s="369"/>
      <c r="AX20" s="369"/>
      <c r="AY20" s="369"/>
      <c r="AZ20" s="369"/>
      <c r="BA20" s="369"/>
      <c r="BB20" s="369"/>
      <c r="BC20" s="369"/>
      <c r="BD20" s="369"/>
      <c r="BE20" s="369"/>
      <c r="BF20" s="369"/>
      <c r="BG20" s="369"/>
      <c r="BH20" s="369"/>
      <c r="BI20" s="369"/>
      <c r="BJ20" s="369"/>
      <c r="BK20" s="377"/>
      <c r="BL20" s="371"/>
      <c r="BM20" s="372"/>
      <c r="BN20" s="369"/>
      <c r="BO20" s="369"/>
      <c r="BP20" s="369"/>
      <c r="BQ20" s="369"/>
      <c r="BR20" s="369"/>
      <c r="BS20" s="369"/>
      <c r="BT20" s="369"/>
      <c r="BU20" s="369"/>
      <c r="BV20" s="370"/>
      <c r="BW20" s="372"/>
      <c r="BX20" s="369"/>
      <c r="BY20" s="369"/>
      <c r="BZ20" s="369"/>
      <c r="CA20" s="369"/>
      <c r="CB20" s="369"/>
      <c r="CC20" s="369"/>
      <c r="CD20" s="369"/>
      <c r="CE20" s="369"/>
      <c r="CF20" s="370"/>
      <c r="CG20" s="395"/>
      <c r="CH20" s="372"/>
      <c r="CI20" s="369"/>
      <c r="CJ20" s="369"/>
      <c r="CK20" s="369"/>
      <c r="CL20" s="370"/>
      <c r="CM20" s="373"/>
      <c r="CN20" s="375"/>
      <c r="CO20" s="372"/>
      <c r="CP20" s="369"/>
      <c r="CQ20" s="369"/>
      <c r="CR20" s="369"/>
      <c r="CS20" s="369"/>
      <c r="CT20" s="369"/>
      <c r="CU20" s="369"/>
      <c r="CV20" s="369"/>
      <c r="CW20" s="369"/>
      <c r="CX20" s="370"/>
      <c r="CY20" s="371"/>
      <c r="CZ20" s="371"/>
      <c r="DA20" s="372"/>
      <c r="DB20" s="369"/>
      <c r="DC20" s="369"/>
      <c r="DD20" s="369"/>
      <c r="DE20" s="369"/>
      <c r="DF20" s="369"/>
      <c r="DG20" s="369"/>
      <c r="DH20" s="369"/>
      <c r="DI20" s="369"/>
      <c r="DJ20" s="370"/>
      <c r="DK20" s="382"/>
      <c r="DL20" s="382"/>
      <c r="DM20" s="381"/>
      <c r="DN20" s="381"/>
      <c r="DO20" s="381"/>
      <c r="DP20" s="381"/>
      <c r="DQ20" s="381"/>
      <c r="DR20" s="381"/>
      <c r="DS20" s="380"/>
      <c r="DT20" s="372"/>
      <c r="DU20" s="369"/>
      <c r="DV20" s="369"/>
      <c r="DW20" s="369"/>
      <c r="DX20" s="370"/>
      <c r="DY20" s="378"/>
      <c r="DZ20" s="372"/>
      <c r="EA20" s="369"/>
      <c r="EB20" s="369"/>
      <c r="EC20" s="369"/>
      <c r="ED20" s="370"/>
      <c r="EE20" s="378"/>
      <c r="EF20" s="379"/>
    </row>
    <row r="21" spans="2:136" s="16" customFormat="1" ht="12.6" customHeight="1" x14ac:dyDescent="0.2">
      <c r="B21" s="414"/>
      <c r="C21" s="384"/>
      <c r="D21" s="384"/>
      <c r="E21" s="384"/>
      <c r="F21" s="384"/>
      <c r="G21" s="384"/>
      <c r="H21" s="394"/>
      <c r="I21" s="384"/>
      <c r="J21" s="384"/>
      <c r="K21" s="388"/>
      <c r="L21" s="391"/>
      <c r="M21" s="384"/>
      <c r="N21" s="384"/>
      <c r="O21" s="383"/>
      <c r="P21" s="394"/>
      <c r="Q21" s="384"/>
      <c r="R21" s="442"/>
      <c r="S21" s="442"/>
      <c r="T21" s="385"/>
      <c r="U21" s="447"/>
      <c r="V21" s="409"/>
      <c r="W21" s="410"/>
      <c r="X21" s="385"/>
      <c r="Y21" s="450"/>
      <c r="Z21" s="261" t="s">
        <v>142</v>
      </c>
      <c r="AA21" s="262" t="s">
        <v>137</v>
      </c>
      <c r="AB21" s="263">
        <f>VLOOKUP($Z21,vstupy!$B$18:$F$31,MATCH($AA21,vstupy!$B$17:$F$17,0),0)</f>
        <v>0</v>
      </c>
      <c r="AC21" s="264" t="s">
        <v>143</v>
      </c>
      <c r="AD21" s="263">
        <f>VLOOKUP($AC21,[1]vstupy!$B$34:$C$36,2,FALSE)</f>
        <v>0</v>
      </c>
      <c r="AE21" s="263">
        <f t="shared" si="6"/>
        <v>0</v>
      </c>
      <c r="AF21" s="413"/>
      <c r="AG21" s="405"/>
      <c r="AH21" s="446"/>
      <c r="AI21" s="396"/>
      <c r="AJ21" s="396"/>
      <c r="AK21" s="396"/>
      <c r="AL21" s="396"/>
      <c r="AM21" s="396"/>
      <c r="AN21" s="396"/>
      <c r="AO21" s="400"/>
      <c r="AP21" s="396"/>
      <c r="AQ21" s="401"/>
      <c r="AR21" s="372"/>
      <c r="AS21" s="369"/>
      <c r="AT21" s="369"/>
      <c r="AU21" s="369"/>
      <c r="AV21" s="369"/>
      <c r="AW21" s="369"/>
      <c r="AX21" s="369"/>
      <c r="AY21" s="369"/>
      <c r="AZ21" s="369"/>
      <c r="BA21" s="369"/>
      <c r="BB21" s="369"/>
      <c r="BC21" s="369"/>
      <c r="BD21" s="369"/>
      <c r="BE21" s="369"/>
      <c r="BF21" s="369"/>
      <c r="BG21" s="369"/>
      <c r="BH21" s="369"/>
      <c r="BI21" s="369"/>
      <c r="BJ21" s="369"/>
      <c r="BK21" s="377"/>
      <c r="BL21" s="371"/>
      <c r="BM21" s="372"/>
      <c r="BN21" s="369"/>
      <c r="BO21" s="369"/>
      <c r="BP21" s="369"/>
      <c r="BQ21" s="369"/>
      <c r="BR21" s="369"/>
      <c r="BS21" s="369"/>
      <c r="BT21" s="369"/>
      <c r="BU21" s="369"/>
      <c r="BV21" s="370"/>
      <c r="BW21" s="372"/>
      <c r="BX21" s="369"/>
      <c r="BY21" s="369"/>
      <c r="BZ21" s="369"/>
      <c r="CA21" s="369"/>
      <c r="CB21" s="369"/>
      <c r="CC21" s="369"/>
      <c r="CD21" s="369"/>
      <c r="CE21" s="369"/>
      <c r="CF21" s="370"/>
      <c r="CG21" s="395"/>
      <c r="CH21" s="372"/>
      <c r="CI21" s="369"/>
      <c r="CJ21" s="369"/>
      <c r="CK21" s="369"/>
      <c r="CL21" s="370"/>
      <c r="CM21" s="373"/>
      <c r="CN21" s="376"/>
      <c r="CO21" s="372"/>
      <c r="CP21" s="369"/>
      <c r="CQ21" s="369"/>
      <c r="CR21" s="369"/>
      <c r="CS21" s="369"/>
      <c r="CT21" s="369"/>
      <c r="CU21" s="369"/>
      <c r="CV21" s="369"/>
      <c r="CW21" s="369"/>
      <c r="CX21" s="370"/>
      <c r="CY21" s="371"/>
      <c r="CZ21" s="371"/>
      <c r="DA21" s="372"/>
      <c r="DB21" s="369"/>
      <c r="DC21" s="369"/>
      <c r="DD21" s="369"/>
      <c r="DE21" s="369"/>
      <c r="DF21" s="369"/>
      <c r="DG21" s="369"/>
      <c r="DH21" s="369"/>
      <c r="DI21" s="369"/>
      <c r="DJ21" s="370"/>
      <c r="DK21" s="382"/>
      <c r="DL21" s="382"/>
      <c r="DM21" s="381"/>
      <c r="DN21" s="381"/>
      <c r="DO21" s="381"/>
      <c r="DP21" s="381"/>
      <c r="DQ21" s="381"/>
      <c r="DR21" s="381"/>
      <c r="DS21" s="380"/>
      <c r="DT21" s="372"/>
      <c r="DU21" s="369"/>
      <c r="DV21" s="369"/>
      <c r="DW21" s="369"/>
      <c r="DX21" s="370"/>
      <c r="DY21" s="378"/>
      <c r="DZ21" s="372"/>
      <c r="EA21" s="369"/>
      <c r="EB21" s="369"/>
      <c r="EC21" s="369"/>
      <c r="ED21" s="370"/>
      <c r="EE21" s="378"/>
      <c r="EF21" s="379"/>
    </row>
    <row r="22" spans="2:136" ht="12.6" customHeight="1" x14ac:dyDescent="0.2">
      <c r="B22" s="427">
        <v>5</v>
      </c>
      <c r="C22" s="418"/>
      <c r="D22" s="418"/>
      <c r="E22" s="418"/>
      <c r="F22" s="418"/>
      <c r="G22" s="418"/>
      <c r="H22" s="428" t="s">
        <v>196</v>
      </c>
      <c r="I22" s="418"/>
      <c r="J22" s="418" t="str">
        <f t="shared" si="27"/>
        <v/>
      </c>
      <c r="K22" s="431" t="str">
        <f t="shared" ref="K22" si="68">IF($H22="3e)  Skoršia transpozícia  - zavedenie transpozície pred termínom ktorý určuje smernica EÚ. ",$J22,"NA")</f>
        <v>NA</v>
      </c>
      <c r="L22" s="422">
        <f t="shared" ref="L22" si="69">IF(K22&gt;12,1,K22/12)</f>
        <v>1</v>
      </c>
      <c r="M22" s="418"/>
      <c r="N22" s="418"/>
      <c r="O22" s="426">
        <f>IF(N22="N",0,N22)</f>
        <v>0</v>
      </c>
      <c r="P22" s="428" t="s">
        <v>196</v>
      </c>
      <c r="Q22" s="449"/>
      <c r="R22" s="443"/>
      <c r="S22" s="443" t="s">
        <v>35</v>
      </c>
      <c r="T22" s="419">
        <f>VLOOKUP(S22,[1]vstupy!$B$3:$C$15,2,FALSE)</f>
        <v>0</v>
      </c>
      <c r="U22" s="448"/>
      <c r="V22" s="420"/>
      <c r="W22" s="421" t="s">
        <v>35</v>
      </c>
      <c r="X22" s="419">
        <f>VLOOKUP(W22,[1]vstupy!$B$3:$C$15,2,FALSE)</f>
        <v>0</v>
      </c>
      <c r="Y22" s="443"/>
      <c r="Z22" s="160" t="s">
        <v>142</v>
      </c>
      <c r="AA22" s="174" t="s">
        <v>137</v>
      </c>
      <c r="AB22" s="171">
        <f>VLOOKUP($Z22,vstupy!$B$18:$F$31,MATCH($AA22,vstupy!$B$17:$F$17,0),0)</f>
        <v>0</v>
      </c>
      <c r="AC22" s="108" t="s">
        <v>143</v>
      </c>
      <c r="AD22" s="171">
        <f>VLOOKUP($AC22,[1]vstupy!$B$34:$C$36,2,FALSE)</f>
        <v>0</v>
      </c>
      <c r="AE22" s="171">
        <f t="shared" si="6"/>
        <v>0</v>
      </c>
      <c r="AF22" s="434" t="s">
        <v>35</v>
      </c>
      <c r="AG22" s="403">
        <f>VLOOKUP(AF22,vstupy!$B$3:$C$15,2,FALSE)</f>
        <v>0</v>
      </c>
      <c r="AH22" s="406" t="str">
        <f>IFERROR(IF(O22=0,"N",Q22/N22*L22),0)</f>
        <v>N</v>
      </c>
      <c r="AI22" s="400">
        <f>Q22*L22</f>
        <v>0</v>
      </c>
      <c r="AJ22" s="441">
        <f t="shared" ref="AJ22" si="70">R22*T22*L22</f>
        <v>0</v>
      </c>
      <c r="AK22" s="400">
        <f t="shared" ref="AK22" si="71">IFERROR(AJ22*O22,0)</f>
        <v>0</v>
      </c>
      <c r="AL22" s="441" t="str">
        <f t="shared" ref="AL22:AL82" si="72">IFERROR(IF(O22=0,"N",U22/N22*L22),0)</f>
        <v>N</v>
      </c>
      <c r="AM22" s="400">
        <f>U22*L22</f>
        <v>0</v>
      </c>
      <c r="AN22" s="400">
        <f>V22*X22*L22</f>
        <v>0</v>
      </c>
      <c r="AO22" s="398">
        <f t="shared" ref="AO22" si="73">IFERROR(AN22*O22,0)</f>
        <v>0</v>
      </c>
      <c r="AP22" s="400">
        <f t="shared" ref="AP22" si="74">IF(Y22&gt;0,IF(AG22&gt;0,($I$6/160)*(Y22/60)*AG22*L22,0),IF(AG22&gt;0,($I$6/160)*((AE22+AE23+AE24)/60)*AG22*L22,0))</f>
        <v>0</v>
      </c>
      <c r="AQ22" s="439">
        <f>IFERROR(AP22*O22,0)</f>
        <v>0</v>
      </c>
      <c r="AR22" s="372">
        <f t="shared" ref="AR22:BA22" si="75">IF($P22="In (zvyšuje náklady)",AH22,0)</f>
        <v>0</v>
      </c>
      <c r="AS22" s="369">
        <f t="shared" si="75"/>
        <v>0</v>
      </c>
      <c r="AT22" s="369">
        <f t="shared" si="75"/>
        <v>0</v>
      </c>
      <c r="AU22" s="369">
        <f t="shared" si="75"/>
        <v>0</v>
      </c>
      <c r="AV22" s="369">
        <f t="shared" si="75"/>
        <v>0</v>
      </c>
      <c r="AW22" s="369">
        <f t="shared" si="75"/>
        <v>0</v>
      </c>
      <c r="AX22" s="369">
        <f t="shared" si="75"/>
        <v>0</v>
      </c>
      <c r="AY22" s="369">
        <f t="shared" si="75"/>
        <v>0</v>
      </c>
      <c r="AZ22" s="369">
        <f t="shared" si="75"/>
        <v>0</v>
      </c>
      <c r="BA22" s="369">
        <f t="shared" si="75"/>
        <v>0</v>
      </c>
      <c r="BB22" s="369" t="str">
        <f t="shared" ref="BB22:BK22" si="76">IF($P22="Out (znižuje náklady)",AH22,"0")</f>
        <v>0</v>
      </c>
      <c r="BC22" s="369" t="str">
        <f t="shared" si="76"/>
        <v>0</v>
      </c>
      <c r="BD22" s="369" t="str">
        <f t="shared" si="76"/>
        <v>0</v>
      </c>
      <c r="BE22" s="369" t="str">
        <f t="shared" si="76"/>
        <v>0</v>
      </c>
      <c r="BF22" s="369" t="str">
        <f t="shared" si="76"/>
        <v>0</v>
      </c>
      <c r="BG22" s="369" t="str">
        <f t="shared" si="76"/>
        <v>0</v>
      </c>
      <c r="BH22" s="369" t="str">
        <f t="shared" si="76"/>
        <v>0</v>
      </c>
      <c r="BI22" s="369" t="str">
        <f t="shared" si="76"/>
        <v>0</v>
      </c>
      <c r="BJ22" s="369" t="str">
        <f t="shared" si="76"/>
        <v>0</v>
      </c>
      <c r="BK22" s="377" t="str">
        <f t="shared" si="76"/>
        <v>0</v>
      </c>
      <c r="BL22" s="371">
        <f>IF(H22=vstupy!$B$47,0,1)</f>
        <v>1</v>
      </c>
      <c r="BM22" s="372">
        <f t="shared" ref="BM22:CF22" si="77">$BL22*AR22</f>
        <v>0</v>
      </c>
      <c r="BN22" s="369">
        <f t="shared" si="77"/>
        <v>0</v>
      </c>
      <c r="BO22" s="369">
        <f t="shared" si="77"/>
        <v>0</v>
      </c>
      <c r="BP22" s="369">
        <f t="shared" si="77"/>
        <v>0</v>
      </c>
      <c r="BQ22" s="369">
        <f t="shared" si="77"/>
        <v>0</v>
      </c>
      <c r="BR22" s="369">
        <f t="shared" si="77"/>
        <v>0</v>
      </c>
      <c r="BS22" s="369">
        <f t="shared" si="77"/>
        <v>0</v>
      </c>
      <c r="BT22" s="369">
        <f t="shared" si="77"/>
        <v>0</v>
      </c>
      <c r="BU22" s="369">
        <f t="shared" si="77"/>
        <v>0</v>
      </c>
      <c r="BV22" s="370">
        <f t="shared" si="77"/>
        <v>0</v>
      </c>
      <c r="BW22" s="372">
        <f t="shared" si="77"/>
        <v>0</v>
      </c>
      <c r="BX22" s="369">
        <f t="shared" si="77"/>
        <v>0</v>
      </c>
      <c r="BY22" s="369">
        <f t="shared" si="77"/>
        <v>0</v>
      </c>
      <c r="BZ22" s="369">
        <f t="shared" si="77"/>
        <v>0</v>
      </c>
      <c r="CA22" s="369">
        <f t="shared" si="77"/>
        <v>0</v>
      </c>
      <c r="CB22" s="369">
        <f t="shared" si="77"/>
        <v>0</v>
      </c>
      <c r="CC22" s="369">
        <f t="shared" si="77"/>
        <v>0</v>
      </c>
      <c r="CD22" s="369">
        <f t="shared" si="77"/>
        <v>0</v>
      </c>
      <c r="CE22" s="369">
        <f t="shared" si="77"/>
        <v>0</v>
      </c>
      <c r="CF22" s="370">
        <f t="shared" si="77"/>
        <v>0</v>
      </c>
      <c r="CG22" s="395">
        <f>IF(P22="Nemení sa",1,0)</f>
        <v>0</v>
      </c>
      <c r="CH22" s="372">
        <f>AI22*$CG22</f>
        <v>0</v>
      </c>
      <c r="CI22" s="369">
        <f>AK22*$CG22</f>
        <v>0</v>
      </c>
      <c r="CJ22" s="369">
        <f>AM22*$CG22</f>
        <v>0</v>
      </c>
      <c r="CK22" s="369">
        <f>AO22*$CG22</f>
        <v>0</v>
      </c>
      <c r="CL22" s="370">
        <f>AQ22*$CG22</f>
        <v>0</v>
      </c>
      <c r="CM22" s="373">
        <f t="shared" ref="CM22" si="78">SUM(CH22:CL24)</f>
        <v>0</v>
      </c>
      <c r="CN22" s="374">
        <f>IF(H22=vstupy!B$42,"1",0)</f>
        <v>0</v>
      </c>
      <c r="CO22" s="372">
        <f t="shared" ref="CO22:CX22" si="79">IF($CN22="1",AR22,0)</f>
        <v>0</v>
      </c>
      <c r="CP22" s="369">
        <f t="shared" si="79"/>
        <v>0</v>
      </c>
      <c r="CQ22" s="369">
        <f t="shared" si="79"/>
        <v>0</v>
      </c>
      <c r="CR22" s="369">
        <f t="shared" si="79"/>
        <v>0</v>
      </c>
      <c r="CS22" s="369">
        <f t="shared" si="79"/>
        <v>0</v>
      </c>
      <c r="CT22" s="369">
        <f t="shared" si="79"/>
        <v>0</v>
      </c>
      <c r="CU22" s="369">
        <f t="shared" si="79"/>
        <v>0</v>
      </c>
      <c r="CV22" s="369">
        <f t="shared" si="79"/>
        <v>0</v>
      </c>
      <c r="CW22" s="369">
        <f t="shared" si="79"/>
        <v>0</v>
      </c>
      <c r="CX22" s="370">
        <f t="shared" si="79"/>
        <v>0</v>
      </c>
      <c r="CY22" s="371">
        <f>CR22+CV22+CX22</f>
        <v>0</v>
      </c>
      <c r="CZ22" s="371">
        <f t="shared" ref="CZ22" si="80">CP22+CT22</f>
        <v>0</v>
      </c>
      <c r="DA22" s="372">
        <f t="shared" ref="DA22:DJ22" si="81">IF($CN22="1",BB22,0)</f>
        <v>0</v>
      </c>
      <c r="DB22" s="369">
        <f t="shared" si="81"/>
        <v>0</v>
      </c>
      <c r="DC22" s="369">
        <f t="shared" si="81"/>
        <v>0</v>
      </c>
      <c r="DD22" s="369">
        <f t="shared" si="81"/>
        <v>0</v>
      </c>
      <c r="DE22" s="369">
        <f t="shared" si="81"/>
        <v>0</v>
      </c>
      <c r="DF22" s="369">
        <f t="shared" si="81"/>
        <v>0</v>
      </c>
      <c r="DG22" s="369">
        <f t="shared" si="81"/>
        <v>0</v>
      </c>
      <c r="DH22" s="369">
        <f t="shared" si="81"/>
        <v>0</v>
      </c>
      <c r="DI22" s="369">
        <f t="shared" si="81"/>
        <v>0</v>
      </c>
      <c r="DJ22" s="370">
        <f t="shared" si="81"/>
        <v>0</v>
      </c>
      <c r="DK22" s="382">
        <f>DD22+DH22+DJ22</f>
        <v>0</v>
      </c>
      <c r="DL22" s="382">
        <f t="shared" ref="DL22" si="82">DB22+DF22</f>
        <v>0</v>
      </c>
      <c r="DM22" s="381">
        <f>IF(CG22=0,1,0)</f>
        <v>1</v>
      </c>
      <c r="DN22" s="381">
        <f>IFERROR(IF($AH22="N",AJ22+AL22+AN22+AP22,AH22+AJ22+AL22+AN22+AP22),0)*$DM22</f>
        <v>0</v>
      </c>
      <c r="DO22" s="381">
        <f>(AI22+AK22+AM22+AO22+AQ22)*$DM22</f>
        <v>0</v>
      </c>
      <c r="DP22" s="381">
        <f>AU22+AY22+BA22-CY22</f>
        <v>0</v>
      </c>
      <c r="DQ22" s="381">
        <f>BE22+BI22+BK22-DK22</f>
        <v>0</v>
      </c>
      <c r="DR22" s="381">
        <f>DP22+DQ22</f>
        <v>0</v>
      </c>
      <c r="DS22" s="380" t="str">
        <f>IF(OR(H22=vstupy!B$40,H22=vstupy!B$41,H22=vstupy!B$42,),"0","1")</f>
        <v>0</v>
      </c>
      <c r="DT22" s="372">
        <f>IF($DS22="1",AS22,"0")+CH22</f>
        <v>0</v>
      </c>
      <c r="DU22" s="369">
        <f>IF($DS22="1",AU22,"0")+CI22</f>
        <v>0</v>
      </c>
      <c r="DV22" s="369">
        <f>IF($DS22="1",AW22,"0")+CJ22</f>
        <v>0</v>
      </c>
      <c r="DW22" s="369">
        <f>IF($DS22="1",AY22,"0")+CK22</f>
        <v>0</v>
      </c>
      <c r="DX22" s="370">
        <f>IF($DS22="1",BA22,"0")+CL22</f>
        <v>0</v>
      </c>
      <c r="DY22" s="378">
        <f t="shared" ref="DY22" si="83">SUM(DT22:DX24)</f>
        <v>0</v>
      </c>
      <c r="DZ22" s="372" t="str">
        <f t="shared" ref="DZ22" si="84">IF($DS22="1",BC22,"0")</f>
        <v>0</v>
      </c>
      <c r="EA22" s="369" t="str">
        <f t="shared" ref="EA22" si="85">IF($DS22="1",BE22,"0")</f>
        <v>0</v>
      </c>
      <c r="EB22" s="369" t="str">
        <f t="shared" ref="EB22" si="86">IF($DS22="1",BG22,"0")</f>
        <v>0</v>
      </c>
      <c r="EC22" s="369" t="str">
        <f>IF($DS22="1",BI22,"0")</f>
        <v>0</v>
      </c>
      <c r="ED22" s="370" t="str">
        <f>IF($DS22="1",BK22,"0")</f>
        <v>0</v>
      </c>
      <c r="EE22" s="378">
        <f t="shared" ref="EE22" si="87">SUM(DZ22:ED24)</f>
        <v>0</v>
      </c>
      <c r="EF22" s="379">
        <f>EE22+DY22</f>
        <v>0</v>
      </c>
    </row>
    <row r="23" spans="2:136" ht="12.6" customHeight="1" x14ac:dyDescent="0.2">
      <c r="B23" s="427"/>
      <c r="C23" s="418"/>
      <c r="D23" s="418"/>
      <c r="E23" s="418"/>
      <c r="F23" s="418"/>
      <c r="G23" s="418"/>
      <c r="H23" s="429"/>
      <c r="I23" s="418"/>
      <c r="J23" s="418"/>
      <c r="K23" s="432"/>
      <c r="L23" s="423"/>
      <c r="M23" s="418"/>
      <c r="N23" s="418"/>
      <c r="O23" s="426"/>
      <c r="P23" s="429"/>
      <c r="Q23" s="449"/>
      <c r="R23" s="443"/>
      <c r="S23" s="443"/>
      <c r="T23" s="419"/>
      <c r="U23" s="448"/>
      <c r="V23" s="420"/>
      <c r="W23" s="421"/>
      <c r="X23" s="419"/>
      <c r="Y23" s="443"/>
      <c r="Z23" s="160" t="s">
        <v>142</v>
      </c>
      <c r="AA23" s="174" t="s">
        <v>137</v>
      </c>
      <c r="AB23" s="171">
        <f>VLOOKUP($Z23,vstupy!$B$18:$F$31,MATCH($AA23,vstupy!$B$17:$F$17,0),0)</f>
        <v>0</v>
      </c>
      <c r="AC23" s="108" t="s">
        <v>143</v>
      </c>
      <c r="AD23" s="171">
        <f>VLOOKUP($AC23,[1]vstupy!$B$34:$C$36,2,FALSE)</f>
        <v>0</v>
      </c>
      <c r="AE23" s="171">
        <f t="shared" si="6"/>
        <v>0</v>
      </c>
      <c r="AF23" s="435"/>
      <c r="AG23" s="404"/>
      <c r="AH23" s="372"/>
      <c r="AI23" s="396"/>
      <c r="AJ23" s="396"/>
      <c r="AK23" s="396"/>
      <c r="AL23" s="396"/>
      <c r="AM23" s="396"/>
      <c r="AN23" s="396"/>
      <c r="AO23" s="399"/>
      <c r="AP23" s="396"/>
      <c r="AQ23" s="401"/>
      <c r="AR23" s="372"/>
      <c r="AS23" s="369"/>
      <c r="AT23" s="369"/>
      <c r="AU23" s="369"/>
      <c r="AV23" s="369"/>
      <c r="AW23" s="369"/>
      <c r="AX23" s="369"/>
      <c r="AY23" s="369"/>
      <c r="AZ23" s="369"/>
      <c r="BA23" s="369"/>
      <c r="BB23" s="369"/>
      <c r="BC23" s="369"/>
      <c r="BD23" s="369"/>
      <c r="BE23" s="369"/>
      <c r="BF23" s="369"/>
      <c r="BG23" s="369"/>
      <c r="BH23" s="369"/>
      <c r="BI23" s="369"/>
      <c r="BJ23" s="369"/>
      <c r="BK23" s="377"/>
      <c r="BL23" s="371"/>
      <c r="BM23" s="372"/>
      <c r="BN23" s="369"/>
      <c r="BO23" s="369"/>
      <c r="BP23" s="369"/>
      <c r="BQ23" s="369"/>
      <c r="BR23" s="369"/>
      <c r="BS23" s="369"/>
      <c r="BT23" s="369"/>
      <c r="BU23" s="369"/>
      <c r="BV23" s="370"/>
      <c r="BW23" s="372"/>
      <c r="BX23" s="369"/>
      <c r="BY23" s="369"/>
      <c r="BZ23" s="369"/>
      <c r="CA23" s="369"/>
      <c r="CB23" s="369"/>
      <c r="CC23" s="369"/>
      <c r="CD23" s="369"/>
      <c r="CE23" s="369"/>
      <c r="CF23" s="370"/>
      <c r="CG23" s="395"/>
      <c r="CH23" s="372"/>
      <c r="CI23" s="369"/>
      <c r="CJ23" s="369"/>
      <c r="CK23" s="369"/>
      <c r="CL23" s="370"/>
      <c r="CM23" s="373"/>
      <c r="CN23" s="375"/>
      <c r="CO23" s="372"/>
      <c r="CP23" s="369"/>
      <c r="CQ23" s="369"/>
      <c r="CR23" s="369"/>
      <c r="CS23" s="369"/>
      <c r="CT23" s="369"/>
      <c r="CU23" s="369"/>
      <c r="CV23" s="369"/>
      <c r="CW23" s="369"/>
      <c r="CX23" s="370"/>
      <c r="CY23" s="371"/>
      <c r="CZ23" s="371"/>
      <c r="DA23" s="372"/>
      <c r="DB23" s="369"/>
      <c r="DC23" s="369"/>
      <c r="DD23" s="369"/>
      <c r="DE23" s="369"/>
      <c r="DF23" s="369"/>
      <c r="DG23" s="369"/>
      <c r="DH23" s="369"/>
      <c r="DI23" s="369"/>
      <c r="DJ23" s="370"/>
      <c r="DK23" s="382"/>
      <c r="DL23" s="382"/>
      <c r="DM23" s="381"/>
      <c r="DN23" s="381"/>
      <c r="DO23" s="381"/>
      <c r="DP23" s="381"/>
      <c r="DQ23" s="381"/>
      <c r="DR23" s="381"/>
      <c r="DS23" s="380"/>
      <c r="DT23" s="372"/>
      <c r="DU23" s="369"/>
      <c r="DV23" s="369"/>
      <c r="DW23" s="369"/>
      <c r="DX23" s="370"/>
      <c r="DY23" s="378"/>
      <c r="DZ23" s="372"/>
      <c r="EA23" s="369"/>
      <c r="EB23" s="369"/>
      <c r="EC23" s="369"/>
      <c r="ED23" s="370"/>
      <c r="EE23" s="378"/>
      <c r="EF23" s="379"/>
    </row>
    <row r="24" spans="2:136" ht="12.6" customHeight="1" x14ac:dyDescent="0.2">
      <c r="B24" s="427"/>
      <c r="C24" s="418"/>
      <c r="D24" s="418"/>
      <c r="E24" s="418"/>
      <c r="F24" s="418"/>
      <c r="G24" s="418"/>
      <c r="H24" s="430"/>
      <c r="I24" s="418"/>
      <c r="J24" s="418"/>
      <c r="K24" s="433"/>
      <c r="L24" s="424"/>
      <c r="M24" s="418"/>
      <c r="N24" s="418"/>
      <c r="O24" s="426"/>
      <c r="P24" s="430"/>
      <c r="Q24" s="449"/>
      <c r="R24" s="443"/>
      <c r="S24" s="443"/>
      <c r="T24" s="419"/>
      <c r="U24" s="448"/>
      <c r="V24" s="420"/>
      <c r="W24" s="421"/>
      <c r="X24" s="419"/>
      <c r="Y24" s="443"/>
      <c r="Z24" s="160" t="s">
        <v>142</v>
      </c>
      <c r="AA24" s="174" t="s">
        <v>137</v>
      </c>
      <c r="AB24" s="171">
        <f>VLOOKUP($Z24,vstupy!$B$18:$F$31,MATCH($AA24,vstupy!$B$17:$F$17,0),0)</f>
        <v>0</v>
      </c>
      <c r="AC24" s="108" t="s">
        <v>143</v>
      </c>
      <c r="AD24" s="171">
        <f>VLOOKUP($AC24,[1]vstupy!$B$34:$C$36,2,FALSE)</f>
        <v>0</v>
      </c>
      <c r="AE24" s="171">
        <f t="shared" si="6"/>
        <v>0</v>
      </c>
      <c r="AF24" s="436"/>
      <c r="AG24" s="405"/>
      <c r="AH24" s="372"/>
      <c r="AI24" s="396"/>
      <c r="AJ24" s="396"/>
      <c r="AK24" s="396"/>
      <c r="AL24" s="396"/>
      <c r="AM24" s="396"/>
      <c r="AN24" s="396"/>
      <c r="AO24" s="400"/>
      <c r="AP24" s="396"/>
      <c r="AQ24" s="401"/>
      <c r="AR24" s="372"/>
      <c r="AS24" s="369"/>
      <c r="AT24" s="369"/>
      <c r="AU24" s="369"/>
      <c r="AV24" s="369"/>
      <c r="AW24" s="369"/>
      <c r="AX24" s="369"/>
      <c r="AY24" s="369"/>
      <c r="AZ24" s="369"/>
      <c r="BA24" s="369"/>
      <c r="BB24" s="369"/>
      <c r="BC24" s="369"/>
      <c r="BD24" s="369"/>
      <c r="BE24" s="369"/>
      <c r="BF24" s="369"/>
      <c r="BG24" s="369"/>
      <c r="BH24" s="369"/>
      <c r="BI24" s="369"/>
      <c r="BJ24" s="369"/>
      <c r="BK24" s="377"/>
      <c r="BL24" s="371"/>
      <c r="BM24" s="372"/>
      <c r="BN24" s="369"/>
      <c r="BO24" s="369"/>
      <c r="BP24" s="369"/>
      <c r="BQ24" s="369"/>
      <c r="BR24" s="369"/>
      <c r="BS24" s="369"/>
      <c r="BT24" s="369"/>
      <c r="BU24" s="369"/>
      <c r="BV24" s="370"/>
      <c r="BW24" s="372"/>
      <c r="BX24" s="369"/>
      <c r="BY24" s="369"/>
      <c r="BZ24" s="369"/>
      <c r="CA24" s="369"/>
      <c r="CB24" s="369"/>
      <c r="CC24" s="369"/>
      <c r="CD24" s="369"/>
      <c r="CE24" s="369"/>
      <c r="CF24" s="370"/>
      <c r="CG24" s="395"/>
      <c r="CH24" s="372"/>
      <c r="CI24" s="369"/>
      <c r="CJ24" s="369"/>
      <c r="CK24" s="369"/>
      <c r="CL24" s="370"/>
      <c r="CM24" s="373"/>
      <c r="CN24" s="376"/>
      <c r="CO24" s="372"/>
      <c r="CP24" s="369"/>
      <c r="CQ24" s="369"/>
      <c r="CR24" s="369"/>
      <c r="CS24" s="369"/>
      <c r="CT24" s="369"/>
      <c r="CU24" s="369"/>
      <c r="CV24" s="369"/>
      <c r="CW24" s="369"/>
      <c r="CX24" s="370"/>
      <c r="CY24" s="371"/>
      <c r="CZ24" s="371"/>
      <c r="DA24" s="372"/>
      <c r="DB24" s="369"/>
      <c r="DC24" s="369"/>
      <c r="DD24" s="369"/>
      <c r="DE24" s="369"/>
      <c r="DF24" s="369"/>
      <c r="DG24" s="369"/>
      <c r="DH24" s="369"/>
      <c r="DI24" s="369"/>
      <c r="DJ24" s="370"/>
      <c r="DK24" s="382"/>
      <c r="DL24" s="382"/>
      <c r="DM24" s="381"/>
      <c r="DN24" s="381"/>
      <c r="DO24" s="381"/>
      <c r="DP24" s="381"/>
      <c r="DQ24" s="381"/>
      <c r="DR24" s="381"/>
      <c r="DS24" s="380"/>
      <c r="DT24" s="372"/>
      <c r="DU24" s="369"/>
      <c r="DV24" s="369"/>
      <c r="DW24" s="369"/>
      <c r="DX24" s="370"/>
      <c r="DY24" s="378"/>
      <c r="DZ24" s="372"/>
      <c r="EA24" s="369"/>
      <c r="EB24" s="369"/>
      <c r="EC24" s="369"/>
      <c r="ED24" s="370"/>
      <c r="EE24" s="378"/>
      <c r="EF24" s="379"/>
    </row>
    <row r="25" spans="2:136" s="16" customFormat="1" ht="12.6" customHeight="1" x14ac:dyDescent="0.2">
      <c r="B25" s="414">
        <v>6</v>
      </c>
      <c r="C25" s="384"/>
      <c r="D25" s="384"/>
      <c r="E25" s="384"/>
      <c r="F25" s="384"/>
      <c r="G25" s="384"/>
      <c r="H25" s="392" t="s">
        <v>196</v>
      </c>
      <c r="I25" s="384"/>
      <c r="J25" s="384" t="str">
        <f t="shared" ref="J25" si="88">IF($H25="3e)  Skoršia transpozícia  - zavedenie transpozície pred termínom ktorý určuje smernica EÚ. "," ","")</f>
        <v/>
      </c>
      <c r="K25" s="386" t="str">
        <f t="shared" ref="K25" si="89">IF($H25="3e)  Skoršia transpozícia  - zavedenie transpozície pred termínom ktorý určuje smernica EÚ. ",$J25,"NA")</f>
        <v>NA</v>
      </c>
      <c r="L25" s="389">
        <f>IF(K25&gt;12,1,K25/12)</f>
        <v>1</v>
      </c>
      <c r="M25" s="384"/>
      <c r="N25" s="384"/>
      <c r="O25" s="383">
        <f>IF(N25="N",0,N25)</f>
        <v>0</v>
      </c>
      <c r="P25" s="392" t="s">
        <v>196</v>
      </c>
      <c r="Q25" s="384"/>
      <c r="R25" s="442"/>
      <c r="S25" s="442" t="s">
        <v>35</v>
      </c>
      <c r="T25" s="385">
        <f>VLOOKUP(S25,[1]vstupy!$B$3:$C$15,2,FALSE)</f>
        <v>0</v>
      </c>
      <c r="U25" s="447"/>
      <c r="V25" s="409"/>
      <c r="W25" s="410" t="s">
        <v>35</v>
      </c>
      <c r="X25" s="385">
        <f>VLOOKUP(W25,[1]vstupy!$B$3:$C$15,2,FALSE)</f>
        <v>0</v>
      </c>
      <c r="Y25" s="442"/>
      <c r="Z25" s="261" t="s">
        <v>142</v>
      </c>
      <c r="AA25" s="262" t="s">
        <v>137</v>
      </c>
      <c r="AB25" s="263">
        <f>VLOOKUP($Z25,vstupy!$B$18:$F$31,MATCH($AA25,vstupy!$B$17:$F$17,0),0)</f>
        <v>0</v>
      </c>
      <c r="AC25" s="264" t="s">
        <v>143</v>
      </c>
      <c r="AD25" s="263">
        <f>VLOOKUP($AC25,[1]vstupy!$B$34:$C$36,2,FALSE)</f>
        <v>0</v>
      </c>
      <c r="AE25" s="263">
        <f>AB25+AD25</f>
        <v>0</v>
      </c>
      <c r="AF25" s="411" t="s">
        <v>35</v>
      </c>
      <c r="AG25" s="404">
        <f>VLOOKUP(AF25,vstupy!$B$3:$C$15,2,FALSE)</f>
        <v>0</v>
      </c>
      <c r="AH25" s="406" t="str">
        <f>IFERROR(IF(O25=0,"N",Q25/N25*L25),0)</f>
        <v>N</v>
      </c>
      <c r="AI25" s="400">
        <f>Q25*L25</f>
        <v>0</v>
      </c>
      <c r="AJ25" s="441">
        <f t="shared" ref="AJ25" si="90">R25*T25*L25</f>
        <v>0</v>
      </c>
      <c r="AK25" s="400">
        <f t="shared" ref="AK25" si="91">IFERROR(AJ25*O25,0)</f>
        <v>0</v>
      </c>
      <c r="AL25" s="441" t="str">
        <f t="shared" si="72"/>
        <v>N</v>
      </c>
      <c r="AM25" s="400">
        <f t="shared" ref="AM25" si="92">U25*L25</f>
        <v>0</v>
      </c>
      <c r="AN25" s="400">
        <f>V25*X25*L25</f>
        <v>0</v>
      </c>
      <c r="AO25" s="398">
        <f t="shared" ref="AO25" si="93">IFERROR(AN25*O25,0)</f>
        <v>0</v>
      </c>
      <c r="AP25" s="400">
        <f t="shared" ref="AP25" si="94">IF(Y25&gt;0,IF(AG25&gt;0,($I$6/160)*(Y25/60)*AG25*L25,0),IF(AG25&gt;0,($I$6/160)*((AE25+AE26+AE27)/60)*AG25*L25,0))</f>
        <v>0</v>
      </c>
      <c r="AQ25" s="439">
        <f>IFERROR(AP25*O25,0)</f>
        <v>0</v>
      </c>
      <c r="AR25" s="372">
        <f t="shared" ref="AR25:BA25" si="95">IF($P25="In (zvyšuje náklady)",AH25,0)</f>
        <v>0</v>
      </c>
      <c r="AS25" s="369">
        <f t="shared" si="95"/>
        <v>0</v>
      </c>
      <c r="AT25" s="369">
        <f t="shared" si="95"/>
        <v>0</v>
      </c>
      <c r="AU25" s="369">
        <f t="shared" si="95"/>
        <v>0</v>
      </c>
      <c r="AV25" s="369">
        <f t="shared" si="95"/>
        <v>0</v>
      </c>
      <c r="AW25" s="369">
        <f t="shared" si="95"/>
        <v>0</v>
      </c>
      <c r="AX25" s="369">
        <f t="shared" si="95"/>
        <v>0</v>
      </c>
      <c r="AY25" s="369">
        <f t="shared" si="95"/>
        <v>0</v>
      </c>
      <c r="AZ25" s="369">
        <f t="shared" si="95"/>
        <v>0</v>
      </c>
      <c r="BA25" s="369">
        <f t="shared" si="95"/>
        <v>0</v>
      </c>
      <c r="BB25" s="369" t="str">
        <f t="shared" ref="BB25:BK25" si="96">IF($P25="Out (znižuje náklady)",AH25,"0")</f>
        <v>0</v>
      </c>
      <c r="BC25" s="369" t="str">
        <f t="shared" si="96"/>
        <v>0</v>
      </c>
      <c r="BD25" s="369" t="str">
        <f t="shared" si="96"/>
        <v>0</v>
      </c>
      <c r="BE25" s="369" t="str">
        <f t="shared" si="96"/>
        <v>0</v>
      </c>
      <c r="BF25" s="369" t="str">
        <f t="shared" si="96"/>
        <v>0</v>
      </c>
      <c r="BG25" s="369" t="str">
        <f t="shared" si="96"/>
        <v>0</v>
      </c>
      <c r="BH25" s="369" t="str">
        <f t="shared" si="96"/>
        <v>0</v>
      </c>
      <c r="BI25" s="369" t="str">
        <f t="shared" si="96"/>
        <v>0</v>
      </c>
      <c r="BJ25" s="369" t="str">
        <f t="shared" si="96"/>
        <v>0</v>
      </c>
      <c r="BK25" s="377" t="str">
        <f t="shared" si="96"/>
        <v>0</v>
      </c>
      <c r="BL25" s="371">
        <f>IF(H25=vstupy!$B$47,0,1)</f>
        <v>1</v>
      </c>
      <c r="BM25" s="372">
        <f t="shared" ref="BM25:CF25" si="97">$BL25*AR25</f>
        <v>0</v>
      </c>
      <c r="BN25" s="369">
        <f t="shared" si="97"/>
        <v>0</v>
      </c>
      <c r="BO25" s="369">
        <f t="shared" si="97"/>
        <v>0</v>
      </c>
      <c r="BP25" s="369">
        <f t="shared" si="97"/>
        <v>0</v>
      </c>
      <c r="BQ25" s="369">
        <f t="shared" si="97"/>
        <v>0</v>
      </c>
      <c r="BR25" s="369">
        <f t="shared" si="97"/>
        <v>0</v>
      </c>
      <c r="BS25" s="369">
        <f t="shared" si="97"/>
        <v>0</v>
      </c>
      <c r="BT25" s="369">
        <f t="shared" si="97"/>
        <v>0</v>
      </c>
      <c r="BU25" s="369">
        <f t="shared" si="97"/>
        <v>0</v>
      </c>
      <c r="BV25" s="370">
        <f t="shared" si="97"/>
        <v>0</v>
      </c>
      <c r="BW25" s="372">
        <f t="shared" si="97"/>
        <v>0</v>
      </c>
      <c r="BX25" s="369">
        <f t="shared" si="97"/>
        <v>0</v>
      </c>
      <c r="BY25" s="369">
        <f t="shared" si="97"/>
        <v>0</v>
      </c>
      <c r="BZ25" s="369">
        <f t="shared" si="97"/>
        <v>0</v>
      </c>
      <c r="CA25" s="369">
        <f t="shared" si="97"/>
        <v>0</v>
      </c>
      <c r="CB25" s="369">
        <f t="shared" si="97"/>
        <v>0</v>
      </c>
      <c r="CC25" s="369">
        <f t="shared" si="97"/>
        <v>0</v>
      </c>
      <c r="CD25" s="369">
        <f t="shared" si="97"/>
        <v>0</v>
      </c>
      <c r="CE25" s="369">
        <f t="shared" si="97"/>
        <v>0</v>
      </c>
      <c r="CF25" s="370">
        <f t="shared" si="97"/>
        <v>0</v>
      </c>
      <c r="CG25" s="395">
        <f>IF(P25="Nemení sa",1,0)</f>
        <v>0</v>
      </c>
      <c r="CH25" s="372">
        <f>AI25*$CG25</f>
        <v>0</v>
      </c>
      <c r="CI25" s="369">
        <f>AK25*$CG25</f>
        <v>0</v>
      </c>
      <c r="CJ25" s="369">
        <f>AM25*$CG25</f>
        <v>0</v>
      </c>
      <c r="CK25" s="369">
        <f>AO25*$CG25</f>
        <v>0</v>
      </c>
      <c r="CL25" s="370">
        <f>AQ25*$CG25</f>
        <v>0</v>
      </c>
      <c r="CM25" s="373">
        <f t="shared" ref="CM25" si="98">SUM(CH25:CL27)</f>
        <v>0</v>
      </c>
      <c r="CN25" s="374">
        <f>IF(H25=vstupy!B$42,"1",0)</f>
        <v>0</v>
      </c>
      <c r="CO25" s="372">
        <f t="shared" ref="CO25:CX25" si="99">IF($CN25="1",AR25,0)</f>
        <v>0</v>
      </c>
      <c r="CP25" s="369">
        <f t="shared" si="99"/>
        <v>0</v>
      </c>
      <c r="CQ25" s="369">
        <f t="shared" si="99"/>
        <v>0</v>
      </c>
      <c r="CR25" s="369">
        <f t="shared" si="99"/>
        <v>0</v>
      </c>
      <c r="CS25" s="369">
        <f t="shared" si="99"/>
        <v>0</v>
      </c>
      <c r="CT25" s="369">
        <f t="shared" si="99"/>
        <v>0</v>
      </c>
      <c r="CU25" s="369">
        <f t="shared" si="99"/>
        <v>0</v>
      </c>
      <c r="CV25" s="369">
        <f t="shared" si="99"/>
        <v>0</v>
      </c>
      <c r="CW25" s="369">
        <f t="shared" si="99"/>
        <v>0</v>
      </c>
      <c r="CX25" s="370">
        <f t="shared" si="99"/>
        <v>0</v>
      </c>
      <c r="CY25" s="371">
        <f>CR25+CV25+CX25</f>
        <v>0</v>
      </c>
      <c r="CZ25" s="371">
        <f t="shared" ref="CZ25" si="100">CP25+CT25</f>
        <v>0</v>
      </c>
      <c r="DA25" s="372">
        <f t="shared" ref="DA25:DJ25" si="101">IF($CN25="1",BB25,0)</f>
        <v>0</v>
      </c>
      <c r="DB25" s="369">
        <f t="shared" si="101"/>
        <v>0</v>
      </c>
      <c r="DC25" s="369">
        <f t="shared" si="101"/>
        <v>0</v>
      </c>
      <c r="DD25" s="369">
        <f t="shared" si="101"/>
        <v>0</v>
      </c>
      <c r="DE25" s="369">
        <f t="shared" si="101"/>
        <v>0</v>
      </c>
      <c r="DF25" s="369">
        <f t="shared" si="101"/>
        <v>0</v>
      </c>
      <c r="DG25" s="369">
        <f t="shared" si="101"/>
        <v>0</v>
      </c>
      <c r="DH25" s="369">
        <f t="shared" si="101"/>
        <v>0</v>
      </c>
      <c r="DI25" s="369">
        <f t="shared" si="101"/>
        <v>0</v>
      </c>
      <c r="DJ25" s="370">
        <f t="shared" si="101"/>
        <v>0</v>
      </c>
      <c r="DK25" s="382">
        <f>DD25+DH25+DJ25</f>
        <v>0</v>
      </c>
      <c r="DL25" s="382">
        <f t="shared" ref="DL25" si="102">DB25+DF25</f>
        <v>0</v>
      </c>
      <c r="DM25" s="381">
        <f>IF(CG25=0,1,0)</f>
        <v>1</v>
      </c>
      <c r="DN25" s="381">
        <f>IFERROR(IF($AH25="N",AJ25+AL25+AN25+AP25,AH25+AJ25+AL25+AN25+AP25),0)*$DM25</f>
        <v>0</v>
      </c>
      <c r="DO25" s="381">
        <f>(AI25+AK25+AM25+AO25+AQ25)*$DM25</f>
        <v>0</v>
      </c>
      <c r="DP25" s="381">
        <f>AU25+AY25+BA25-CY25</f>
        <v>0</v>
      </c>
      <c r="DQ25" s="381">
        <f>BE25+BI25+BK25-DK25</f>
        <v>0</v>
      </c>
      <c r="DR25" s="381">
        <f>DP25+DQ25</f>
        <v>0</v>
      </c>
      <c r="DS25" s="380" t="str">
        <f>IF(OR(H25=vstupy!B$40,H25=vstupy!B$41,H25=vstupy!B$42,),"0","1")</f>
        <v>0</v>
      </c>
      <c r="DT25" s="372">
        <f>IF($DS25="1",AS25,"0")+CH25</f>
        <v>0</v>
      </c>
      <c r="DU25" s="369">
        <f>IF($DS25="1",AU25,"0")+CI25</f>
        <v>0</v>
      </c>
      <c r="DV25" s="369">
        <f>IF($DS25="1",AW25,"0")+CJ25</f>
        <v>0</v>
      </c>
      <c r="DW25" s="369">
        <f>IF($DS25="1",AY25,"0")+CK25</f>
        <v>0</v>
      </c>
      <c r="DX25" s="370">
        <f>IF($DS25="1",BA25,"0")+CL25</f>
        <v>0</v>
      </c>
      <c r="DY25" s="378">
        <f t="shared" ref="DY25" si="103">SUM(DT25:DX27)</f>
        <v>0</v>
      </c>
      <c r="DZ25" s="372" t="str">
        <f t="shared" ref="DZ25" si="104">IF($DS25="1",BC25,"0")</f>
        <v>0</v>
      </c>
      <c r="EA25" s="369" t="str">
        <f t="shared" ref="EA25" si="105">IF($DS25="1",BE25,"0")</f>
        <v>0</v>
      </c>
      <c r="EB25" s="369" t="str">
        <f t="shared" ref="EB25" si="106">IF($DS25="1",BG25,"0")</f>
        <v>0</v>
      </c>
      <c r="EC25" s="369" t="str">
        <f>IF($DS25="1",BI25,"0")</f>
        <v>0</v>
      </c>
      <c r="ED25" s="370" t="str">
        <f>IF($DS25="1",BK25,"0")</f>
        <v>0</v>
      </c>
      <c r="EE25" s="378">
        <f t="shared" ref="EE25" si="107">SUM(DZ25:ED27)</f>
        <v>0</v>
      </c>
      <c r="EF25" s="379">
        <f>EE25+DY25</f>
        <v>0</v>
      </c>
    </row>
    <row r="26" spans="2:136" s="16" customFormat="1" ht="12.6" customHeight="1" x14ac:dyDescent="0.2">
      <c r="B26" s="414"/>
      <c r="C26" s="384"/>
      <c r="D26" s="384"/>
      <c r="E26" s="384"/>
      <c r="F26" s="384"/>
      <c r="G26" s="384"/>
      <c r="H26" s="393"/>
      <c r="I26" s="384"/>
      <c r="J26" s="384"/>
      <c r="K26" s="387"/>
      <c r="L26" s="390"/>
      <c r="M26" s="384"/>
      <c r="N26" s="384"/>
      <c r="O26" s="383"/>
      <c r="P26" s="393"/>
      <c r="Q26" s="384"/>
      <c r="R26" s="442"/>
      <c r="S26" s="442"/>
      <c r="T26" s="385"/>
      <c r="U26" s="447"/>
      <c r="V26" s="409"/>
      <c r="W26" s="410"/>
      <c r="X26" s="385"/>
      <c r="Y26" s="442"/>
      <c r="Z26" s="261" t="s">
        <v>142</v>
      </c>
      <c r="AA26" s="262" t="s">
        <v>137</v>
      </c>
      <c r="AB26" s="263">
        <f>VLOOKUP($Z26,vstupy!$B$18:$F$31,MATCH($AA26,vstupy!$B$17:$F$17,0),0)</f>
        <v>0</v>
      </c>
      <c r="AC26" s="264" t="s">
        <v>143</v>
      </c>
      <c r="AD26" s="263">
        <f>VLOOKUP($AC26,[1]vstupy!$B$34:$C$36,2,FALSE)</f>
        <v>0</v>
      </c>
      <c r="AE26" s="263">
        <f t="shared" ref="AE26:AE89" si="108">AB26+AD26</f>
        <v>0</v>
      </c>
      <c r="AF26" s="412"/>
      <c r="AG26" s="404"/>
      <c r="AH26" s="372"/>
      <c r="AI26" s="396"/>
      <c r="AJ26" s="396"/>
      <c r="AK26" s="396"/>
      <c r="AL26" s="396"/>
      <c r="AM26" s="396"/>
      <c r="AN26" s="396"/>
      <c r="AO26" s="399"/>
      <c r="AP26" s="396"/>
      <c r="AQ26" s="401"/>
      <c r="AR26" s="372"/>
      <c r="AS26" s="369"/>
      <c r="AT26" s="369"/>
      <c r="AU26" s="369"/>
      <c r="AV26" s="369"/>
      <c r="AW26" s="369"/>
      <c r="AX26" s="369"/>
      <c r="AY26" s="369"/>
      <c r="AZ26" s="369"/>
      <c r="BA26" s="369"/>
      <c r="BB26" s="369"/>
      <c r="BC26" s="369"/>
      <c r="BD26" s="369"/>
      <c r="BE26" s="369"/>
      <c r="BF26" s="369"/>
      <c r="BG26" s="369"/>
      <c r="BH26" s="369"/>
      <c r="BI26" s="369"/>
      <c r="BJ26" s="369"/>
      <c r="BK26" s="377"/>
      <c r="BL26" s="371"/>
      <c r="BM26" s="372"/>
      <c r="BN26" s="369"/>
      <c r="BO26" s="369"/>
      <c r="BP26" s="369"/>
      <c r="BQ26" s="369"/>
      <c r="BR26" s="369"/>
      <c r="BS26" s="369"/>
      <c r="BT26" s="369"/>
      <c r="BU26" s="369"/>
      <c r="BV26" s="370"/>
      <c r="BW26" s="372"/>
      <c r="BX26" s="369"/>
      <c r="BY26" s="369"/>
      <c r="BZ26" s="369"/>
      <c r="CA26" s="369"/>
      <c r="CB26" s="369"/>
      <c r="CC26" s="369"/>
      <c r="CD26" s="369"/>
      <c r="CE26" s="369"/>
      <c r="CF26" s="370"/>
      <c r="CG26" s="395"/>
      <c r="CH26" s="372"/>
      <c r="CI26" s="369"/>
      <c r="CJ26" s="369"/>
      <c r="CK26" s="369"/>
      <c r="CL26" s="370"/>
      <c r="CM26" s="373"/>
      <c r="CN26" s="375"/>
      <c r="CO26" s="372"/>
      <c r="CP26" s="369"/>
      <c r="CQ26" s="369"/>
      <c r="CR26" s="369"/>
      <c r="CS26" s="369"/>
      <c r="CT26" s="369"/>
      <c r="CU26" s="369"/>
      <c r="CV26" s="369"/>
      <c r="CW26" s="369"/>
      <c r="CX26" s="370"/>
      <c r="CY26" s="371"/>
      <c r="CZ26" s="371"/>
      <c r="DA26" s="372"/>
      <c r="DB26" s="369"/>
      <c r="DC26" s="369"/>
      <c r="DD26" s="369"/>
      <c r="DE26" s="369"/>
      <c r="DF26" s="369"/>
      <c r="DG26" s="369"/>
      <c r="DH26" s="369"/>
      <c r="DI26" s="369"/>
      <c r="DJ26" s="370"/>
      <c r="DK26" s="382"/>
      <c r="DL26" s="382"/>
      <c r="DM26" s="381"/>
      <c r="DN26" s="381"/>
      <c r="DO26" s="381"/>
      <c r="DP26" s="381"/>
      <c r="DQ26" s="381"/>
      <c r="DR26" s="381"/>
      <c r="DS26" s="380"/>
      <c r="DT26" s="372"/>
      <c r="DU26" s="369"/>
      <c r="DV26" s="369"/>
      <c r="DW26" s="369"/>
      <c r="DX26" s="370"/>
      <c r="DY26" s="378"/>
      <c r="DZ26" s="372"/>
      <c r="EA26" s="369"/>
      <c r="EB26" s="369"/>
      <c r="EC26" s="369"/>
      <c r="ED26" s="370"/>
      <c r="EE26" s="378"/>
      <c r="EF26" s="379"/>
    </row>
    <row r="27" spans="2:136" s="16" customFormat="1" ht="12.6" customHeight="1" x14ac:dyDescent="0.2">
      <c r="B27" s="414"/>
      <c r="C27" s="384"/>
      <c r="D27" s="384"/>
      <c r="E27" s="384"/>
      <c r="F27" s="384"/>
      <c r="G27" s="384"/>
      <c r="H27" s="394"/>
      <c r="I27" s="384"/>
      <c r="J27" s="384"/>
      <c r="K27" s="388"/>
      <c r="L27" s="391"/>
      <c r="M27" s="384"/>
      <c r="N27" s="384"/>
      <c r="O27" s="383"/>
      <c r="P27" s="394"/>
      <c r="Q27" s="384"/>
      <c r="R27" s="442"/>
      <c r="S27" s="442"/>
      <c r="T27" s="385"/>
      <c r="U27" s="447"/>
      <c r="V27" s="409"/>
      <c r="W27" s="410"/>
      <c r="X27" s="385"/>
      <c r="Y27" s="442"/>
      <c r="Z27" s="261" t="s">
        <v>142</v>
      </c>
      <c r="AA27" s="262" t="s">
        <v>137</v>
      </c>
      <c r="AB27" s="263">
        <f>VLOOKUP($Z27,vstupy!$B$18:$F$31,MATCH($AA27,vstupy!$B$17:$F$17,0),0)</f>
        <v>0</v>
      </c>
      <c r="AC27" s="264" t="s">
        <v>143</v>
      </c>
      <c r="AD27" s="263">
        <f>VLOOKUP($AC27,[1]vstupy!$B$34:$C$36,2,FALSE)</f>
        <v>0</v>
      </c>
      <c r="AE27" s="263">
        <f t="shared" si="108"/>
        <v>0</v>
      </c>
      <c r="AF27" s="413"/>
      <c r="AG27" s="405"/>
      <c r="AH27" s="372"/>
      <c r="AI27" s="396"/>
      <c r="AJ27" s="396"/>
      <c r="AK27" s="396"/>
      <c r="AL27" s="396"/>
      <c r="AM27" s="396"/>
      <c r="AN27" s="396"/>
      <c r="AO27" s="400"/>
      <c r="AP27" s="396"/>
      <c r="AQ27" s="401"/>
      <c r="AR27" s="372"/>
      <c r="AS27" s="369"/>
      <c r="AT27" s="369"/>
      <c r="AU27" s="369"/>
      <c r="AV27" s="369"/>
      <c r="AW27" s="369"/>
      <c r="AX27" s="369"/>
      <c r="AY27" s="369"/>
      <c r="AZ27" s="369"/>
      <c r="BA27" s="369"/>
      <c r="BB27" s="369"/>
      <c r="BC27" s="369"/>
      <c r="BD27" s="369"/>
      <c r="BE27" s="369"/>
      <c r="BF27" s="369"/>
      <c r="BG27" s="369"/>
      <c r="BH27" s="369"/>
      <c r="BI27" s="369"/>
      <c r="BJ27" s="369"/>
      <c r="BK27" s="377"/>
      <c r="BL27" s="371"/>
      <c r="BM27" s="372"/>
      <c r="BN27" s="369"/>
      <c r="BO27" s="369"/>
      <c r="BP27" s="369"/>
      <c r="BQ27" s="369"/>
      <c r="BR27" s="369"/>
      <c r="BS27" s="369"/>
      <c r="BT27" s="369"/>
      <c r="BU27" s="369"/>
      <c r="BV27" s="370"/>
      <c r="BW27" s="372"/>
      <c r="BX27" s="369"/>
      <c r="BY27" s="369"/>
      <c r="BZ27" s="369"/>
      <c r="CA27" s="369"/>
      <c r="CB27" s="369"/>
      <c r="CC27" s="369"/>
      <c r="CD27" s="369"/>
      <c r="CE27" s="369"/>
      <c r="CF27" s="370"/>
      <c r="CG27" s="395"/>
      <c r="CH27" s="372"/>
      <c r="CI27" s="369"/>
      <c r="CJ27" s="369"/>
      <c r="CK27" s="369"/>
      <c r="CL27" s="370"/>
      <c r="CM27" s="373"/>
      <c r="CN27" s="376"/>
      <c r="CO27" s="372"/>
      <c r="CP27" s="369"/>
      <c r="CQ27" s="369"/>
      <c r="CR27" s="369"/>
      <c r="CS27" s="369"/>
      <c r="CT27" s="369"/>
      <c r="CU27" s="369"/>
      <c r="CV27" s="369"/>
      <c r="CW27" s="369"/>
      <c r="CX27" s="370"/>
      <c r="CY27" s="371"/>
      <c r="CZ27" s="371"/>
      <c r="DA27" s="372"/>
      <c r="DB27" s="369"/>
      <c r="DC27" s="369"/>
      <c r="DD27" s="369"/>
      <c r="DE27" s="369"/>
      <c r="DF27" s="369"/>
      <c r="DG27" s="369"/>
      <c r="DH27" s="369"/>
      <c r="DI27" s="369"/>
      <c r="DJ27" s="370"/>
      <c r="DK27" s="382"/>
      <c r="DL27" s="382"/>
      <c r="DM27" s="381"/>
      <c r="DN27" s="381"/>
      <c r="DO27" s="381"/>
      <c r="DP27" s="381"/>
      <c r="DQ27" s="381"/>
      <c r="DR27" s="381"/>
      <c r="DS27" s="380"/>
      <c r="DT27" s="372"/>
      <c r="DU27" s="369"/>
      <c r="DV27" s="369"/>
      <c r="DW27" s="369"/>
      <c r="DX27" s="370"/>
      <c r="DY27" s="378"/>
      <c r="DZ27" s="372"/>
      <c r="EA27" s="369"/>
      <c r="EB27" s="369"/>
      <c r="EC27" s="369"/>
      <c r="ED27" s="370"/>
      <c r="EE27" s="378"/>
      <c r="EF27" s="379"/>
    </row>
    <row r="28" spans="2:136" ht="12.6" customHeight="1" x14ac:dyDescent="0.2">
      <c r="B28" s="427">
        <v>7</v>
      </c>
      <c r="C28" s="418"/>
      <c r="D28" s="418"/>
      <c r="E28" s="418"/>
      <c r="F28" s="418"/>
      <c r="G28" s="418"/>
      <c r="H28" s="428" t="s">
        <v>196</v>
      </c>
      <c r="I28" s="418"/>
      <c r="J28" s="418" t="str">
        <f t="shared" ref="J28" si="109">IF($H28="3e)  Skoršia transpozícia  - zavedenie transpozície pred termínom ktorý určuje smernica EÚ. "," ","")</f>
        <v/>
      </c>
      <c r="K28" s="431" t="str">
        <f t="shared" ref="K28" si="110">IF($H28="3e)  Skoršia transpozícia  - zavedenie transpozície pred termínom ktorý určuje smernica EÚ. ",$J28,"NA")</f>
        <v>NA</v>
      </c>
      <c r="L28" s="256">
        <f>IF(K28&gt;12,1,K28/12)</f>
        <v>1</v>
      </c>
      <c r="M28" s="418"/>
      <c r="N28" s="418"/>
      <c r="O28" s="426">
        <f>IF(N28="N",0,N28)</f>
        <v>0</v>
      </c>
      <c r="P28" s="428" t="s">
        <v>196</v>
      </c>
      <c r="Q28" s="418"/>
      <c r="R28" s="443"/>
      <c r="S28" s="443" t="s">
        <v>35</v>
      </c>
      <c r="T28" s="227">
        <f>VLOOKUP(S28,[1]vstupy!$B$3:$C$15,2,FALSE)</f>
        <v>0</v>
      </c>
      <c r="U28" s="448"/>
      <c r="V28" s="420"/>
      <c r="W28" s="421" t="s">
        <v>35</v>
      </c>
      <c r="X28" s="227">
        <f>VLOOKUP(W28,[1]vstupy!$B$3:$C$15,2,FALSE)</f>
        <v>0</v>
      </c>
      <c r="Y28" s="540"/>
      <c r="Z28" s="160" t="s">
        <v>142</v>
      </c>
      <c r="AA28" s="174" t="s">
        <v>137</v>
      </c>
      <c r="AB28" s="171">
        <f>VLOOKUP($Z28,vstupy!$B$18:$F$31,MATCH($AA28,vstupy!$B$17:$F$17,0),0)</f>
        <v>0</v>
      </c>
      <c r="AC28" s="108" t="s">
        <v>143</v>
      </c>
      <c r="AD28" s="171">
        <f>VLOOKUP($AC28,[1]vstupy!$B$34:$C$36,2,FALSE)</f>
        <v>0</v>
      </c>
      <c r="AE28" s="171">
        <f t="shared" si="108"/>
        <v>0</v>
      </c>
      <c r="AF28" s="434" t="s">
        <v>3</v>
      </c>
      <c r="AG28" s="403">
        <f>VLOOKUP(AF28,vstupy!$B$3:$C$15,2,FALSE)</f>
        <v>1</v>
      </c>
      <c r="AH28" s="446" t="str">
        <f>IFERROR(IF(O28=0,"N",Q28/N28*L28),0)</f>
        <v>N</v>
      </c>
      <c r="AI28" s="400">
        <f>Q28*L28</f>
        <v>0</v>
      </c>
      <c r="AJ28" s="441">
        <f t="shared" ref="AJ28" si="111">R28*T28*L28</f>
        <v>0</v>
      </c>
      <c r="AK28" s="400">
        <f t="shared" ref="AK28" si="112">IFERROR(AJ28*O28,0)</f>
        <v>0</v>
      </c>
      <c r="AL28" s="444" t="str">
        <f t="shared" si="72"/>
        <v>N</v>
      </c>
      <c r="AM28" s="400">
        <f t="shared" ref="AM28" si="113">U28*L28</f>
        <v>0</v>
      </c>
      <c r="AN28" s="400">
        <f>V28*X28*L28</f>
        <v>0</v>
      </c>
      <c r="AO28" s="398">
        <f t="shared" ref="AO28" si="114">IFERROR(AN28*O28,0)</f>
        <v>0</v>
      </c>
      <c r="AP28" s="400">
        <f t="shared" ref="AP28" si="115">IF(Y28&gt;0,IF(AG28&gt;0,($I$6/160)*(Y28/60)*AG28*L28,0),IF(AG28&gt;0,($I$6/160)*((AE28+AE29+AE30)/60)*AG28*L28,0))</f>
        <v>0</v>
      </c>
      <c r="AQ28" s="439">
        <f>IFERROR(AP28*O28,0)</f>
        <v>0</v>
      </c>
      <c r="AR28" s="372">
        <f t="shared" ref="AR28:BA28" si="116">IF($P28="In (zvyšuje náklady)",AH28,0)</f>
        <v>0</v>
      </c>
      <c r="AS28" s="369">
        <f t="shared" si="116"/>
        <v>0</v>
      </c>
      <c r="AT28" s="369">
        <f t="shared" si="116"/>
        <v>0</v>
      </c>
      <c r="AU28" s="369">
        <f t="shared" si="116"/>
        <v>0</v>
      </c>
      <c r="AV28" s="369">
        <f t="shared" si="116"/>
        <v>0</v>
      </c>
      <c r="AW28" s="369">
        <f t="shared" si="116"/>
        <v>0</v>
      </c>
      <c r="AX28" s="369">
        <f t="shared" si="116"/>
        <v>0</v>
      </c>
      <c r="AY28" s="369">
        <f t="shared" si="116"/>
        <v>0</v>
      </c>
      <c r="AZ28" s="369">
        <f t="shared" si="116"/>
        <v>0</v>
      </c>
      <c r="BA28" s="369">
        <f t="shared" si="116"/>
        <v>0</v>
      </c>
      <c r="BB28" s="369" t="str">
        <f t="shared" ref="BB28:BK28" si="117">IF($P28="Out (znižuje náklady)",AH28,"0")</f>
        <v>0</v>
      </c>
      <c r="BC28" s="369" t="str">
        <f t="shared" si="117"/>
        <v>0</v>
      </c>
      <c r="BD28" s="369" t="str">
        <f t="shared" si="117"/>
        <v>0</v>
      </c>
      <c r="BE28" s="369" t="str">
        <f t="shared" si="117"/>
        <v>0</v>
      </c>
      <c r="BF28" s="369" t="str">
        <f t="shared" si="117"/>
        <v>0</v>
      </c>
      <c r="BG28" s="369" t="str">
        <f t="shared" si="117"/>
        <v>0</v>
      </c>
      <c r="BH28" s="369" t="str">
        <f t="shared" si="117"/>
        <v>0</v>
      </c>
      <c r="BI28" s="369" t="str">
        <f t="shared" si="117"/>
        <v>0</v>
      </c>
      <c r="BJ28" s="369" t="str">
        <f t="shared" si="117"/>
        <v>0</v>
      </c>
      <c r="BK28" s="377" t="str">
        <f t="shared" si="117"/>
        <v>0</v>
      </c>
      <c r="BL28" s="371">
        <f>IF(H28=vstupy!$B$47,0,1)</f>
        <v>1</v>
      </c>
      <c r="BM28" s="372">
        <f t="shared" ref="BM28:CF28" si="118">$BL28*AR28</f>
        <v>0</v>
      </c>
      <c r="BN28" s="369">
        <f t="shared" si="118"/>
        <v>0</v>
      </c>
      <c r="BO28" s="369">
        <f t="shared" si="118"/>
        <v>0</v>
      </c>
      <c r="BP28" s="369">
        <f t="shared" si="118"/>
        <v>0</v>
      </c>
      <c r="BQ28" s="369">
        <f t="shared" si="118"/>
        <v>0</v>
      </c>
      <c r="BR28" s="369">
        <f t="shared" si="118"/>
        <v>0</v>
      </c>
      <c r="BS28" s="369">
        <f t="shared" si="118"/>
        <v>0</v>
      </c>
      <c r="BT28" s="369">
        <f t="shared" si="118"/>
        <v>0</v>
      </c>
      <c r="BU28" s="369">
        <f t="shared" si="118"/>
        <v>0</v>
      </c>
      <c r="BV28" s="370">
        <f t="shared" si="118"/>
        <v>0</v>
      </c>
      <c r="BW28" s="372">
        <f t="shared" si="118"/>
        <v>0</v>
      </c>
      <c r="BX28" s="369">
        <f t="shared" si="118"/>
        <v>0</v>
      </c>
      <c r="BY28" s="369">
        <f t="shared" si="118"/>
        <v>0</v>
      </c>
      <c r="BZ28" s="369">
        <f t="shared" si="118"/>
        <v>0</v>
      </c>
      <c r="CA28" s="369">
        <f t="shared" si="118"/>
        <v>0</v>
      </c>
      <c r="CB28" s="369">
        <f t="shared" si="118"/>
        <v>0</v>
      </c>
      <c r="CC28" s="369">
        <f t="shared" si="118"/>
        <v>0</v>
      </c>
      <c r="CD28" s="369">
        <f t="shared" si="118"/>
        <v>0</v>
      </c>
      <c r="CE28" s="369">
        <f t="shared" si="118"/>
        <v>0</v>
      </c>
      <c r="CF28" s="370">
        <f t="shared" si="118"/>
        <v>0</v>
      </c>
      <c r="CG28" s="395">
        <f>IF(P28="Nemení sa",1,0)</f>
        <v>0</v>
      </c>
      <c r="CH28" s="372">
        <f>AI28*$CG28</f>
        <v>0</v>
      </c>
      <c r="CI28" s="369">
        <f>AK28*$CG28</f>
        <v>0</v>
      </c>
      <c r="CJ28" s="369">
        <f>AM28*$CG28</f>
        <v>0</v>
      </c>
      <c r="CK28" s="369">
        <f>AO28*$CG28</f>
        <v>0</v>
      </c>
      <c r="CL28" s="370">
        <f>AQ28*$CG28</f>
        <v>0</v>
      </c>
      <c r="CM28" s="373">
        <f t="shared" ref="CM28" si="119">SUM(CH28:CL30)</f>
        <v>0</v>
      </c>
      <c r="CN28" s="374">
        <f>IF(H28=vstupy!B$42,"1",0)</f>
        <v>0</v>
      </c>
      <c r="CO28" s="372">
        <f t="shared" ref="CO28:CX28" si="120">IF($CN28="1",AR28,0)</f>
        <v>0</v>
      </c>
      <c r="CP28" s="369">
        <f t="shared" si="120"/>
        <v>0</v>
      </c>
      <c r="CQ28" s="369">
        <f t="shared" si="120"/>
        <v>0</v>
      </c>
      <c r="CR28" s="369">
        <f t="shared" si="120"/>
        <v>0</v>
      </c>
      <c r="CS28" s="369">
        <f t="shared" si="120"/>
        <v>0</v>
      </c>
      <c r="CT28" s="369">
        <f t="shared" si="120"/>
        <v>0</v>
      </c>
      <c r="CU28" s="369">
        <f t="shared" si="120"/>
        <v>0</v>
      </c>
      <c r="CV28" s="369">
        <f t="shared" si="120"/>
        <v>0</v>
      </c>
      <c r="CW28" s="369">
        <f t="shared" si="120"/>
        <v>0</v>
      </c>
      <c r="CX28" s="370">
        <f t="shared" si="120"/>
        <v>0</v>
      </c>
      <c r="CY28" s="371">
        <f>CR28+CV28+CX28</f>
        <v>0</v>
      </c>
      <c r="CZ28" s="371">
        <f t="shared" ref="CZ28" si="121">CP28+CT28</f>
        <v>0</v>
      </c>
      <c r="DA28" s="372">
        <f t="shared" ref="DA28:DJ28" si="122">IF($CN28="1",BB28,0)</f>
        <v>0</v>
      </c>
      <c r="DB28" s="369">
        <f t="shared" si="122"/>
        <v>0</v>
      </c>
      <c r="DC28" s="369">
        <f t="shared" si="122"/>
        <v>0</v>
      </c>
      <c r="DD28" s="369">
        <f t="shared" si="122"/>
        <v>0</v>
      </c>
      <c r="DE28" s="369">
        <f t="shared" si="122"/>
        <v>0</v>
      </c>
      <c r="DF28" s="369">
        <f t="shared" si="122"/>
        <v>0</v>
      </c>
      <c r="DG28" s="369">
        <f t="shared" si="122"/>
        <v>0</v>
      </c>
      <c r="DH28" s="369">
        <f t="shared" si="122"/>
        <v>0</v>
      </c>
      <c r="DI28" s="369">
        <f t="shared" si="122"/>
        <v>0</v>
      </c>
      <c r="DJ28" s="370">
        <f t="shared" si="122"/>
        <v>0</v>
      </c>
      <c r="DK28" s="382">
        <f>DD28+DH28+DJ28</f>
        <v>0</v>
      </c>
      <c r="DL28" s="382">
        <f t="shared" ref="DL28" si="123">DB28+DF28</f>
        <v>0</v>
      </c>
      <c r="DM28" s="381">
        <f>IF(CG28=0,1,0)</f>
        <v>1</v>
      </c>
      <c r="DN28" s="381">
        <f>IFERROR(IF($AH28="N",AJ28+AL28+AN28+AP28,AH28+AJ28+AL28+AN28+AP28),0)*$DM28</f>
        <v>0</v>
      </c>
      <c r="DO28" s="381">
        <f>(AI28+AK28+AM28+AO28+AQ28)*$DM28</f>
        <v>0</v>
      </c>
      <c r="DP28" s="381">
        <f>AU28+AY28+BA28-CY28</f>
        <v>0</v>
      </c>
      <c r="DQ28" s="381">
        <f>BE28+BI28+BK28-DK28</f>
        <v>0</v>
      </c>
      <c r="DR28" s="381">
        <f>DP28+DQ28</f>
        <v>0</v>
      </c>
      <c r="DS28" s="380" t="str">
        <f>IF(OR(H28=vstupy!B$40,H28=vstupy!B$41,H28=vstupy!B$42,),"0","1")</f>
        <v>0</v>
      </c>
      <c r="DT28" s="372">
        <f>IF($DS28="1",AS28,"0")+CH28</f>
        <v>0</v>
      </c>
      <c r="DU28" s="369">
        <f>IF($DS28="1",AU28,"0")+CI28</f>
        <v>0</v>
      </c>
      <c r="DV28" s="369">
        <f>IF($DS28="1",AW28,"0")+CJ28</f>
        <v>0</v>
      </c>
      <c r="DW28" s="369">
        <f>IF($DS28="1",AY28,"0")+CK28</f>
        <v>0</v>
      </c>
      <c r="DX28" s="370">
        <f>IF($DS28="1",BA28,"0")+CL28</f>
        <v>0</v>
      </c>
      <c r="DY28" s="378">
        <f t="shared" ref="DY28" si="124">SUM(DT28:DX30)</f>
        <v>0</v>
      </c>
      <c r="DZ28" s="372" t="str">
        <f t="shared" ref="DZ28" si="125">IF($DS28="1",BC28,"0")</f>
        <v>0</v>
      </c>
      <c r="EA28" s="369" t="str">
        <f t="shared" ref="EA28" si="126">IF($DS28="1",BE28,"0")</f>
        <v>0</v>
      </c>
      <c r="EB28" s="369" t="str">
        <f t="shared" ref="EB28" si="127">IF($DS28="1",BG28,"0")</f>
        <v>0</v>
      </c>
      <c r="EC28" s="369" t="str">
        <f>IF($DS28="1",BI28,"0")</f>
        <v>0</v>
      </c>
      <c r="ED28" s="370" t="str">
        <f>IF($DS28="1",BK28,"0")</f>
        <v>0</v>
      </c>
      <c r="EE28" s="378">
        <f t="shared" ref="EE28" si="128">SUM(DZ28:ED30)</f>
        <v>0</v>
      </c>
      <c r="EF28" s="379">
        <f>EE28+DY28</f>
        <v>0</v>
      </c>
    </row>
    <row r="29" spans="2:136" ht="12.6" customHeight="1" x14ac:dyDescent="0.2">
      <c r="B29" s="427"/>
      <c r="C29" s="418"/>
      <c r="D29" s="418"/>
      <c r="E29" s="418"/>
      <c r="F29" s="418"/>
      <c r="G29" s="418"/>
      <c r="H29" s="429"/>
      <c r="I29" s="418"/>
      <c r="J29" s="418"/>
      <c r="K29" s="432"/>
      <c r="L29" s="257"/>
      <c r="M29" s="418"/>
      <c r="N29" s="418"/>
      <c r="O29" s="426"/>
      <c r="P29" s="429"/>
      <c r="Q29" s="418"/>
      <c r="R29" s="443"/>
      <c r="S29" s="443"/>
      <c r="T29" s="228"/>
      <c r="U29" s="448"/>
      <c r="V29" s="420"/>
      <c r="W29" s="421"/>
      <c r="X29" s="228"/>
      <c r="Y29" s="541"/>
      <c r="Z29" s="160" t="s">
        <v>142</v>
      </c>
      <c r="AA29" s="174" t="s">
        <v>137</v>
      </c>
      <c r="AB29" s="171">
        <f>VLOOKUP($Z29,vstupy!$B$18:$F$31,MATCH($AA29,vstupy!$B$17:$F$17,0),0)</f>
        <v>0</v>
      </c>
      <c r="AC29" s="108" t="s">
        <v>143</v>
      </c>
      <c r="AD29" s="171">
        <f>VLOOKUP($AC29,[1]vstupy!$B$34:$C$36,2,FALSE)</f>
        <v>0</v>
      </c>
      <c r="AE29" s="171">
        <f t="shared" si="108"/>
        <v>0</v>
      </c>
      <c r="AF29" s="435"/>
      <c r="AG29" s="404"/>
      <c r="AH29" s="446"/>
      <c r="AI29" s="396"/>
      <c r="AJ29" s="396"/>
      <c r="AK29" s="396"/>
      <c r="AL29" s="445"/>
      <c r="AM29" s="396"/>
      <c r="AN29" s="396"/>
      <c r="AO29" s="399"/>
      <c r="AP29" s="396"/>
      <c r="AQ29" s="401"/>
      <c r="AR29" s="372"/>
      <c r="AS29" s="369"/>
      <c r="AT29" s="369"/>
      <c r="AU29" s="369"/>
      <c r="AV29" s="369"/>
      <c r="AW29" s="369"/>
      <c r="AX29" s="369"/>
      <c r="AY29" s="369"/>
      <c r="AZ29" s="369"/>
      <c r="BA29" s="369"/>
      <c r="BB29" s="369"/>
      <c r="BC29" s="369"/>
      <c r="BD29" s="369"/>
      <c r="BE29" s="369"/>
      <c r="BF29" s="369"/>
      <c r="BG29" s="369"/>
      <c r="BH29" s="369"/>
      <c r="BI29" s="369"/>
      <c r="BJ29" s="369"/>
      <c r="BK29" s="377"/>
      <c r="BL29" s="371"/>
      <c r="BM29" s="372"/>
      <c r="BN29" s="369"/>
      <c r="BO29" s="369"/>
      <c r="BP29" s="369"/>
      <c r="BQ29" s="369"/>
      <c r="BR29" s="369"/>
      <c r="BS29" s="369"/>
      <c r="BT29" s="369"/>
      <c r="BU29" s="369"/>
      <c r="BV29" s="370"/>
      <c r="BW29" s="372"/>
      <c r="BX29" s="369"/>
      <c r="BY29" s="369"/>
      <c r="BZ29" s="369"/>
      <c r="CA29" s="369"/>
      <c r="CB29" s="369"/>
      <c r="CC29" s="369"/>
      <c r="CD29" s="369"/>
      <c r="CE29" s="369"/>
      <c r="CF29" s="370"/>
      <c r="CG29" s="395"/>
      <c r="CH29" s="372"/>
      <c r="CI29" s="369"/>
      <c r="CJ29" s="369"/>
      <c r="CK29" s="369"/>
      <c r="CL29" s="370"/>
      <c r="CM29" s="373"/>
      <c r="CN29" s="375"/>
      <c r="CO29" s="372"/>
      <c r="CP29" s="369"/>
      <c r="CQ29" s="369"/>
      <c r="CR29" s="369"/>
      <c r="CS29" s="369"/>
      <c r="CT29" s="369"/>
      <c r="CU29" s="369"/>
      <c r="CV29" s="369"/>
      <c r="CW29" s="369"/>
      <c r="CX29" s="370"/>
      <c r="CY29" s="371"/>
      <c r="CZ29" s="371"/>
      <c r="DA29" s="372"/>
      <c r="DB29" s="369"/>
      <c r="DC29" s="369"/>
      <c r="DD29" s="369"/>
      <c r="DE29" s="369"/>
      <c r="DF29" s="369"/>
      <c r="DG29" s="369"/>
      <c r="DH29" s="369"/>
      <c r="DI29" s="369"/>
      <c r="DJ29" s="370"/>
      <c r="DK29" s="382"/>
      <c r="DL29" s="382"/>
      <c r="DM29" s="381"/>
      <c r="DN29" s="381"/>
      <c r="DO29" s="381"/>
      <c r="DP29" s="381"/>
      <c r="DQ29" s="381"/>
      <c r="DR29" s="381"/>
      <c r="DS29" s="380"/>
      <c r="DT29" s="372"/>
      <c r="DU29" s="369"/>
      <c r="DV29" s="369"/>
      <c r="DW29" s="369"/>
      <c r="DX29" s="370"/>
      <c r="DY29" s="378"/>
      <c r="DZ29" s="372"/>
      <c r="EA29" s="369"/>
      <c r="EB29" s="369"/>
      <c r="EC29" s="369"/>
      <c r="ED29" s="370"/>
      <c r="EE29" s="378"/>
      <c r="EF29" s="379"/>
    </row>
    <row r="30" spans="2:136" ht="12.6" customHeight="1" x14ac:dyDescent="0.2">
      <c r="B30" s="427"/>
      <c r="C30" s="418"/>
      <c r="D30" s="418"/>
      <c r="E30" s="418"/>
      <c r="F30" s="418"/>
      <c r="G30" s="418"/>
      <c r="H30" s="430"/>
      <c r="I30" s="418"/>
      <c r="J30" s="418"/>
      <c r="K30" s="433"/>
      <c r="L30" s="258"/>
      <c r="M30" s="418"/>
      <c r="N30" s="418"/>
      <c r="O30" s="426"/>
      <c r="P30" s="430"/>
      <c r="Q30" s="418"/>
      <c r="R30" s="443"/>
      <c r="S30" s="443"/>
      <c r="T30" s="229"/>
      <c r="U30" s="448"/>
      <c r="V30" s="420"/>
      <c r="W30" s="421"/>
      <c r="X30" s="229"/>
      <c r="Y30" s="542"/>
      <c r="Z30" s="160" t="s">
        <v>142</v>
      </c>
      <c r="AA30" s="174" t="s">
        <v>137</v>
      </c>
      <c r="AB30" s="171">
        <f>VLOOKUP($Z30,vstupy!$B$18:$F$31,MATCH($AA30,vstupy!$B$17:$F$17,0),0)</f>
        <v>0</v>
      </c>
      <c r="AC30" s="108" t="s">
        <v>143</v>
      </c>
      <c r="AD30" s="171">
        <f>VLOOKUP($AC30,[1]vstupy!$B$34:$C$36,2,FALSE)</f>
        <v>0</v>
      </c>
      <c r="AE30" s="171">
        <f t="shared" si="108"/>
        <v>0</v>
      </c>
      <c r="AF30" s="436"/>
      <c r="AG30" s="405"/>
      <c r="AH30" s="446"/>
      <c r="AI30" s="396"/>
      <c r="AJ30" s="396"/>
      <c r="AK30" s="396"/>
      <c r="AL30" s="441"/>
      <c r="AM30" s="396"/>
      <c r="AN30" s="396"/>
      <c r="AO30" s="400"/>
      <c r="AP30" s="396"/>
      <c r="AQ30" s="401"/>
      <c r="AR30" s="372"/>
      <c r="AS30" s="369"/>
      <c r="AT30" s="369"/>
      <c r="AU30" s="369"/>
      <c r="AV30" s="369"/>
      <c r="AW30" s="369"/>
      <c r="AX30" s="369"/>
      <c r="AY30" s="369"/>
      <c r="AZ30" s="369"/>
      <c r="BA30" s="369"/>
      <c r="BB30" s="369"/>
      <c r="BC30" s="369"/>
      <c r="BD30" s="369"/>
      <c r="BE30" s="369"/>
      <c r="BF30" s="369"/>
      <c r="BG30" s="369"/>
      <c r="BH30" s="369"/>
      <c r="BI30" s="369"/>
      <c r="BJ30" s="369"/>
      <c r="BK30" s="377"/>
      <c r="BL30" s="371"/>
      <c r="BM30" s="372"/>
      <c r="BN30" s="369"/>
      <c r="BO30" s="369"/>
      <c r="BP30" s="369"/>
      <c r="BQ30" s="369"/>
      <c r="BR30" s="369"/>
      <c r="BS30" s="369"/>
      <c r="BT30" s="369"/>
      <c r="BU30" s="369"/>
      <c r="BV30" s="370"/>
      <c r="BW30" s="372"/>
      <c r="BX30" s="369"/>
      <c r="BY30" s="369"/>
      <c r="BZ30" s="369"/>
      <c r="CA30" s="369"/>
      <c r="CB30" s="369"/>
      <c r="CC30" s="369"/>
      <c r="CD30" s="369"/>
      <c r="CE30" s="369"/>
      <c r="CF30" s="370"/>
      <c r="CG30" s="395"/>
      <c r="CH30" s="372"/>
      <c r="CI30" s="369"/>
      <c r="CJ30" s="369"/>
      <c r="CK30" s="369"/>
      <c r="CL30" s="370"/>
      <c r="CM30" s="373"/>
      <c r="CN30" s="376"/>
      <c r="CO30" s="372"/>
      <c r="CP30" s="369"/>
      <c r="CQ30" s="369"/>
      <c r="CR30" s="369"/>
      <c r="CS30" s="369"/>
      <c r="CT30" s="369"/>
      <c r="CU30" s="369"/>
      <c r="CV30" s="369"/>
      <c r="CW30" s="369"/>
      <c r="CX30" s="370"/>
      <c r="CY30" s="371"/>
      <c r="CZ30" s="371"/>
      <c r="DA30" s="372"/>
      <c r="DB30" s="369"/>
      <c r="DC30" s="369"/>
      <c r="DD30" s="369"/>
      <c r="DE30" s="369"/>
      <c r="DF30" s="369"/>
      <c r="DG30" s="369"/>
      <c r="DH30" s="369"/>
      <c r="DI30" s="369"/>
      <c r="DJ30" s="370"/>
      <c r="DK30" s="382"/>
      <c r="DL30" s="382"/>
      <c r="DM30" s="381"/>
      <c r="DN30" s="381"/>
      <c r="DO30" s="381"/>
      <c r="DP30" s="381"/>
      <c r="DQ30" s="381"/>
      <c r="DR30" s="381"/>
      <c r="DS30" s="380"/>
      <c r="DT30" s="372"/>
      <c r="DU30" s="369"/>
      <c r="DV30" s="369"/>
      <c r="DW30" s="369"/>
      <c r="DX30" s="370"/>
      <c r="DY30" s="378"/>
      <c r="DZ30" s="372"/>
      <c r="EA30" s="369"/>
      <c r="EB30" s="369"/>
      <c r="EC30" s="369"/>
      <c r="ED30" s="370"/>
      <c r="EE30" s="378"/>
      <c r="EF30" s="379"/>
    </row>
    <row r="31" spans="2:136" ht="12.6" customHeight="1" x14ac:dyDescent="0.2">
      <c r="B31" s="414">
        <v>8</v>
      </c>
      <c r="C31" s="384"/>
      <c r="D31" s="384"/>
      <c r="E31" s="384"/>
      <c r="F31" s="384"/>
      <c r="G31" s="384"/>
      <c r="H31" s="392" t="s">
        <v>196</v>
      </c>
      <c r="I31" s="384"/>
      <c r="J31" s="384" t="str">
        <f t="shared" ref="J31" si="129">IF($H31="3e)  Skoršia transpozícia  - zavedenie transpozície pred termínom ktorý určuje smernica EÚ. "," ","")</f>
        <v/>
      </c>
      <c r="K31" s="386" t="str">
        <f t="shared" ref="K31" si="130">IF($H31="3e)  Skoršia transpozícia  - zavedenie transpozície pred termínom ktorý určuje smernica EÚ. ",$J31,"NA")</f>
        <v>NA</v>
      </c>
      <c r="L31" s="265">
        <f>IF(K31&gt;12,1,K31/12)</f>
        <v>1</v>
      </c>
      <c r="M31" s="384"/>
      <c r="N31" s="384"/>
      <c r="O31" s="383">
        <f>IF(N31="N",0,N31)</f>
        <v>0</v>
      </c>
      <c r="P31" s="392" t="s">
        <v>196</v>
      </c>
      <c r="Q31" s="384"/>
      <c r="R31" s="442"/>
      <c r="S31" s="442" t="s">
        <v>35</v>
      </c>
      <c r="T31" s="267">
        <f>VLOOKUP(S31,[1]vstupy!$B$3:$C$15,2,FALSE)</f>
        <v>0</v>
      </c>
      <c r="U31" s="447"/>
      <c r="V31" s="409"/>
      <c r="W31" s="410" t="s">
        <v>35</v>
      </c>
      <c r="X31" s="267">
        <f>VLOOKUP(W31,[1]vstupy!$B$3:$C$15,2,FALSE)</f>
        <v>0</v>
      </c>
      <c r="Y31" s="268"/>
      <c r="Z31" s="261" t="s">
        <v>142</v>
      </c>
      <c r="AA31" s="262" t="s">
        <v>137</v>
      </c>
      <c r="AB31" s="263">
        <f>VLOOKUP($Z31,vstupy!$B$18:$F$31,MATCH($AA31,vstupy!$B$17:$F$17,0),0)</f>
        <v>0</v>
      </c>
      <c r="AC31" s="264" t="s">
        <v>143</v>
      </c>
      <c r="AD31" s="263">
        <f>VLOOKUP($AC31,[1]vstupy!$B$34:$C$36,2,FALSE)</f>
        <v>0</v>
      </c>
      <c r="AE31" s="263">
        <f t="shared" si="108"/>
        <v>0</v>
      </c>
      <c r="AF31" s="411" t="s">
        <v>35</v>
      </c>
      <c r="AG31" s="403">
        <f>VLOOKUP(AF31,vstupy!$B$3:$C$15,2,FALSE)</f>
        <v>0</v>
      </c>
      <c r="AH31" s="446" t="str">
        <f>IFERROR(IF(O31=0,"N",Q31/N31*L31),0)</f>
        <v>N</v>
      </c>
      <c r="AI31" s="400">
        <f>Q31*L31</f>
        <v>0</v>
      </c>
      <c r="AJ31" s="441">
        <f t="shared" ref="AJ31" si="131">R31*T31*L31</f>
        <v>0</v>
      </c>
      <c r="AK31" s="400">
        <f t="shared" ref="AK31" si="132">IFERROR(AJ31*O31,0)</f>
        <v>0</v>
      </c>
      <c r="AL31" s="441" t="str">
        <f t="shared" si="72"/>
        <v>N</v>
      </c>
      <c r="AM31" s="400">
        <f t="shared" ref="AM31" si="133">U31*L31</f>
        <v>0</v>
      </c>
      <c r="AN31" s="400">
        <f>V31*X31*L31</f>
        <v>0</v>
      </c>
      <c r="AO31" s="398">
        <f t="shared" ref="AO31" si="134">IFERROR(AN31*O31,0)</f>
        <v>0</v>
      </c>
      <c r="AP31" s="400">
        <f t="shared" ref="AP31" si="135">IF(Y31&gt;0,IF(AG31&gt;0,($I$6/160)*(Y31/60)*AG31*L31,0),IF(AG31&gt;0,($I$6/160)*((AE31+AE32+AE33)/60)*AG31*L31,0))</f>
        <v>0</v>
      </c>
      <c r="AQ31" s="439">
        <f>IFERROR(AP31*O31,0)</f>
        <v>0</v>
      </c>
      <c r="AR31" s="372">
        <f t="shared" ref="AR31:BA31" si="136">IF($P31="In (zvyšuje náklady)",AH31,0)</f>
        <v>0</v>
      </c>
      <c r="AS31" s="369">
        <f t="shared" si="136"/>
        <v>0</v>
      </c>
      <c r="AT31" s="369">
        <f t="shared" si="136"/>
        <v>0</v>
      </c>
      <c r="AU31" s="369">
        <f t="shared" si="136"/>
        <v>0</v>
      </c>
      <c r="AV31" s="369">
        <f t="shared" si="136"/>
        <v>0</v>
      </c>
      <c r="AW31" s="369">
        <f t="shared" si="136"/>
        <v>0</v>
      </c>
      <c r="AX31" s="369">
        <f t="shared" si="136"/>
        <v>0</v>
      </c>
      <c r="AY31" s="369">
        <f t="shared" si="136"/>
        <v>0</v>
      </c>
      <c r="AZ31" s="369">
        <f t="shared" si="136"/>
        <v>0</v>
      </c>
      <c r="BA31" s="369">
        <f t="shared" si="136"/>
        <v>0</v>
      </c>
      <c r="BB31" s="369" t="str">
        <f t="shared" ref="BB31:BK31" si="137">IF($P31="Out (znižuje náklady)",AH31,"0")</f>
        <v>0</v>
      </c>
      <c r="BC31" s="369" t="str">
        <f t="shared" si="137"/>
        <v>0</v>
      </c>
      <c r="BD31" s="369" t="str">
        <f t="shared" si="137"/>
        <v>0</v>
      </c>
      <c r="BE31" s="369" t="str">
        <f t="shared" si="137"/>
        <v>0</v>
      </c>
      <c r="BF31" s="369" t="str">
        <f t="shared" si="137"/>
        <v>0</v>
      </c>
      <c r="BG31" s="369" t="str">
        <f t="shared" si="137"/>
        <v>0</v>
      </c>
      <c r="BH31" s="369" t="str">
        <f t="shared" si="137"/>
        <v>0</v>
      </c>
      <c r="BI31" s="369" t="str">
        <f t="shared" si="137"/>
        <v>0</v>
      </c>
      <c r="BJ31" s="369" t="str">
        <f t="shared" si="137"/>
        <v>0</v>
      </c>
      <c r="BK31" s="377" t="str">
        <f t="shared" si="137"/>
        <v>0</v>
      </c>
      <c r="BL31" s="371">
        <f>IF(H31=vstupy!$B$47,0,1)</f>
        <v>1</v>
      </c>
      <c r="BM31" s="372">
        <f t="shared" ref="BM31:CF31" si="138">$BL31*AR31</f>
        <v>0</v>
      </c>
      <c r="BN31" s="369">
        <f t="shared" si="138"/>
        <v>0</v>
      </c>
      <c r="BO31" s="369">
        <f t="shared" si="138"/>
        <v>0</v>
      </c>
      <c r="BP31" s="369">
        <f t="shared" si="138"/>
        <v>0</v>
      </c>
      <c r="BQ31" s="369">
        <f t="shared" si="138"/>
        <v>0</v>
      </c>
      <c r="BR31" s="369">
        <f t="shared" si="138"/>
        <v>0</v>
      </c>
      <c r="BS31" s="369">
        <f t="shared" si="138"/>
        <v>0</v>
      </c>
      <c r="BT31" s="369">
        <f t="shared" si="138"/>
        <v>0</v>
      </c>
      <c r="BU31" s="369">
        <f t="shared" si="138"/>
        <v>0</v>
      </c>
      <c r="BV31" s="370">
        <f t="shared" si="138"/>
        <v>0</v>
      </c>
      <c r="BW31" s="372">
        <f t="shared" si="138"/>
        <v>0</v>
      </c>
      <c r="BX31" s="369">
        <f t="shared" si="138"/>
        <v>0</v>
      </c>
      <c r="BY31" s="369">
        <f t="shared" si="138"/>
        <v>0</v>
      </c>
      <c r="BZ31" s="369">
        <f t="shared" si="138"/>
        <v>0</v>
      </c>
      <c r="CA31" s="369">
        <f t="shared" si="138"/>
        <v>0</v>
      </c>
      <c r="CB31" s="369">
        <f t="shared" si="138"/>
        <v>0</v>
      </c>
      <c r="CC31" s="369">
        <f t="shared" si="138"/>
        <v>0</v>
      </c>
      <c r="CD31" s="369">
        <f t="shared" si="138"/>
        <v>0</v>
      </c>
      <c r="CE31" s="369">
        <f t="shared" si="138"/>
        <v>0</v>
      </c>
      <c r="CF31" s="370">
        <f t="shared" si="138"/>
        <v>0</v>
      </c>
      <c r="CG31" s="395">
        <f>IF(P31="Nemení sa",1,0)</f>
        <v>0</v>
      </c>
      <c r="CH31" s="372">
        <f>AI31*$CG31</f>
        <v>0</v>
      </c>
      <c r="CI31" s="369">
        <f>AK31*$CG31</f>
        <v>0</v>
      </c>
      <c r="CJ31" s="369">
        <f>AM31*$CG31</f>
        <v>0</v>
      </c>
      <c r="CK31" s="369">
        <f>AO31*$CG31</f>
        <v>0</v>
      </c>
      <c r="CL31" s="370">
        <f>AQ31*$CG31</f>
        <v>0</v>
      </c>
      <c r="CM31" s="373">
        <f t="shared" ref="CM31" si="139">SUM(CH31:CL33)</f>
        <v>0</v>
      </c>
      <c r="CN31" s="374">
        <f>IF(H31=vstupy!B$42,"1",0)</f>
        <v>0</v>
      </c>
      <c r="CO31" s="372">
        <f t="shared" ref="CO31:CX31" si="140">IF($CN31="1",AR31,0)</f>
        <v>0</v>
      </c>
      <c r="CP31" s="369">
        <f t="shared" si="140"/>
        <v>0</v>
      </c>
      <c r="CQ31" s="369">
        <f t="shared" si="140"/>
        <v>0</v>
      </c>
      <c r="CR31" s="369">
        <f t="shared" si="140"/>
        <v>0</v>
      </c>
      <c r="CS31" s="369">
        <f t="shared" si="140"/>
        <v>0</v>
      </c>
      <c r="CT31" s="369">
        <f t="shared" si="140"/>
        <v>0</v>
      </c>
      <c r="CU31" s="369">
        <f t="shared" si="140"/>
        <v>0</v>
      </c>
      <c r="CV31" s="369">
        <f t="shared" si="140"/>
        <v>0</v>
      </c>
      <c r="CW31" s="369">
        <f t="shared" si="140"/>
        <v>0</v>
      </c>
      <c r="CX31" s="370">
        <f t="shared" si="140"/>
        <v>0</v>
      </c>
      <c r="CY31" s="371">
        <f>CR31+CV31+CX31</f>
        <v>0</v>
      </c>
      <c r="CZ31" s="371">
        <f t="shared" ref="CZ31" si="141">CP31+CT31</f>
        <v>0</v>
      </c>
      <c r="DA31" s="372">
        <f t="shared" ref="DA31:DJ31" si="142">IF($CN31="1",BB31,0)</f>
        <v>0</v>
      </c>
      <c r="DB31" s="369">
        <f t="shared" si="142"/>
        <v>0</v>
      </c>
      <c r="DC31" s="369">
        <f t="shared" si="142"/>
        <v>0</v>
      </c>
      <c r="DD31" s="369">
        <f t="shared" si="142"/>
        <v>0</v>
      </c>
      <c r="DE31" s="369">
        <f t="shared" si="142"/>
        <v>0</v>
      </c>
      <c r="DF31" s="369">
        <f t="shared" si="142"/>
        <v>0</v>
      </c>
      <c r="DG31" s="369">
        <f t="shared" si="142"/>
        <v>0</v>
      </c>
      <c r="DH31" s="369">
        <f t="shared" si="142"/>
        <v>0</v>
      </c>
      <c r="DI31" s="369">
        <f t="shared" si="142"/>
        <v>0</v>
      </c>
      <c r="DJ31" s="370">
        <f t="shared" si="142"/>
        <v>0</v>
      </c>
      <c r="DK31" s="382">
        <f>DD31+DH31+DJ31</f>
        <v>0</v>
      </c>
      <c r="DL31" s="382">
        <f t="shared" ref="DL31" si="143">DB31+DF31</f>
        <v>0</v>
      </c>
      <c r="DM31" s="381">
        <f>IF(CG31=0,1,0)</f>
        <v>1</v>
      </c>
      <c r="DN31" s="381">
        <f>IFERROR(IF($AH31="N",AJ31+AL31+AN31+AP31,AH31+AJ31+AL31+AN31+AP31),0)*$DM31</f>
        <v>0</v>
      </c>
      <c r="DO31" s="381">
        <f>(AI31+AK31+AM31+AO31+AQ31)*$DM31</f>
        <v>0</v>
      </c>
      <c r="DP31" s="381">
        <f>AU31+AY31+BA31-CY31</f>
        <v>0</v>
      </c>
      <c r="DQ31" s="381">
        <f>BE31+BI31+BK31-DK31</f>
        <v>0</v>
      </c>
      <c r="DR31" s="381">
        <f>DP31+DQ31</f>
        <v>0</v>
      </c>
      <c r="DS31" s="380" t="str">
        <f>IF(OR(H31=vstupy!B$40,H31=vstupy!B$41,H31=vstupy!B$42,),"0","1")</f>
        <v>0</v>
      </c>
      <c r="DT31" s="372">
        <f>IF($DS31="1",AS31,"0")+CH31</f>
        <v>0</v>
      </c>
      <c r="DU31" s="369">
        <f>IF($DS31="1",AU31,"0")+CI31</f>
        <v>0</v>
      </c>
      <c r="DV31" s="369">
        <f>IF($DS31="1",AW31,"0")+CJ31</f>
        <v>0</v>
      </c>
      <c r="DW31" s="369">
        <f>IF($DS31="1",AY31,"0")+CK31</f>
        <v>0</v>
      </c>
      <c r="DX31" s="370">
        <f>IF($DS31="1",BA31,"0")+CL31</f>
        <v>0</v>
      </c>
      <c r="DY31" s="378">
        <f t="shared" ref="DY31" si="144">SUM(DT31:DX33)</f>
        <v>0</v>
      </c>
      <c r="DZ31" s="372" t="str">
        <f t="shared" ref="DZ31" si="145">IF($DS31="1",BC31,"0")</f>
        <v>0</v>
      </c>
      <c r="EA31" s="369" t="str">
        <f t="shared" ref="EA31" si="146">IF($DS31="1",BE31,"0")</f>
        <v>0</v>
      </c>
      <c r="EB31" s="369" t="str">
        <f t="shared" ref="EB31" si="147">IF($DS31="1",BG31,"0")</f>
        <v>0</v>
      </c>
      <c r="EC31" s="369" t="str">
        <f>IF($DS31="1",BI31,"0")</f>
        <v>0</v>
      </c>
      <c r="ED31" s="370" t="str">
        <f>IF($DS31="1",BK31,"0")</f>
        <v>0</v>
      </c>
      <c r="EE31" s="378">
        <f t="shared" ref="EE31" si="148">SUM(DZ31:ED33)</f>
        <v>0</v>
      </c>
      <c r="EF31" s="379">
        <f>EE31+DY31</f>
        <v>0</v>
      </c>
    </row>
    <row r="32" spans="2:136" ht="12.6" customHeight="1" x14ac:dyDescent="0.2">
      <c r="B32" s="414"/>
      <c r="C32" s="384"/>
      <c r="D32" s="384"/>
      <c r="E32" s="384"/>
      <c r="F32" s="384"/>
      <c r="G32" s="384"/>
      <c r="H32" s="393"/>
      <c r="I32" s="384"/>
      <c r="J32" s="384"/>
      <c r="K32" s="387"/>
      <c r="L32" s="269"/>
      <c r="M32" s="384"/>
      <c r="N32" s="384"/>
      <c r="O32" s="383"/>
      <c r="P32" s="393"/>
      <c r="Q32" s="384"/>
      <c r="R32" s="442"/>
      <c r="S32" s="442"/>
      <c r="T32" s="271"/>
      <c r="U32" s="447"/>
      <c r="V32" s="409"/>
      <c r="W32" s="410"/>
      <c r="X32" s="271"/>
      <c r="Y32" s="272"/>
      <c r="Z32" s="261" t="s">
        <v>142</v>
      </c>
      <c r="AA32" s="262" t="s">
        <v>137</v>
      </c>
      <c r="AB32" s="263">
        <f>VLOOKUP($Z32,vstupy!$B$18:$F$31,MATCH($AA32,vstupy!$B$17:$F$17,0),0)</f>
        <v>0</v>
      </c>
      <c r="AC32" s="264" t="s">
        <v>143</v>
      </c>
      <c r="AD32" s="263">
        <f>VLOOKUP($AC32,[1]vstupy!$B$34:$C$36,2,FALSE)</f>
        <v>0</v>
      </c>
      <c r="AE32" s="263">
        <f t="shared" si="108"/>
        <v>0</v>
      </c>
      <c r="AF32" s="412"/>
      <c r="AG32" s="404"/>
      <c r="AH32" s="446"/>
      <c r="AI32" s="396"/>
      <c r="AJ32" s="396"/>
      <c r="AK32" s="396"/>
      <c r="AL32" s="396"/>
      <c r="AM32" s="396"/>
      <c r="AN32" s="396"/>
      <c r="AO32" s="399"/>
      <c r="AP32" s="396"/>
      <c r="AQ32" s="401"/>
      <c r="AR32" s="372"/>
      <c r="AS32" s="369"/>
      <c r="AT32" s="369"/>
      <c r="AU32" s="369"/>
      <c r="AV32" s="369"/>
      <c r="AW32" s="369"/>
      <c r="AX32" s="369"/>
      <c r="AY32" s="369"/>
      <c r="AZ32" s="369"/>
      <c r="BA32" s="369"/>
      <c r="BB32" s="369"/>
      <c r="BC32" s="369"/>
      <c r="BD32" s="369"/>
      <c r="BE32" s="369"/>
      <c r="BF32" s="369"/>
      <c r="BG32" s="369"/>
      <c r="BH32" s="369"/>
      <c r="BI32" s="369"/>
      <c r="BJ32" s="369"/>
      <c r="BK32" s="377"/>
      <c r="BL32" s="371"/>
      <c r="BM32" s="372"/>
      <c r="BN32" s="369"/>
      <c r="BO32" s="369"/>
      <c r="BP32" s="369"/>
      <c r="BQ32" s="369"/>
      <c r="BR32" s="369"/>
      <c r="BS32" s="369"/>
      <c r="BT32" s="369"/>
      <c r="BU32" s="369"/>
      <c r="BV32" s="370"/>
      <c r="BW32" s="372"/>
      <c r="BX32" s="369"/>
      <c r="BY32" s="369"/>
      <c r="BZ32" s="369"/>
      <c r="CA32" s="369"/>
      <c r="CB32" s="369"/>
      <c r="CC32" s="369"/>
      <c r="CD32" s="369"/>
      <c r="CE32" s="369"/>
      <c r="CF32" s="370"/>
      <c r="CG32" s="395"/>
      <c r="CH32" s="372"/>
      <c r="CI32" s="369"/>
      <c r="CJ32" s="369"/>
      <c r="CK32" s="369"/>
      <c r="CL32" s="370"/>
      <c r="CM32" s="373"/>
      <c r="CN32" s="375"/>
      <c r="CO32" s="372"/>
      <c r="CP32" s="369"/>
      <c r="CQ32" s="369"/>
      <c r="CR32" s="369"/>
      <c r="CS32" s="369"/>
      <c r="CT32" s="369"/>
      <c r="CU32" s="369"/>
      <c r="CV32" s="369"/>
      <c r="CW32" s="369"/>
      <c r="CX32" s="370"/>
      <c r="CY32" s="371"/>
      <c r="CZ32" s="371"/>
      <c r="DA32" s="372"/>
      <c r="DB32" s="369"/>
      <c r="DC32" s="369"/>
      <c r="DD32" s="369"/>
      <c r="DE32" s="369"/>
      <c r="DF32" s="369"/>
      <c r="DG32" s="369"/>
      <c r="DH32" s="369"/>
      <c r="DI32" s="369"/>
      <c r="DJ32" s="370"/>
      <c r="DK32" s="382"/>
      <c r="DL32" s="382"/>
      <c r="DM32" s="381"/>
      <c r="DN32" s="381"/>
      <c r="DO32" s="381"/>
      <c r="DP32" s="381"/>
      <c r="DQ32" s="381"/>
      <c r="DR32" s="381"/>
      <c r="DS32" s="380"/>
      <c r="DT32" s="372"/>
      <c r="DU32" s="369"/>
      <c r="DV32" s="369"/>
      <c r="DW32" s="369"/>
      <c r="DX32" s="370"/>
      <c r="DY32" s="378"/>
      <c r="DZ32" s="372"/>
      <c r="EA32" s="369"/>
      <c r="EB32" s="369"/>
      <c r="EC32" s="369"/>
      <c r="ED32" s="370"/>
      <c r="EE32" s="378"/>
      <c r="EF32" s="379"/>
    </row>
    <row r="33" spans="1:136" ht="12.6" customHeight="1" x14ac:dyDescent="0.2">
      <c r="B33" s="414"/>
      <c r="C33" s="384"/>
      <c r="D33" s="384"/>
      <c r="E33" s="384"/>
      <c r="F33" s="384"/>
      <c r="G33" s="384"/>
      <c r="H33" s="394"/>
      <c r="I33" s="384"/>
      <c r="J33" s="384"/>
      <c r="K33" s="388"/>
      <c r="L33" s="273"/>
      <c r="M33" s="384"/>
      <c r="N33" s="384"/>
      <c r="O33" s="383"/>
      <c r="P33" s="394"/>
      <c r="Q33" s="384"/>
      <c r="R33" s="442"/>
      <c r="S33" s="442"/>
      <c r="T33" s="275"/>
      <c r="U33" s="447"/>
      <c r="V33" s="409"/>
      <c r="W33" s="410"/>
      <c r="X33" s="275"/>
      <c r="Y33" s="276"/>
      <c r="Z33" s="261" t="s">
        <v>142</v>
      </c>
      <c r="AA33" s="262" t="s">
        <v>137</v>
      </c>
      <c r="AB33" s="263">
        <f>VLOOKUP($Z33,vstupy!$B$18:$F$31,MATCH($AA33,vstupy!$B$17:$F$17,0),0)</f>
        <v>0</v>
      </c>
      <c r="AC33" s="264" t="s">
        <v>143</v>
      </c>
      <c r="AD33" s="263">
        <f>VLOOKUP($AC33,[1]vstupy!$B$34:$C$36,2,FALSE)</f>
        <v>0</v>
      </c>
      <c r="AE33" s="263">
        <f t="shared" si="108"/>
        <v>0</v>
      </c>
      <c r="AF33" s="413"/>
      <c r="AG33" s="405"/>
      <c r="AH33" s="446"/>
      <c r="AI33" s="396"/>
      <c r="AJ33" s="396"/>
      <c r="AK33" s="396"/>
      <c r="AL33" s="396"/>
      <c r="AM33" s="396"/>
      <c r="AN33" s="396"/>
      <c r="AO33" s="400"/>
      <c r="AP33" s="396"/>
      <c r="AQ33" s="401"/>
      <c r="AR33" s="372"/>
      <c r="AS33" s="369"/>
      <c r="AT33" s="369"/>
      <c r="AU33" s="369"/>
      <c r="AV33" s="369"/>
      <c r="AW33" s="369"/>
      <c r="AX33" s="369"/>
      <c r="AY33" s="369"/>
      <c r="AZ33" s="369"/>
      <c r="BA33" s="369"/>
      <c r="BB33" s="369"/>
      <c r="BC33" s="369"/>
      <c r="BD33" s="369"/>
      <c r="BE33" s="369"/>
      <c r="BF33" s="369"/>
      <c r="BG33" s="369"/>
      <c r="BH33" s="369"/>
      <c r="BI33" s="369"/>
      <c r="BJ33" s="369"/>
      <c r="BK33" s="377"/>
      <c r="BL33" s="371"/>
      <c r="BM33" s="372"/>
      <c r="BN33" s="369"/>
      <c r="BO33" s="369"/>
      <c r="BP33" s="369"/>
      <c r="BQ33" s="369"/>
      <c r="BR33" s="369"/>
      <c r="BS33" s="369"/>
      <c r="BT33" s="369"/>
      <c r="BU33" s="369"/>
      <c r="BV33" s="370"/>
      <c r="BW33" s="372"/>
      <c r="BX33" s="369"/>
      <c r="BY33" s="369"/>
      <c r="BZ33" s="369"/>
      <c r="CA33" s="369"/>
      <c r="CB33" s="369"/>
      <c r="CC33" s="369"/>
      <c r="CD33" s="369"/>
      <c r="CE33" s="369"/>
      <c r="CF33" s="370"/>
      <c r="CG33" s="395"/>
      <c r="CH33" s="372"/>
      <c r="CI33" s="369"/>
      <c r="CJ33" s="369"/>
      <c r="CK33" s="369"/>
      <c r="CL33" s="370"/>
      <c r="CM33" s="373"/>
      <c r="CN33" s="376"/>
      <c r="CO33" s="372"/>
      <c r="CP33" s="369"/>
      <c r="CQ33" s="369"/>
      <c r="CR33" s="369"/>
      <c r="CS33" s="369"/>
      <c r="CT33" s="369"/>
      <c r="CU33" s="369"/>
      <c r="CV33" s="369"/>
      <c r="CW33" s="369"/>
      <c r="CX33" s="370"/>
      <c r="CY33" s="371"/>
      <c r="CZ33" s="371"/>
      <c r="DA33" s="372"/>
      <c r="DB33" s="369"/>
      <c r="DC33" s="369"/>
      <c r="DD33" s="369"/>
      <c r="DE33" s="369"/>
      <c r="DF33" s="369"/>
      <c r="DG33" s="369"/>
      <c r="DH33" s="369"/>
      <c r="DI33" s="369"/>
      <c r="DJ33" s="370"/>
      <c r="DK33" s="382"/>
      <c r="DL33" s="382"/>
      <c r="DM33" s="381"/>
      <c r="DN33" s="381"/>
      <c r="DO33" s="381"/>
      <c r="DP33" s="381"/>
      <c r="DQ33" s="381"/>
      <c r="DR33" s="381"/>
      <c r="DS33" s="380"/>
      <c r="DT33" s="372"/>
      <c r="DU33" s="369"/>
      <c r="DV33" s="369"/>
      <c r="DW33" s="369"/>
      <c r="DX33" s="370"/>
      <c r="DY33" s="378"/>
      <c r="DZ33" s="372"/>
      <c r="EA33" s="369"/>
      <c r="EB33" s="369"/>
      <c r="EC33" s="369"/>
      <c r="ED33" s="370"/>
      <c r="EE33" s="378"/>
      <c r="EF33" s="379"/>
    </row>
    <row r="34" spans="1:136" ht="12.6" customHeight="1" x14ac:dyDescent="0.2">
      <c r="A34" s="16"/>
      <c r="B34" s="427">
        <f>B31+1</f>
        <v>9</v>
      </c>
      <c r="C34" s="418"/>
      <c r="D34" s="418"/>
      <c r="E34" s="418"/>
      <c r="F34" s="418"/>
      <c r="G34" s="418"/>
      <c r="H34" s="428" t="s">
        <v>196</v>
      </c>
      <c r="I34" s="418"/>
      <c r="J34" s="418" t="str">
        <f t="shared" ref="J34" si="149">IF($H34="3e)  Skoršia transpozícia  - zavedenie transpozície pred termínom ktorý určuje smernica EÚ. "," ","")</f>
        <v/>
      </c>
      <c r="K34" s="431" t="str">
        <f t="shared" ref="K34" si="150">IF($H34="3e)  Skoršia transpozícia  - zavedenie transpozície pred termínom ktorý určuje smernica EÚ. ",$J34,"NA")</f>
        <v>NA</v>
      </c>
      <c r="L34" s="422">
        <f>IF(K34&gt;12,1,K34/12)</f>
        <v>1</v>
      </c>
      <c r="M34" s="418"/>
      <c r="N34" s="418"/>
      <c r="O34" s="426">
        <f>IF(N34="N",0,N34)</f>
        <v>0</v>
      </c>
      <c r="P34" s="428" t="s">
        <v>196</v>
      </c>
      <c r="Q34" s="418"/>
      <c r="R34" s="443"/>
      <c r="S34" s="443" t="s">
        <v>35</v>
      </c>
      <c r="T34" s="419">
        <f>VLOOKUP(S34,[1]vstupy!$B$3:$C$15,2,FALSE)</f>
        <v>0</v>
      </c>
      <c r="U34" s="443"/>
      <c r="V34" s="420"/>
      <c r="W34" s="421" t="s">
        <v>35</v>
      </c>
      <c r="X34" s="419">
        <f>VLOOKUP(W34,[1]vstupy!$B$3:$C$15,2,FALSE)</f>
        <v>0</v>
      </c>
      <c r="Y34" s="443"/>
      <c r="Z34" s="160" t="s">
        <v>142</v>
      </c>
      <c r="AA34" s="174" t="s">
        <v>137</v>
      </c>
      <c r="AB34" s="171">
        <f>VLOOKUP($Z34,vstupy!$B$18:$F$31,MATCH($AA34,vstupy!$B$17:$F$17,0),0)</f>
        <v>0</v>
      </c>
      <c r="AC34" s="108" t="s">
        <v>143</v>
      </c>
      <c r="AD34" s="171">
        <f>VLOOKUP($AC34,[1]vstupy!$B$34:$C$36,2,FALSE)</f>
        <v>0</v>
      </c>
      <c r="AE34" s="171">
        <f t="shared" si="108"/>
        <v>0</v>
      </c>
      <c r="AF34" s="434" t="s">
        <v>35</v>
      </c>
      <c r="AG34" s="403">
        <f>VLOOKUP(AF34,vstupy!$B$3:$C$15,2,FALSE)</f>
        <v>0</v>
      </c>
      <c r="AH34" s="406" t="str">
        <f>IFERROR(IF(O34=0,"N",Q34/N34*L34),0)</f>
        <v>N</v>
      </c>
      <c r="AI34" s="400">
        <f>Q34*L34</f>
        <v>0</v>
      </c>
      <c r="AJ34" s="441">
        <f t="shared" ref="AJ34" si="151">R34*T34*L34</f>
        <v>0</v>
      </c>
      <c r="AK34" s="400">
        <f t="shared" ref="AK34" si="152">IFERROR(AJ34*O34,0)</f>
        <v>0</v>
      </c>
      <c r="AL34" s="441" t="str">
        <f t="shared" si="72"/>
        <v>N</v>
      </c>
      <c r="AM34" s="400">
        <f t="shared" ref="AM34" si="153">U34*L34</f>
        <v>0</v>
      </c>
      <c r="AN34" s="400">
        <f>V34*X34*L34</f>
        <v>0</v>
      </c>
      <c r="AO34" s="398">
        <f t="shared" ref="AO34" si="154">IFERROR(AN34*O34,0)</f>
        <v>0</v>
      </c>
      <c r="AP34" s="400">
        <f t="shared" ref="AP34" si="155">IF(Y34&gt;0,IF(AG34&gt;0,($I$6/160)*(Y34/60)*AG34*L34,0),IF(AG34&gt;0,($I$6/160)*((AE34+AE35+AE36)/60)*AG34*L34,0))</f>
        <v>0</v>
      </c>
      <c r="AQ34" s="439">
        <f>IFERROR(AP34*O34,0)</f>
        <v>0</v>
      </c>
      <c r="AR34" s="372">
        <f t="shared" ref="AR34:BA34" si="156">IF($P34="In (zvyšuje náklady)",AH34,0)</f>
        <v>0</v>
      </c>
      <c r="AS34" s="369">
        <f t="shared" si="156"/>
        <v>0</v>
      </c>
      <c r="AT34" s="369">
        <f t="shared" si="156"/>
        <v>0</v>
      </c>
      <c r="AU34" s="369">
        <f t="shared" si="156"/>
        <v>0</v>
      </c>
      <c r="AV34" s="369">
        <f t="shared" si="156"/>
        <v>0</v>
      </c>
      <c r="AW34" s="369">
        <f t="shared" si="156"/>
        <v>0</v>
      </c>
      <c r="AX34" s="369">
        <f t="shared" si="156"/>
        <v>0</v>
      </c>
      <c r="AY34" s="369">
        <f t="shared" si="156"/>
        <v>0</v>
      </c>
      <c r="AZ34" s="369">
        <f t="shared" si="156"/>
        <v>0</v>
      </c>
      <c r="BA34" s="369">
        <f t="shared" si="156"/>
        <v>0</v>
      </c>
      <c r="BB34" s="369" t="str">
        <f t="shared" ref="BB34:BK34" si="157">IF($P34="Out (znižuje náklady)",AH34,"0")</f>
        <v>0</v>
      </c>
      <c r="BC34" s="369" t="str">
        <f t="shared" si="157"/>
        <v>0</v>
      </c>
      <c r="BD34" s="369" t="str">
        <f t="shared" si="157"/>
        <v>0</v>
      </c>
      <c r="BE34" s="369" t="str">
        <f t="shared" si="157"/>
        <v>0</v>
      </c>
      <c r="BF34" s="369" t="str">
        <f t="shared" si="157"/>
        <v>0</v>
      </c>
      <c r="BG34" s="369" t="str">
        <f t="shared" si="157"/>
        <v>0</v>
      </c>
      <c r="BH34" s="369" t="str">
        <f t="shared" si="157"/>
        <v>0</v>
      </c>
      <c r="BI34" s="369" t="str">
        <f t="shared" si="157"/>
        <v>0</v>
      </c>
      <c r="BJ34" s="369" t="str">
        <f t="shared" si="157"/>
        <v>0</v>
      </c>
      <c r="BK34" s="377" t="str">
        <f t="shared" si="157"/>
        <v>0</v>
      </c>
      <c r="BL34" s="371">
        <f>IF(H34=vstupy!$B$47,0,1)</f>
        <v>1</v>
      </c>
      <c r="BM34" s="372">
        <f t="shared" ref="BM34:CF34" si="158">$BL34*AR34</f>
        <v>0</v>
      </c>
      <c r="BN34" s="369">
        <f t="shared" si="158"/>
        <v>0</v>
      </c>
      <c r="BO34" s="369">
        <f t="shared" si="158"/>
        <v>0</v>
      </c>
      <c r="BP34" s="369">
        <f t="shared" si="158"/>
        <v>0</v>
      </c>
      <c r="BQ34" s="369">
        <f t="shared" si="158"/>
        <v>0</v>
      </c>
      <c r="BR34" s="369">
        <f t="shared" si="158"/>
        <v>0</v>
      </c>
      <c r="BS34" s="369">
        <f t="shared" si="158"/>
        <v>0</v>
      </c>
      <c r="BT34" s="369">
        <f t="shared" si="158"/>
        <v>0</v>
      </c>
      <c r="BU34" s="369">
        <f t="shared" si="158"/>
        <v>0</v>
      </c>
      <c r="BV34" s="370">
        <f t="shared" si="158"/>
        <v>0</v>
      </c>
      <c r="BW34" s="372">
        <f t="shared" si="158"/>
        <v>0</v>
      </c>
      <c r="BX34" s="369">
        <f t="shared" si="158"/>
        <v>0</v>
      </c>
      <c r="BY34" s="369">
        <f t="shared" si="158"/>
        <v>0</v>
      </c>
      <c r="BZ34" s="369">
        <f t="shared" si="158"/>
        <v>0</v>
      </c>
      <c r="CA34" s="369">
        <f t="shared" si="158"/>
        <v>0</v>
      </c>
      <c r="CB34" s="369">
        <f t="shared" si="158"/>
        <v>0</v>
      </c>
      <c r="CC34" s="369">
        <f t="shared" si="158"/>
        <v>0</v>
      </c>
      <c r="CD34" s="369">
        <f t="shared" si="158"/>
        <v>0</v>
      </c>
      <c r="CE34" s="369">
        <f t="shared" si="158"/>
        <v>0</v>
      </c>
      <c r="CF34" s="370">
        <f t="shared" si="158"/>
        <v>0</v>
      </c>
      <c r="CG34" s="395">
        <f>IF(P34="Nemení sa",1,0)</f>
        <v>0</v>
      </c>
      <c r="CH34" s="372">
        <f>AI34*$CG34</f>
        <v>0</v>
      </c>
      <c r="CI34" s="369">
        <f>AK34*$CG34</f>
        <v>0</v>
      </c>
      <c r="CJ34" s="369">
        <f>AM34*$CG34</f>
        <v>0</v>
      </c>
      <c r="CK34" s="369">
        <f>AO34*$CG34</f>
        <v>0</v>
      </c>
      <c r="CL34" s="370">
        <f>AQ34*$CG34</f>
        <v>0</v>
      </c>
      <c r="CM34" s="373">
        <f t="shared" ref="CM34" si="159">SUM(CH34:CL36)</f>
        <v>0</v>
      </c>
      <c r="CN34" s="374">
        <f>IF(H34=vstupy!B$42,"1",0)</f>
        <v>0</v>
      </c>
      <c r="CO34" s="372">
        <f t="shared" ref="CO34:CX34" si="160">IF($CN34="1",AR34,0)</f>
        <v>0</v>
      </c>
      <c r="CP34" s="369">
        <f t="shared" si="160"/>
        <v>0</v>
      </c>
      <c r="CQ34" s="369">
        <f t="shared" si="160"/>
        <v>0</v>
      </c>
      <c r="CR34" s="369">
        <f t="shared" si="160"/>
        <v>0</v>
      </c>
      <c r="CS34" s="369">
        <f t="shared" si="160"/>
        <v>0</v>
      </c>
      <c r="CT34" s="369">
        <f t="shared" si="160"/>
        <v>0</v>
      </c>
      <c r="CU34" s="369">
        <f t="shared" si="160"/>
        <v>0</v>
      </c>
      <c r="CV34" s="369">
        <f t="shared" si="160"/>
        <v>0</v>
      </c>
      <c r="CW34" s="369">
        <f t="shared" si="160"/>
        <v>0</v>
      </c>
      <c r="CX34" s="370">
        <f t="shared" si="160"/>
        <v>0</v>
      </c>
      <c r="CY34" s="371">
        <f>CR34+CV34+CX34</f>
        <v>0</v>
      </c>
      <c r="CZ34" s="371">
        <f t="shared" ref="CZ34" si="161">CP34+CT34</f>
        <v>0</v>
      </c>
      <c r="DA34" s="372">
        <f t="shared" ref="DA34:DJ34" si="162">IF($CN34="1",BB34,0)</f>
        <v>0</v>
      </c>
      <c r="DB34" s="369">
        <f t="shared" si="162"/>
        <v>0</v>
      </c>
      <c r="DC34" s="369">
        <f t="shared" si="162"/>
        <v>0</v>
      </c>
      <c r="DD34" s="369">
        <f t="shared" si="162"/>
        <v>0</v>
      </c>
      <c r="DE34" s="369">
        <f t="shared" si="162"/>
        <v>0</v>
      </c>
      <c r="DF34" s="369">
        <f t="shared" si="162"/>
        <v>0</v>
      </c>
      <c r="DG34" s="369">
        <f t="shared" si="162"/>
        <v>0</v>
      </c>
      <c r="DH34" s="369">
        <f t="shared" si="162"/>
        <v>0</v>
      </c>
      <c r="DI34" s="369">
        <f t="shared" si="162"/>
        <v>0</v>
      </c>
      <c r="DJ34" s="370">
        <f t="shared" si="162"/>
        <v>0</v>
      </c>
      <c r="DK34" s="382">
        <f>DD34+DH34+DJ34</f>
        <v>0</v>
      </c>
      <c r="DL34" s="382">
        <f t="shared" ref="DL34" si="163">DB34+DF34</f>
        <v>0</v>
      </c>
      <c r="DM34" s="381">
        <f>IF(CG34=0,1,0)</f>
        <v>1</v>
      </c>
      <c r="DN34" s="381">
        <f>IFERROR(IF($AH34="N",AJ34+AL34+AN34+AP34,AH34+AJ34+AL34+AN34+AP34),0)*$DM34</f>
        <v>0</v>
      </c>
      <c r="DO34" s="381">
        <f>(AI34+AK34+AM34+AO34+AQ34)*$DM34</f>
        <v>0</v>
      </c>
      <c r="DP34" s="381">
        <f>AU34+AY34+BA34-CY34</f>
        <v>0</v>
      </c>
      <c r="DQ34" s="381">
        <f>BE34+BI34+BK34-DK34</f>
        <v>0</v>
      </c>
      <c r="DR34" s="381">
        <f>DP34+DQ34</f>
        <v>0</v>
      </c>
      <c r="DS34" s="380" t="str">
        <f>IF(OR(H34=vstupy!B$40,H34=vstupy!B$41,H34=vstupy!B$42,),"0","1")</f>
        <v>0</v>
      </c>
      <c r="DT34" s="372">
        <f>IF($DS34="1",AS34,"0")+CH34</f>
        <v>0</v>
      </c>
      <c r="DU34" s="369">
        <f>IF($DS34="1",AU34,"0")+CI34</f>
        <v>0</v>
      </c>
      <c r="DV34" s="369">
        <f>IF($DS34="1",AW34,"0")+CJ34</f>
        <v>0</v>
      </c>
      <c r="DW34" s="369">
        <f>IF($DS34="1",AY34,"0")+CK34</f>
        <v>0</v>
      </c>
      <c r="DX34" s="370">
        <f>IF($DS34="1",BA34,"0")+CL34</f>
        <v>0</v>
      </c>
      <c r="DY34" s="378">
        <f t="shared" ref="DY34" si="164">SUM(DT34:DX36)</f>
        <v>0</v>
      </c>
      <c r="DZ34" s="372" t="str">
        <f t="shared" ref="DZ34" si="165">IF($DS34="1",BC34,"0")</f>
        <v>0</v>
      </c>
      <c r="EA34" s="369" t="str">
        <f t="shared" ref="EA34" si="166">IF($DS34="1",BE34,"0")</f>
        <v>0</v>
      </c>
      <c r="EB34" s="369" t="str">
        <f t="shared" ref="EB34" si="167">IF($DS34="1",BG34,"0")</f>
        <v>0</v>
      </c>
      <c r="EC34" s="369" t="str">
        <f>IF($DS34="1",BI34,"0")</f>
        <v>0</v>
      </c>
      <c r="ED34" s="370" t="str">
        <f>IF($DS34="1",BK34,"0")</f>
        <v>0</v>
      </c>
      <c r="EE34" s="378">
        <f t="shared" ref="EE34" si="168">SUM(DZ34:ED36)</f>
        <v>0</v>
      </c>
      <c r="EF34" s="379">
        <f>EE34+DY34</f>
        <v>0</v>
      </c>
    </row>
    <row r="35" spans="1:136" ht="12.6" customHeight="1" x14ac:dyDescent="0.2">
      <c r="A35" s="16"/>
      <c r="B35" s="427"/>
      <c r="C35" s="418"/>
      <c r="D35" s="418"/>
      <c r="E35" s="418"/>
      <c r="F35" s="418"/>
      <c r="G35" s="418"/>
      <c r="H35" s="429"/>
      <c r="I35" s="418"/>
      <c r="J35" s="418"/>
      <c r="K35" s="432"/>
      <c r="L35" s="423"/>
      <c r="M35" s="418"/>
      <c r="N35" s="418"/>
      <c r="O35" s="426"/>
      <c r="P35" s="429"/>
      <c r="Q35" s="418"/>
      <c r="R35" s="443"/>
      <c r="S35" s="443"/>
      <c r="T35" s="419"/>
      <c r="U35" s="443"/>
      <c r="V35" s="420"/>
      <c r="W35" s="421"/>
      <c r="X35" s="419"/>
      <c r="Y35" s="443"/>
      <c r="Z35" s="160" t="s">
        <v>142</v>
      </c>
      <c r="AA35" s="174" t="s">
        <v>137</v>
      </c>
      <c r="AB35" s="171">
        <f>VLOOKUP($Z35,vstupy!$B$18:$F$31,MATCH($AA35,vstupy!$B$17:$F$17,0),0)</f>
        <v>0</v>
      </c>
      <c r="AC35" s="108" t="s">
        <v>143</v>
      </c>
      <c r="AD35" s="171">
        <f>VLOOKUP($AC35,[1]vstupy!$B$34:$C$36,2,FALSE)</f>
        <v>0</v>
      </c>
      <c r="AE35" s="171">
        <f t="shared" si="108"/>
        <v>0</v>
      </c>
      <c r="AF35" s="435"/>
      <c r="AG35" s="404"/>
      <c r="AH35" s="372"/>
      <c r="AI35" s="396"/>
      <c r="AJ35" s="396"/>
      <c r="AK35" s="396"/>
      <c r="AL35" s="396"/>
      <c r="AM35" s="396"/>
      <c r="AN35" s="396"/>
      <c r="AO35" s="399"/>
      <c r="AP35" s="396"/>
      <c r="AQ35" s="401"/>
      <c r="AR35" s="372"/>
      <c r="AS35" s="369"/>
      <c r="AT35" s="369"/>
      <c r="AU35" s="369"/>
      <c r="AV35" s="369"/>
      <c r="AW35" s="369"/>
      <c r="AX35" s="369"/>
      <c r="AY35" s="369"/>
      <c r="AZ35" s="369"/>
      <c r="BA35" s="369"/>
      <c r="BB35" s="369"/>
      <c r="BC35" s="369"/>
      <c r="BD35" s="369"/>
      <c r="BE35" s="369"/>
      <c r="BF35" s="369"/>
      <c r="BG35" s="369"/>
      <c r="BH35" s="369"/>
      <c r="BI35" s="369"/>
      <c r="BJ35" s="369"/>
      <c r="BK35" s="377"/>
      <c r="BL35" s="371"/>
      <c r="BM35" s="372"/>
      <c r="BN35" s="369"/>
      <c r="BO35" s="369"/>
      <c r="BP35" s="369"/>
      <c r="BQ35" s="369"/>
      <c r="BR35" s="369"/>
      <c r="BS35" s="369"/>
      <c r="BT35" s="369"/>
      <c r="BU35" s="369"/>
      <c r="BV35" s="370"/>
      <c r="BW35" s="372"/>
      <c r="BX35" s="369"/>
      <c r="BY35" s="369"/>
      <c r="BZ35" s="369"/>
      <c r="CA35" s="369"/>
      <c r="CB35" s="369"/>
      <c r="CC35" s="369"/>
      <c r="CD35" s="369"/>
      <c r="CE35" s="369"/>
      <c r="CF35" s="370"/>
      <c r="CG35" s="395"/>
      <c r="CH35" s="372"/>
      <c r="CI35" s="369"/>
      <c r="CJ35" s="369"/>
      <c r="CK35" s="369"/>
      <c r="CL35" s="370"/>
      <c r="CM35" s="373"/>
      <c r="CN35" s="375"/>
      <c r="CO35" s="372"/>
      <c r="CP35" s="369"/>
      <c r="CQ35" s="369"/>
      <c r="CR35" s="369"/>
      <c r="CS35" s="369"/>
      <c r="CT35" s="369"/>
      <c r="CU35" s="369"/>
      <c r="CV35" s="369"/>
      <c r="CW35" s="369"/>
      <c r="CX35" s="370"/>
      <c r="CY35" s="371"/>
      <c r="CZ35" s="371"/>
      <c r="DA35" s="372"/>
      <c r="DB35" s="369"/>
      <c r="DC35" s="369"/>
      <c r="DD35" s="369"/>
      <c r="DE35" s="369"/>
      <c r="DF35" s="369"/>
      <c r="DG35" s="369"/>
      <c r="DH35" s="369"/>
      <c r="DI35" s="369"/>
      <c r="DJ35" s="370"/>
      <c r="DK35" s="382"/>
      <c r="DL35" s="382"/>
      <c r="DM35" s="381"/>
      <c r="DN35" s="381"/>
      <c r="DO35" s="381"/>
      <c r="DP35" s="381"/>
      <c r="DQ35" s="381"/>
      <c r="DR35" s="381"/>
      <c r="DS35" s="380"/>
      <c r="DT35" s="372"/>
      <c r="DU35" s="369"/>
      <c r="DV35" s="369"/>
      <c r="DW35" s="369"/>
      <c r="DX35" s="370"/>
      <c r="DY35" s="378"/>
      <c r="DZ35" s="372"/>
      <c r="EA35" s="369"/>
      <c r="EB35" s="369"/>
      <c r="EC35" s="369"/>
      <c r="ED35" s="370"/>
      <c r="EE35" s="378"/>
      <c r="EF35" s="379"/>
    </row>
    <row r="36" spans="1:136" ht="12.6" customHeight="1" x14ac:dyDescent="0.2">
      <c r="A36" s="16"/>
      <c r="B36" s="427"/>
      <c r="C36" s="418"/>
      <c r="D36" s="418"/>
      <c r="E36" s="418"/>
      <c r="F36" s="418"/>
      <c r="G36" s="418"/>
      <c r="H36" s="430"/>
      <c r="I36" s="418"/>
      <c r="J36" s="418"/>
      <c r="K36" s="433"/>
      <c r="L36" s="424"/>
      <c r="M36" s="418"/>
      <c r="N36" s="418"/>
      <c r="O36" s="426"/>
      <c r="P36" s="430"/>
      <c r="Q36" s="418"/>
      <c r="R36" s="443"/>
      <c r="S36" s="443"/>
      <c r="T36" s="419"/>
      <c r="U36" s="443"/>
      <c r="V36" s="420"/>
      <c r="W36" s="421"/>
      <c r="X36" s="419"/>
      <c r="Y36" s="443"/>
      <c r="Z36" s="160" t="s">
        <v>142</v>
      </c>
      <c r="AA36" s="174" t="s">
        <v>137</v>
      </c>
      <c r="AB36" s="171">
        <f>VLOOKUP($Z36,vstupy!$B$18:$F$31,MATCH($AA36,vstupy!$B$17:$F$17,0),0)</f>
        <v>0</v>
      </c>
      <c r="AC36" s="108" t="s">
        <v>143</v>
      </c>
      <c r="AD36" s="171">
        <f>VLOOKUP($AC36,[1]vstupy!$B$34:$C$36,2,FALSE)</f>
        <v>0</v>
      </c>
      <c r="AE36" s="171">
        <f t="shared" si="108"/>
        <v>0</v>
      </c>
      <c r="AF36" s="436"/>
      <c r="AG36" s="405"/>
      <c r="AH36" s="372"/>
      <c r="AI36" s="396"/>
      <c r="AJ36" s="396"/>
      <c r="AK36" s="396"/>
      <c r="AL36" s="396"/>
      <c r="AM36" s="396"/>
      <c r="AN36" s="396"/>
      <c r="AO36" s="400"/>
      <c r="AP36" s="396"/>
      <c r="AQ36" s="401"/>
      <c r="AR36" s="372"/>
      <c r="AS36" s="369"/>
      <c r="AT36" s="369"/>
      <c r="AU36" s="369"/>
      <c r="AV36" s="369"/>
      <c r="AW36" s="369"/>
      <c r="AX36" s="369"/>
      <c r="AY36" s="369"/>
      <c r="AZ36" s="369"/>
      <c r="BA36" s="369"/>
      <c r="BB36" s="369"/>
      <c r="BC36" s="369"/>
      <c r="BD36" s="369"/>
      <c r="BE36" s="369"/>
      <c r="BF36" s="369"/>
      <c r="BG36" s="369"/>
      <c r="BH36" s="369"/>
      <c r="BI36" s="369"/>
      <c r="BJ36" s="369"/>
      <c r="BK36" s="377"/>
      <c r="BL36" s="371"/>
      <c r="BM36" s="372"/>
      <c r="BN36" s="369"/>
      <c r="BO36" s="369"/>
      <c r="BP36" s="369"/>
      <c r="BQ36" s="369"/>
      <c r="BR36" s="369"/>
      <c r="BS36" s="369"/>
      <c r="BT36" s="369"/>
      <c r="BU36" s="369"/>
      <c r="BV36" s="370"/>
      <c r="BW36" s="372"/>
      <c r="BX36" s="369"/>
      <c r="BY36" s="369"/>
      <c r="BZ36" s="369"/>
      <c r="CA36" s="369"/>
      <c r="CB36" s="369"/>
      <c r="CC36" s="369"/>
      <c r="CD36" s="369"/>
      <c r="CE36" s="369"/>
      <c r="CF36" s="370"/>
      <c r="CG36" s="395"/>
      <c r="CH36" s="372"/>
      <c r="CI36" s="369"/>
      <c r="CJ36" s="369"/>
      <c r="CK36" s="369"/>
      <c r="CL36" s="370"/>
      <c r="CM36" s="373"/>
      <c r="CN36" s="376"/>
      <c r="CO36" s="372"/>
      <c r="CP36" s="369"/>
      <c r="CQ36" s="369"/>
      <c r="CR36" s="369"/>
      <c r="CS36" s="369"/>
      <c r="CT36" s="369"/>
      <c r="CU36" s="369"/>
      <c r="CV36" s="369"/>
      <c r="CW36" s="369"/>
      <c r="CX36" s="370"/>
      <c r="CY36" s="371"/>
      <c r="CZ36" s="371"/>
      <c r="DA36" s="372"/>
      <c r="DB36" s="369"/>
      <c r="DC36" s="369"/>
      <c r="DD36" s="369"/>
      <c r="DE36" s="369"/>
      <c r="DF36" s="369"/>
      <c r="DG36" s="369"/>
      <c r="DH36" s="369"/>
      <c r="DI36" s="369"/>
      <c r="DJ36" s="370"/>
      <c r="DK36" s="382"/>
      <c r="DL36" s="382"/>
      <c r="DM36" s="381"/>
      <c r="DN36" s="381"/>
      <c r="DO36" s="381"/>
      <c r="DP36" s="381"/>
      <c r="DQ36" s="381"/>
      <c r="DR36" s="381"/>
      <c r="DS36" s="380"/>
      <c r="DT36" s="372"/>
      <c r="DU36" s="369"/>
      <c r="DV36" s="369"/>
      <c r="DW36" s="369"/>
      <c r="DX36" s="370"/>
      <c r="DY36" s="378"/>
      <c r="DZ36" s="372"/>
      <c r="EA36" s="369"/>
      <c r="EB36" s="369"/>
      <c r="EC36" s="369"/>
      <c r="ED36" s="370"/>
      <c r="EE36" s="378"/>
      <c r="EF36" s="379"/>
    </row>
    <row r="37" spans="1:136" ht="12.6" customHeight="1" x14ac:dyDescent="0.2">
      <c r="A37" s="16"/>
      <c r="B37" s="414">
        <f>B34+1</f>
        <v>10</v>
      </c>
      <c r="C37" s="384"/>
      <c r="D37" s="384"/>
      <c r="E37" s="384"/>
      <c r="F37" s="384"/>
      <c r="G37" s="384"/>
      <c r="H37" s="392" t="s">
        <v>196</v>
      </c>
      <c r="I37" s="384"/>
      <c r="J37" s="384" t="str">
        <f t="shared" ref="J37" si="169">IF($H37="3e)  Skoršia transpozícia  - zavedenie transpozície pred termínom ktorý určuje smernica EÚ. "," ","")</f>
        <v/>
      </c>
      <c r="K37" s="386" t="str">
        <f t="shared" ref="K37" si="170">IF($H37="3e)  Skoršia transpozícia  - zavedenie transpozície pred termínom ktorý určuje smernica EÚ. ",$J37,"NA")</f>
        <v>NA</v>
      </c>
      <c r="L37" s="389">
        <f>IF(K37&gt;12,1,K37/12)</f>
        <v>1</v>
      </c>
      <c r="M37" s="384"/>
      <c r="N37" s="384"/>
      <c r="O37" s="383">
        <f>IF(N37="N",0,N37)</f>
        <v>0</v>
      </c>
      <c r="P37" s="392" t="s">
        <v>196</v>
      </c>
      <c r="Q37" s="384"/>
      <c r="R37" s="442"/>
      <c r="S37" s="442" t="s">
        <v>35</v>
      </c>
      <c r="T37" s="385">
        <f>VLOOKUP(S37,[1]vstupy!$B$3:$C$15,2,FALSE)</f>
        <v>0</v>
      </c>
      <c r="U37" s="442"/>
      <c r="V37" s="409"/>
      <c r="W37" s="410" t="s">
        <v>35</v>
      </c>
      <c r="X37" s="385">
        <f>VLOOKUP(W37,[1]vstupy!$B$3:$C$15,2,FALSE)</f>
        <v>0</v>
      </c>
      <c r="Y37" s="442"/>
      <c r="Z37" s="261" t="s">
        <v>142</v>
      </c>
      <c r="AA37" s="262" t="s">
        <v>137</v>
      </c>
      <c r="AB37" s="263">
        <f>VLOOKUP($Z37,vstupy!$B$18:$F$31,MATCH($AA37,vstupy!$B$17:$F$17,0),0)</f>
        <v>0</v>
      </c>
      <c r="AC37" s="264" t="s">
        <v>143</v>
      </c>
      <c r="AD37" s="263">
        <f>VLOOKUP($AC37,[1]vstupy!$B$34:$C$36,2,FALSE)</f>
        <v>0</v>
      </c>
      <c r="AE37" s="263">
        <f t="shared" si="108"/>
        <v>0</v>
      </c>
      <c r="AF37" s="411" t="s">
        <v>35</v>
      </c>
      <c r="AG37" s="403">
        <f>VLOOKUP(AF37,vstupy!$B$3:$C$15,2,FALSE)</f>
        <v>0</v>
      </c>
      <c r="AH37" s="406" t="str">
        <f>IFERROR(IF(O37=0,"N",Q37/N37*L37),0)</f>
        <v>N</v>
      </c>
      <c r="AI37" s="400">
        <f>Q37*L37</f>
        <v>0</v>
      </c>
      <c r="AJ37" s="441">
        <f t="shared" ref="AJ37" si="171">R37*T37*L37</f>
        <v>0</v>
      </c>
      <c r="AK37" s="400">
        <f t="shared" ref="AK37" si="172">IFERROR(AJ37*O37,0)</f>
        <v>0</v>
      </c>
      <c r="AL37" s="444" t="str">
        <f t="shared" si="72"/>
        <v>N</v>
      </c>
      <c r="AM37" s="400">
        <f t="shared" ref="AM37" si="173">U37*L37</f>
        <v>0</v>
      </c>
      <c r="AN37" s="400">
        <f>V37*X37*L37</f>
        <v>0</v>
      </c>
      <c r="AO37" s="398">
        <f t="shared" ref="AO37" si="174">IFERROR(AN37*O37,0)</f>
        <v>0</v>
      </c>
      <c r="AP37" s="400">
        <f t="shared" ref="AP37" si="175">IF(Y37&gt;0,IF(AG37&gt;0,($I$6/160)*(Y37/60)*AG37*L37,0),IF(AG37&gt;0,($I$6/160)*((AE37+AE38+AE39)/60)*AG37*L37,0))</f>
        <v>0</v>
      </c>
      <c r="AQ37" s="439">
        <f>IFERROR(AP37*O37,0)</f>
        <v>0</v>
      </c>
      <c r="AR37" s="372">
        <f t="shared" ref="AR37:BA37" si="176">IF($P37="In (zvyšuje náklady)",AH37,0)</f>
        <v>0</v>
      </c>
      <c r="AS37" s="369">
        <f t="shared" si="176"/>
        <v>0</v>
      </c>
      <c r="AT37" s="369">
        <f t="shared" si="176"/>
        <v>0</v>
      </c>
      <c r="AU37" s="369">
        <f t="shared" si="176"/>
        <v>0</v>
      </c>
      <c r="AV37" s="369">
        <f t="shared" si="176"/>
        <v>0</v>
      </c>
      <c r="AW37" s="369">
        <f t="shared" si="176"/>
        <v>0</v>
      </c>
      <c r="AX37" s="369">
        <f t="shared" si="176"/>
        <v>0</v>
      </c>
      <c r="AY37" s="369">
        <f t="shared" si="176"/>
        <v>0</v>
      </c>
      <c r="AZ37" s="369">
        <f t="shared" si="176"/>
        <v>0</v>
      </c>
      <c r="BA37" s="369">
        <f t="shared" si="176"/>
        <v>0</v>
      </c>
      <c r="BB37" s="369" t="str">
        <f t="shared" ref="BB37:BK37" si="177">IF($P37="Out (znižuje náklady)",AH37,"0")</f>
        <v>0</v>
      </c>
      <c r="BC37" s="369" t="str">
        <f t="shared" si="177"/>
        <v>0</v>
      </c>
      <c r="BD37" s="369" t="str">
        <f t="shared" si="177"/>
        <v>0</v>
      </c>
      <c r="BE37" s="369" t="str">
        <f t="shared" si="177"/>
        <v>0</v>
      </c>
      <c r="BF37" s="369" t="str">
        <f t="shared" si="177"/>
        <v>0</v>
      </c>
      <c r="BG37" s="369" t="str">
        <f t="shared" si="177"/>
        <v>0</v>
      </c>
      <c r="BH37" s="369" t="str">
        <f t="shared" si="177"/>
        <v>0</v>
      </c>
      <c r="BI37" s="369" t="str">
        <f t="shared" si="177"/>
        <v>0</v>
      </c>
      <c r="BJ37" s="369" t="str">
        <f t="shared" si="177"/>
        <v>0</v>
      </c>
      <c r="BK37" s="377" t="str">
        <f t="shared" si="177"/>
        <v>0</v>
      </c>
      <c r="BL37" s="371">
        <f>IF(H37=vstupy!$B$47,0,1)</f>
        <v>1</v>
      </c>
      <c r="BM37" s="372">
        <f t="shared" ref="BM37:BW37" si="178">$BL37*AR37</f>
        <v>0</v>
      </c>
      <c r="BN37" s="369">
        <f t="shared" si="178"/>
        <v>0</v>
      </c>
      <c r="BO37" s="369">
        <f t="shared" si="178"/>
        <v>0</v>
      </c>
      <c r="BP37" s="369">
        <f t="shared" si="178"/>
        <v>0</v>
      </c>
      <c r="BQ37" s="369">
        <f t="shared" si="178"/>
        <v>0</v>
      </c>
      <c r="BR37" s="369">
        <f t="shared" si="178"/>
        <v>0</v>
      </c>
      <c r="BS37" s="369">
        <f t="shared" si="178"/>
        <v>0</v>
      </c>
      <c r="BT37" s="369">
        <f t="shared" si="178"/>
        <v>0</v>
      </c>
      <c r="BU37" s="369">
        <f t="shared" si="178"/>
        <v>0</v>
      </c>
      <c r="BV37" s="370">
        <f t="shared" si="178"/>
        <v>0</v>
      </c>
      <c r="BW37" s="372">
        <f t="shared" si="178"/>
        <v>0</v>
      </c>
      <c r="BX37" s="369">
        <f>$BL37*BC37</f>
        <v>0</v>
      </c>
      <c r="BY37" s="369">
        <f t="shared" ref="BY37:CF37" si="179">$BL37*BD37</f>
        <v>0</v>
      </c>
      <c r="BZ37" s="369">
        <f t="shared" si="179"/>
        <v>0</v>
      </c>
      <c r="CA37" s="369">
        <f t="shared" si="179"/>
        <v>0</v>
      </c>
      <c r="CB37" s="369">
        <f t="shared" si="179"/>
        <v>0</v>
      </c>
      <c r="CC37" s="369">
        <f t="shared" si="179"/>
        <v>0</v>
      </c>
      <c r="CD37" s="369">
        <f t="shared" si="179"/>
        <v>0</v>
      </c>
      <c r="CE37" s="369">
        <f t="shared" si="179"/>
        <v>0</v>
      </c>
      <c r="CF37" s="370">
        <f t="shared" si="179"/>
        <v>0</v>
      </c>
      <c r="CG37" s="395">
        <f>IF(P37="Nemení sa",1,0)</f>
        <v>0</v>
      </c>
      <c r="CH37" s="372">
        <f>AI37*$CG37</f>
        <v>0</v>
      </c>
      <c r="CI37" s="369">
        <f>AK37*$CG37</f>
        <v>0</v>
      </c>
      <c r="CJ37" s="369">
        <f>AM37*$CG37</f>
        <v>0</v>
      </c>
      <c r="CK37" s="369">
        <f>AO37*$CG37</f>
        <v>0</v>
      </c>
      <c r="CL37" s="370">
        <f>AQ37*$CG37</f>
        <v>0</v>
      </c>
      <c r="CM37" s="373">
        <f t="shared" ref="CM37" si="180">SUM(CH37:CL39)</f>
        <v>0</v>
      </c>
      <c r="CN37" s="374">
        <f>IF(H37=vstupy!B$42,"1",0)</f>
        <v>0</v>
      </c>
      <c r="CO37" s="372">
        <f t="shared" ref="CO37:CX37" si="181">IF($CN37="1",AR37,0)</f>
        <v>0</v>
      </c>
      <c r="CP37" s="369">
        <f t="shared" si="181"/>
        <v>0</v>
      </c>
      <c r="CQ37" s="369">
        <f t="shared" si="181"/>
        <v>0</v>
      </c>
      <c r="CR37" s="369">
        <f t="shared" si="181"/>
        <v>0</v>
      </c>
      <c r="CS37" s="369">
        <f t="shared" si="181"/>
        <v>0</v>
      </c>
      <c r="CT37" s="369">
        <f t="shared" si="181"/>
        <v>0</v>
      </c>
      <c r="CU37" s="369">
        <f t="shared" si="181"/>
        <v>0</v>
      </c>
      <c r="CV37" s="369">
        <f t="shared" si="181"/>
        <v>0</v>
      </c>
      <c r="CW37" s="369">
        <f t="shared" si="181"/>
        <v>0</v>
      </c>
      <c r="CX37" s="370">
        <f t="shared" si="181"/>
        <v>0</v>
      </c>
      <c r="CY37" s="371">
        <f>CR37+CV37+CX37</f>
        <v>0</v>
      </c>
      <c r="CZ37" s="371">
        <f t="shared" ref="CZ37" si="182">CP37+CT37</f>
        <v>0</v>
      </c>
      <c r="DA37" s="372">
        <f t="shared" ref="DA37:DJ37" si="183">IF($CN37="1",BB37,0)</f>
        <v>0</v>
      </c>
      <c r="DB37" s="369">
        <f t="shared" si="183"/>
        <v>0</v>
      </c>
      <c r="DC37" s="369">
        <f t="shared" si="183"/>
        <v>0</v>
      </c>
      <c r="DD37" s="369">
        <f t="shared" si="183"/>
        <v>0</v>
      </c>
      <c r="DE37" s="369">
        <f t="shared" si="183"/>
        <v>0</v>
      </c>
      <c r="DF37" s="369">
        <f t="shared" si="183"/>
        <v>0</v>
      </c>
      <c r="DG37" s="369">
        <f t="shared" si="183"/>
        <v>0</v>
      </c>
      <c r="DH37" s="369">
        <f t="shared" si="183"/>
        <v>0</v>
      </c>
      <c r="DI37" s="369">
        <f t="shared" si="183"/>
        <v>0</v>
      </c>
      <c r="DJ37" s="370">
        <f t="shared" si="183"/>
        <v>0</v>
      </c>
      <c r="DK37" s="382">
        <f>DD37+DH37+DJ37</f>
        <v>0</v>
      </c>
      <c r="DL37" s="382">
        <f t="shared" ref="DL37" si="184">DB37+DF37</f>
        <v>0</v>
      </c>
      <c r="DM37" s="381">
        <f>IF(CG37=0,1,0)</f>
        <v>1</v>
      </c>
      <c r="DN37" s="381">
        <f>IFERROR(IF($AH37="N",AJ37+AL37+AN37+AP37,AH37+AJ37+AL37+AN37+AP37),0)*$DM37</f>
        <v>0</v>
      </c>
      <c r="DO37" s="381">
        <f>(AI37+AK37+AM37+AO37+AQ37)*$DM37</f>
        <v>0</v>
      </c>
      <c r="DP37" s="381">
        <f>AU37+AY37+BA37-CY37</f>
        <v>0</v>
      </c>
      <c r="DQ37" s="381">
        <f>BE37+BI37+BK37-DK37</f>
        <v>0</v>
      </c>
      <c r="DR37" s="381">
        <f>DP37+DQ37</f>
        <v>0</v>
      </c>
      <c r="DS37" s="380" t="str">
        <f>IF(OR(H37=vstupy!B$40,H37=vstupy!B$41,H37=vstupy!B$42,),"0","1")</f>
        <v>0</v>
      </c>
      <c r="DT37" s="372">
        <f>IF($DS37="1",AS37,"0")+CH37</f>
        <v>0</v>
      </c>
      <c r="DU37" s="369">
        <f>IF($DS37="1",AU37,"0")+CI37</f>
        <v>0</v>
      </c>
      <c r="DV37" s="369">
        <f>IF($DS37="1",AW37,"0")+CJ37</f>
        <v>0</v>
      </c>
      <c r="DW37" s="369">
        <f>IF($DS37="1",AY37,"0")+CK37</f>
        <v>0</v>
      </c>
      <c r="DX37" s="370">
        <f>IF($DS37="1",BA37,"0")+CL37</f>
        <v>0</v>
      </c>
      <c r="DY37" s="378">
        <f t="shared" ref="DY37" si="185">SUM(DT37:DX39)</f>
        <v>0</v>
      </c>
      <c r="DZ37" s="372" t="str">
        <f t="shared" ref="DZ37" si="186">IF($DS37="1",BC37,"0")</f>
        <v>0</v>
      </c>
      <c r="EA37" s="369" t="str">
        <f t="shared" ref="EA37" si="187">IF($DS37="1",BE37,"0")</f>
        <v>0</v>
      </c>
      <c r="EB37" s="369" t="str">
        <f t="shared" ref="EB37" si="188">IF($DS37="1",BG37,"0")</f>
        <v>0</v>
      </c>
      <c r="EC37" s="369" t="str">
        <f>IF($DS37="1",BI37,"0")</f>
        <v>0</v>
      </c>
      <c r="ED37" s="370" t="str">
        <f>IF($DS37="1",BK37,"0")</f>
        <v>0</v>
      </c>
      <c r="EE37" s="378">
        <f t="shared" ref="EE37" si="189">SUM(DZ37:ED39)</f>
        <v>0</v>
      </c>
      <c r="EF37" s="379">
        <f>EE37+DY37</f>
        <v>0</v>
      </c>
    </row>
    <row r="38" spans="1:136" ht="12.6" customHeight="1" x14ac:dyDescent="0.2">
      <c r="A38" s="16"/>
      <c r="B38" s="414"/>
      <c r="C38" s="384"/>
      <c r="D38" s="384"/>
      <c r="E38" s="384"/>
      <c r="F38" s="384"/>
      <c r="G38" s="384"/>
      <c r="H38" s="393"/>
      <c r="I38" s="384"/>
      <c r="J38" s="384"/>
      <c r="K38" s="387"/>
      <c r="L38" s="390"/>
      <c r="M38" s="384"/>
      <c r="N38" s="384"/>
      <c r="O38" s="383"/>
      <c r="P38" s="393"/>
      <c r="Q38" s="384"/>
      <c r="R38" s="442"/>
      <c r="S38" s="442"/>
      <c r="T38" s="385"/>
      <c r="U38" s="442"/>
      <c r="V38" s="409"/>
      <c r="W38" s="410"/>
      <c r="X38" s="385"/>
      <c r="Y38" s="442"/>
      <c r="Z38" s="261" t="s">
        <v>142</v>
      </c>
      <c r="AA38" s="262" t="s">
        <v>137</v>
      </c>
      <c r="AB38" s="263">
        <f>VLOOKUP($Z38,vstupy!$B$18:$F$31,MATCH($AA38,vstupy!$B$17:$F$17,0),0)</f>
        <v>0</v>
      </c>
      <c r="AC38" s="264" t="s">
        <v>143</v>
      </c>
      <c r="AD38" s="263">
        <f>VLOOKUP($AC38,[1]vstupy!$B$34:$C$36,2,FALSE)</f>
        <v>0</v>
      </c>
      <c r="AE38" s="263">
        <f t="shared" si="108"/>
        <v>0</v>
      </c>
      <c r="AF38" s="412"/>
      <c r="AG38" s="404"/>
      <c r="AH38" s="372"/>
      <c r="AI38" s="396"/>
      <c r="AJ38" s="396"/>
      <c r="AK38" s="396"/>
      <c r="AL38" s="445"/>
      <c r="AM38" s="396"/>
      <c r="AN38" s="396"/>
      <c r="AO38" s="399"/>
      <c r="AP38" s="396"/>
      <c r="AQ38" s="401"/>
      <c r="AR38" s="372"/>
      <c r="AS38" s="369"/>
      <c r="AT38" s="369"/>
      <c r="AU38" s="369"/>
      <c r="AV38" s="369"/>
      <c r="AW38" s="369"/>
      <c r="AX38" s="369"/>
      <c r="AY38" s="369"/>
      <c r="AZ38" s="369"/>
      <c r="BA38" s="369"/>
      <c r="BB38" s="369"/>
      <c r="BC38" s="369"/>
      <c r="BD38" s="369"/>
      <c r="BE38" s="369"/>
      <c r="BF38" s="369"/>
      <c r="BG38" s="369"/>
      <c r="BH38" s="369"/>
      <c r="BI38" s="369"/>
      <c r="BJ38" s="369"/>
      <c r="BK38" s="377"/>
      <c r="BL38" s="371"/>
      <c r="BM38" s="372"/>
      <c r="BN38" s="369"/>
      <c r="BO38" s="369"/>
      <c r="BP38" s="369"/>
      <c r="BQ38" s="369"/>
      <c r="BR38" s="369"/>
      <c r="BS38" s="369"/>
      <c r="BT38" s="369"/>
      <c r="BU38" s="369"/>
      <c r="BV38" s="370"/>
      <c r="BW38" s="372"/>
      <c r="BX38" s="369"/>
      <c r="BY38" s="369"/>
      <c r="BZ38" s="369"/>
      <c r="CA38" s="369"/>
      <c r="CB38" s="369"/>
      <c r="CC38" s="369"/>
      <c r="CD38" s="369"/>
      <c r="CE38" s="369"/>
      <c r="CF38" s="370"/>
      <c r="CG38" s="395"/>
      <c r="CH38" s="372"/>
      <c r="CI38" s="369"/>
      <c r="CJ38" s="369"/>
      <c r="CK38" s="369"/>
      <c r="CL38" s="370"/>
      <c r="CM38" s="373"/>
      <c r="CN38" s="375"/>
      <c r="CO38" s="372"/>
      <c r="CP38" s="369"/>
      <c r="CQ38" s="369"/>
      <c r="CR38" s="369"/>
      <c r="CS38" s="369"/>
      <c r="CT38" s="369"/>
      <c r="CU38" s="369"/>
      <c r="CV38" s="369"/>
      <c r="CW38" s="369"/>
      <c r="CX38" s="370"/>
      <c r="CY38" s="371"/>
      <c r="CZ38" s="371"/>
      <c r="DA38" s="372"/>
      <c r="DB38" s="369"/>
      <c r="DC38" s="369"/>
      <c r="DD38" s="369"/>
      <c r="DE38" s="369"/>
      <c r="DF38" s="369"/>
      <c r="DG38" s="369"/>
      <c r="DH38" s="369"/>
      <c r="DI38" s="369"/>
      <c r="DJ38" s="370"/>
      <c r="DK38" s="382"/>
      <c r="DL38" s="382"/>
      <c r="DM38" s="381"/>
      <c r="DN38" s="381"/>
      <c r="DO38" s="381"/>
      <c r="DP38" s="381"/>
      <c r="DQ38" s="381"/>
      <c r="DR38" s="381"/>
      <c r="DS38" s="380"/>
      <c r="DT38" s="372"/>
      <c r="DU38" s="369"/>
      <c r="DV38" s="369"/>
      <c r="DW38" s="369"/>
      <c r="DX38" s="370"/>
      <c r="DY38" s="378"/>
      <c r="DZ38" s="372"/>
      <c r="EA38" s="369"/>
      <c r="EB38" s="369"/>
      <c r="EC38" s="369"/>
      <c r="ED38" s="370"/>
      <c r="EE38" s="378"/>
      <c r="EF38" s="379"/>
    </row>
    <row r="39" spans="1:136" ht="12.6" customHeight="1" x14ac:dyDescent="0.2">
      <c r="A39" s="16"/>
      <c r="B39" s="414"/>
      <c r="C39" s="384"/>
      <c r="D39" s="384"/>
      <c r="E39" s="384"/>
      <c r="F39" s="384"/>
      <c r="G39" s="384"/>
      <c r="H39" s="394"/>
      <c r="I39" s="384"/>
      <c r="J39" s="384"/>
      <c r="K39" s="388"/>
      <c r="L39" s="391"/>
      <c r="M39" s="384"/>
      <c r="N39" s="384"/>
      <c r="O39" s="383"/>
      <c r="P39" s="394"/>
      <c r="Q39" s="384"/>
      <c r="R39" s="442"/>
      <c r="S39" s="442"/>
      <c r="T39" s="385"/>
      <c r="U39" s="442"/>
      <c r="V39" s="409"/>
      <c r="W39" s="410"/>
      <c r="X39" s="385"/>
      <c r="Y39" s="442"/>
      <c r="Z39" s="261" t="s">
        <v>142</v>
      </c>
      <c r="AA39" s="262" t="s">
        <v>137</v>
      </c>
      <c r="AB39" s="263">
        <f>VLOOKUP($Z39,vstupy!$B$18:$F$31,MATCH($AA39,vstupy!$B$17:$F$17,0),0)</f>
        <v>0</v>
      </c>
      <c r="AC39" s="264" t="s">
        <v>143</v>
      </c>
      <c r="AD39" s="263">
        <f>VLOOKUP($AC39,[1]vstupy!$B$34:$C$36,2,FALSE)</f>
        <v>0</v>
      </c>
      <c r="AE39" s="263">
        <f t="shared" si="108"/>
        <v>0</v>
      </c>
      <c r="AF39" s="413"/>
      <c r="AG39" s="405"/>
      <c r="AH39" s="372"/>
      <c r="AI39" s="396"/>
      <c r="AJ39" s="396"/>
      <c r="AK39" s="396"/>
      <c r="AL39" s="441"/>
      <c r="AM39" s="396"/>
      <c r="AN39" s="396"/>
      <c r="AO39" s="400"/>
      <c r="AP39" s="396"/>
      <c r="AQ39" s="401"/>
      <c r="AR39" s="372"/>
      <c r="AS39" s="369"/>
      <c r="AT39" s="369"/>
      <c r="AU39" s="369"/>
      <c r="AV39" s="369"/>
      <c r="AW39" s="369"/>
      <c r="AX39" s="369"/>
      <c r="AY39" s="369"/>
      <c r="AZ39" s="369"/>
      <c r="BA39" s="369"/>
      <c r="BB39" s="369"/>
      <c r="BC39" s="369"/>
      <c r="BD39" s="369"/>
      <c r="BE39" s="369"/>
      <c r="BF39" s="369"/>
      <c r="BG39" s="369"/>
      <c r="BH39" s="369"/>
      <c r="BI39" s="369"/>
      <c r="BJ39" s="369"/>
      <c r="BK39" s="377"/>
      <c r="BL39" s="371"/>
      <c r="BM39" s="372"/>
      <c r="BN39" s="369"/>
      <c r="BO39" s="369"/>
      <c r="BP39" s="369"/>
      <c r="BQ39" s="369"/>
      <c r="BR39" s="369"/>
      <c r="BS39" s="369"/>
      <c r="BT39" s="369"/>
      <c r="BU39" s="369"/>
      <c r="BV39" s="370"/>
      <c r="BW39" s="372"/>
      <c r="BX39" s="369"/>
      <c r="BY39" s="369"/>
      <c r="BZ39" s="369"/>
      <c r="CA39" s="369"/>
      <c r="CB39" s="369"/>
      <c r="CC39" s="369"/>
      <c r="CD39" s="369"/>
      <c r="CE39" s="369"/>
      <c r="CF39" s="370"/>
      <c r="CG39" s="395"/>
      <c r="CH39" s="372"/>
      <c r="CI39" s="369"/>
      <c r="CJ39" s="369"/>
      <c r="CK39" s="369"/>
      <c r="CL39" s="370"/>
      <c r="CM39" s="373"/>
      <c r="CN39" s="376"/>
      <c r="CO39" s="372"/>
      <c r="CP39" s="369"/>
      <c r="CQ39" s="369"/>
      <c r="CR39" s="369"/>
      <c r="CS39" s="369"/>
      <c r="CT39" s="369"/>
      <c r="CU39" s="369"/>
      <c r="CV39" s="369"/>
      <c r="CW39" s="369"/>
      <c r="CX39" s="370"/>
      <c r="CY39" s="371"/>
      <c r="CZ39" s="371"/>
      <c r="DA39" s="372"/>
      <c r="DB39" s="369"/>
      <c r="DC39" s="369"/>
      <c r="DD39" s="369"/>
      <c r="DE39" s="369"/>
      <c r="DF39" s="369"/>
      <c r="DG39" s="369"/>
      <c r="DH39" s="369"/>
      <c r="DI39" s="369"/>
      <c r="DJ39" s="370"/>
      <c r="DK39" s="382"/>
      <c r="DL39" s="382"/>
      <c r="DM39" s="381"/>
      <c r="DN39" s="381"/>
      <c r="DO39" s="381"/>
      <c r="DP39" s="381"/>
      <c r="DQ39" s="381"/>
      <c r="DR39" s="381"/>
      <c r="DS39" s="380"/>
      <c r="DT39" s="372"/>
      <c r="DU39" s="369"/>
      <c r="DV39" s="369"/>
      <c r="DW39" s="369"/>
      <c r="DX39" s="370"/>
      <c r="DY39" s="378"/>
      <c r="DZ39" s="372"/>
      <c r="EA39" s="369"/>
      <c r="EB39" s="369"/>
      <c r="EC39" s="369"/>
      <c r="ED39" s="370"/>
      <c r="EE39" s="378"/>
      <c r="EF39" s="379"/>
    </row>
    <row r="40" spans="1:136" s="16" customFormat="1" ht="12.6" customHeight="1" x14ac:dyDescent="0.2">
      <c r="B40" s="427">
        <f t="shared" ref="B40" si="190">B37+1</f>
        <v>11</v>
      </c>
      <c r="C40" s="418"/>
      <c r="D40" s="418"/>
      <c r="E40" s="418"/>
      <c r="F40" s="418"/>
      <c r="G40" s="418"/>
      <c r="H40" s="428" t="s">
        <v>196</v>
      </c>
      <c r="I40" s="418"/>
      <c r="J40" s="418" t="str">
        <f t="shared" ref="J40" si="191">IF($H40="3e)  Skoršia transpozícia  - zavedenie transpozície pred termínom ktorý určuje smernica EÚ. "," ","")</f>
        <v/>
      </c>
      <c r="K40" s="431" t="str">
        <f t="shared" ref="K40" si="192">IF($H40="3e)  Skoršia transpozícia  - zavedenie transpozície pred termínom ktorý určuje smernica EÚ. ",$J40,"NA")</f>
        <v>NA</v>
      </c>
      <c r="L40" s="422">
        <f>IF(K40&gt;12,1,K40/12)</f>
        <v>1</v>
      </c>
      <c r="M40" s="418"/>
      <c r="N40" s="418"/>
      <c r="O40" s="426">
        <f>IF(N40="N",0,N40)</f>
        <v>0</v>
      </c>
      <c r="P40" s="428" t="s">
        <v>196</v>
      </c>
      <c r="Q40" s="418"/>
      <c r="R40" s="443"/>
      <c r="S40" s="443" t="s">
        <v>35</v>
      </c>
      <c r="T40" s="419">
        <f>VLOOKUP(S40,vstupy!$B$3:$C$15,2,FALSE)</f>
        <v>0</v>
      </c>
      <c r="U40" s="443"/>
      <c r="V40" s="420"/>
      <c r="W40" s="421" t="s">
        <v>35</v>
      </c>
      <c r="X40" s="419">
        <f>VLOOKUP(W40,vstupy!$B$3:$C$15,2,FALSE)</f>
        <v>0</v>
      </c>
      <c r="Y40" s="443"/>
      <c r="Z40" s="160" t="s">
        <v>142</v>
      </c>
      <c r="AA40" s="174" t="s">
        <v>137</v>
      </c>
      <c r="AB40" s="171">
        <f>VLOOKUP($Z40,vstupy!$B$18:$F$31,MATCH($AA40,vstupy!$B$17:$F$17,0),0)</f>
        <v>0</v>
      </c>
      <c r="AC40" s="108" t="s">
        <v>143</v>
      </c>
      <c r="AD40" s="171">
        <f>VLOOKUP($AC40,vstupy!$B$34:$C$36,2,FALSE)</f>
        <v>0</v>
      </c>
      <c r="AE40" s="171">
        <f t="shared" si="108"/>
        <v>0</v>
      </c>
      <c r="AF40" s="434" t="s">
        <v>35</v>
      </c>
      <c r="AG40" s="403">
        <f>VLOOKUP(AF40,vstupy!$B$3:$C$15,2,FALSE)</f>
        <v>0</v>
      </c>
      <c r="AH40" s="406" t="str">
        <f>IFERROR(IF(O40=0,"N",Q40/N40*L40),0)</f>
        <v>N</v>
      </c>
      <c r="AI40" s="400">
        <f>Q40*L40</f>
        <v>0</v>
      </c>
      <c r="AJ40" s="441">
        <f t="shared" ref="AJ40" si="193">R40*T40*L40</f>
        <v>0</v>
      </c>
      <c r="AK40" s="400">
        <f t="shared" ref="AK40" si="194">IFERROR(AJ40*O40,0)</f>
        <v>0</v>
      </c>
      <c r="AL40" s="441" t="str">
        <f t="shared" si="72"/>
        <v>N</v>
      </c>
      <c r="AM40" s="400">
        <f t="shared" ref="AM40" si="195">U40*L40</f>
        <v>0</v>
      </c>
      <c r="AN40" s="400">
        <f>V40*X40*L40</f>
        <v>0</v>
      </c>
      <c r="AO40" s="398">
        <f t="shared" ref="AO40" si="196">IFERROR(AN40*O40,0)</f>
        <v>0</v>
      </c>
      <c r="AP40" s="400">
        <f t="shared" ref="AP40" si="197">IF(Y40&gt;0,IF(AG40&gt;0,($I$6/160)*(Y40/60)*AG40*L40,0),IF(AG40&gt;0,($I$6/160)*((AE40+AE41+AE42)/60)*AG40*L40,0))</f>
        <v>0</v>
      </c>
      <c r="AQ40" s="439">
        <f>IFERROR(AP40*O40,0)</f>
        <v>0</v>
      </c>
      <c r="AR40" s="372">
        <f t="shared" ref="AR40:BA40" si="198">IF($P40="In (zvyšuje náklady)",AH40,0)</f>
        <v>0</v>
      </c>
      <c r="AS40" s="369">
        <f t="shared" si="198"/>
        <v>0</v>
      </c>
      <c r="AT40" s="369">
        <f t="shared" si="198"/>
        <v>0</v>
      </c>
      <c r="AU40" s="369">
        <f t="shared" si="198"/>
        <v>0</v>
      </c>
      <c r="AV40" s="369">
        <f t="shared" si="198"/>
        <v>0</v>
      </c>
      <c r="AW40" s="369">
        <f t="shared" si="198"/>
        <v>0</v>
      </c>
      <c r="AX40" s="369">
        <f t="shared" si="198"/>
        <v>0</v>
      </c>
      <c r="AY40" s="369">
        <f t="shared" si="198"/>
        <v>0</v>
      </c>
      <c r="AZ40" s="369">
        <f t="shared" si="198"/>
        <v>0</v>
      </c>
      <c r="BA40" s="369">
        <f t="shared" si="198"/>
        <v>0</v>
      </c>
      <c r="BB40" s="369" t="str">
        <f t="shared" ref="BB40:BK40" si="199">IF($P40="Out (znižuje náklady)",AH40,"0")</f>
        <v>0</v>
      </c>
      <c r="BC40" s="369" t="str">
        <f t="shared" si="199"/>
        <v>0</v>
      </c>
      <c r="BD40" s="369" t="str">
        <f t="shared" si="199"/>
        <v>0</v>
      </c>
      <c r="BE40" s="369" t="str">
        <f t="shared" si="199"/>
        <v>0</v>
      </c>
      <c r="BF40" s="369" t="str">
        <f t="shared" si="199"/>
        <v>0</v>
      </c>
      <c r="BG40" s="369" t="str">
        <f t="shared" si="199"/>
        <v>0</v>
      </c>
      <c r="BH40" s="369" t="str">
        <f t="shared" si="199"/>
        <v>0</v>
      </c>
      <c r="BI40" s="369" t="str">
        <f t="shared" si="199"/>
        <v>0</v>
      </c>
      <c r="BJ40" s="369" t="str">
        <f t="shared" si="199"/>
        <v>0</v>
      </c>
      <c r="BK40" s="377" t="str">
        <f t="shared" si="199"/>
        <v>0</v>
      </c>
      <c r="BL40" s="371">
        <f>IF(H40=vstupy!$B$47,0,1)</f>
        <v>1</v>
      </c>
      <c r="BM40" s="372">
        <f t="shared" ref="BM40:CF40" si="200">$BL40*AR40</f>
        <v>0</v>
      </c>
      <c r="BN40" s="369">
        <f t="shared" si="200"/>
        <v>0</v>
      </c>
      <c r="BO40" s="369">
        <f t="shared" si="200"/>
        <v>0</v>
      </c>
      <c r="BP40" s="369">
        <f t="shared" si="200"/>
        <v>0</v>
      </c>
      <c r="BQ40" s="369">
        <f t="shared" si="200"/>
        <v>0</v>
      </c>
      <c r="BR40" s="369">
        <f t="shared" si="200"/>
        <v>0</v>
      </c>
      <c r="BS40" s="369">
        <f t="shared" si="200"/>
        <v>0</v>
      </c>
      <c r="BT40" s="369">
        <f t="shared" si="200"/>
        <v>0</v>
      </c>
      <c r="BU40" s="369">
        <f t="shared" si="200"/>
        <v>0</v>
      </c>
      <c r="BV40" s="370">
        <f t="shared" si="200"/>
        <v>0</v>
      </c>
      <c r="BW40" s="372">
        <f t="shared" si="200"/>
        <v>0</v>
      </c>
      <c r="BX40" s="369">
        <f t="shared" si="200"/>
        <v>0</v>
      </c>
      <c r="BY40" s="369">
        <f t="shared" si="200"/>
        <v>0</v>
      </c>
      <c r="BZ40" s="369">
        <f t="shared" si="200"/>
        <v>0</v>
      </c>
      <c r="CA40" s="369">
        <f t="shared" si="200"/>
        <v>0</v>
      </c>
      <c r="CB40" s="369">
        <f t="shared" si="200"/>
        <v>0</v>
      </c>
      <c r="CC40" s="369">
        <f t="shared" si="200"/>
        <v>0</v>
      </c>
      <c r="CD40" s="369">
        <f t="shared" si="200"/>
        <v>0</v>
      </c>
      <c r="CE40" s="369">
        <f t="shared" si="200"/>
        <v>0</v>
      </c>
      <c r="CF40" s="370">
        <f t="shared" si="200"/>
        <v>0</v>
      </c>
      <c r="CG40" s="395">
        <f>IF(P40="Nemení sa",1,0)</f>
        <v>0</v>
      </c>
      <c r="CH40" s="372">
        <f>AI40*$CG40</f>
        <v>0</v>
      </c>
      <c r="CI40" s="369">
        <f>AK40*$CG40</f>
        <v>0</v>
      </c>
      <c r="CJ40" s="369">
        <f>AM40*$CG40</f>
        <v>0</v>
      </c>
      <c r="CK40" s="369">
        <f>AO40*$CG40</f>
        <v>0</v>
      </c>
      <c r="CL40" s="370">
        <f>AQ40*$CG40</f>
        <v>0</v>
      </c>
      <c r="CM40" s="373">
        <f t="shared" ref="CM40" si="201">SUM(CH40:CL42)</f>
        <v>0</v>
      </c>
      <c r="CN40" s="374">
        <f>IF(H40=vstupy!B$42,"1",0)</f>
        <v>0</v>
      </c>
      <c r="CO40" s="372">
        <f t="shared" ref="CO40:CX40" si="202">IF($CN40="1",AR40,0)</f>
        <v>0</v>
      </c>
      <c r="CP40" s="369">
        <f t="shared" si="202"/>
        <v>0</v>
      </c>
      <c r="CQ40" s="369">
        <f t="shared" si="202"/>
        <v>0</v>
      </c>
      <c r="CR40" s="369">
        <f t="shared" si="202"/>
        <v>0</v>
      </c>
      <c r="CS40" s="369">
        <f t="shared" si="202"/>
        <v>0</v>
      </c>
      <c r="CT40" s="369">
        <f t="shared" si="202"/>
        <v>0</v>
      </c>
      <c r="CU40" s="369">
        <f t="shared" si="202"/>
        <v>0</v>
      </c>
      <c r="CV40" s="369">
        <f t="shared" si="202"/>
        <v>0</v>
      </c>
      <c r="CW40" s="369">
        <f t="shared" si="202"/>
        <v>0</v>
      </c>
      <c r="CX40" s="370">
        <f t="shared" si="202"/>
        <v>0</v>
      </c>
      <c r="CY40" s="371">
        <f>CR40+CV40+CX40</f>
        <v>0</v>
      </c>
      <c r="CZ40" s="371">
        <f t="shared" ref="CZ40" si="203">CP40+CT40</f>
        <v>0</v>
      </c>
      <c r="DA40" s="372">
        <f t="shared" ref="DA40:DJ40" si="204">IF($CN40="1",BB40,0)</f>
        <v>0</v>
      </c>
      <c r="DB40" s="369">
        <f t="shared" si="204"/>
        <v>0</v>
      </c>
      <c r="DC40" s="369">
        <f t="shared" si="204"/>
        <v>0</v>
      </c>
      <c r="DD40" s="369">
        <f t="shared" si="204"/>
        <v>0</v>
      </c>
      <c r="DE40" s="369">
        <f t="shared" si="204"/>
        <v>0</v>
      </c>
      <c r="DF40" s="369">
        <f t="shared" si="204"/>
        <v>0</v>
      </c>
      <c r="DG40" s="369">
        <f t="shared" si="204"/>
        <v>0</v>
      </c>
      <c r="DH40" s="369">
        <f t="shared" si="204"/>
        <v>0</v>
      </c>
      <c r="DI40" s="369">
        <f t="shared" si="204"/>
        <v>0</v>
      </c>
      <c r="DJ40" s="370">
        <f t="shared" si="204"/>
        <v>0</v>
      </c>
      <c r="DK40" s="382">
        <f>DD40+DH40+DJ40</f>
        <v>0</v>
      </c>
      <c r="DL40" s="382">
        <f t="shared" ref="DL40" si="205">DB40+DF40</f>
        <v>0</v>
      </c>
      <c r="DM40" s="381">
        <f>IF(CG40=0,1,0)</f>
        <v>1</v>
      </c>
      <c r="DN40" s="381">
        <f>IFERROR(IF($AH40="N",AJ40+AL40+AN40+AP40,AH40+AJ40+AL40+AN40+AP40),0)*$DM40</f>
        <v>0</v>
      </c>
      <c r="DO40" s="381">
        <f>(AI40+AK40+AM40+AO40+AQ40)*$DM40</f>
        <v>0</v>
      </c>
      <c r="DP40" s="381">
        <f>AU40+AY40+BA40-CY40</f>
        <v>0</v>
      </c>
      <c r="DQ40" s="381">
        <f>BE40+BI40+BK40-DK40</f>
        <v>0</v>
      </c>
      <c r="DR40" s="381">
        <f>DP40+DQ40</f>
        <v>0</v>
      </c>
      <c r="DS40" s="380" t="str">
        <f>IF(OR(H40=vstupy!B$40,H40=vstupy!B$41,H40=vstupy!B$42,),"0","1")</f>
        <v>0</v>
      </c>
      <c r="DT40" s="372">
        <f>IF($DS40="1",AS40,"0")+CH40</f>
        <v>0</v>
      </c>
      <c r="DU40" s="369">
        <f>IF($DS40="1",AU40,"0")+CI40</f>
        <v>0</v>
      </c>
      <c r="DV40" s="369">
        <f>IF($DS40="1",AW40,"0")+CJ40</f>
        <v>0</v>
      </c>
      <c r="DW40" s="369">
        <f>IF($DS40="1",AY40,"0")+CK40</f>
        <v>0</v>
      </c>
      <c r="DX40" s="370">
        <f>IF($DS40="1",BA40,"0")+CL40</f>
        <v>0</v>
      </c>
      <c r="DY40" s="378">
        <f t="shared" ref="DY40" si="206">SUM(DT40:DX42)</f>
        <v>0</v>
      </c>
      <c r="DZ40" s="372" t="str">
        <f t="shared" ref="DZ40" si="207">IF($DS40="1",BC40,"0")</f>
        <v>0</v>
      </c>
      <c r="EA40" s="369" t="str">
        <f t="shared" ref="EA40" si="208">IF($DS40="1",BE40,"0")</f>
        <v>0</v>
      </c>
      <c r="EB40" s="369" t="str">
        <f t="shared" ref="EB40" si="209">IF($DS40="1",BG40,"0")</f>
        <v>0</v>
      </c>
      <c r="EC40" s="369" t="str">
        <f>IF($DS40="1",BI40,"0")</f>
        <v>0</v>
      </c>
      <c r="ED40" s="370" t="str">
        <f>IF($DS40="1",BK40,"0")</f>
        <v>0</v>
      </c>
      <c r="EE40" s="378">
        <f t="shared" ref="EE40" si="210">SUM(DZ40:ED42)</f>
        <v>0</v>
      </c>
      <c r="EF40" s="379">
        <f>EE40+DY40</f>
        <v>0</v>
      </c>
    </row>
    <row r="41" spans="1:136" s="16" customFormat="1" ht="12.6" customHeight="1" x14ac:dyDescent="0.2">
      <c r="B41" s="427"/>
      <c r="C41" s="418"/>
      <c r="D41" s="418"/>
      <c r="E41" s="418"/>
      <c r="F41" s="418"/>
      <c r="G41" s="418"/>
      <c r="H41" s="429"/>
      <c r="I41" s="418"/>
      <c r="J41" s="418"/>
      <c r="K41" s="432"/>
      <c r="L41" s="423"/>
      <c r="M41" s="418"/>
      <c r="N41" s="418"/>
      <c r="O41" s="426"/>
      <c r="P41" s="429"/>
      <c r="Q41" s="418"/>
      <c r="R41" s="443"/>
      <c r="S41" s="443"/>
      <c r="T41" s="419"/>
      <c r="U41" s="443"/>
      <c r="V41" s="420"/>
      <c r="W41" s="421"/>
      <c r="X41" s="419"/>
      <c r="Y41" s="443"/>
      <c r="Z41" s="160" t="s">
        <v>142</v>
      </c>
      <c r="AA41" s="174" t="s">
        <v>137</v>
      </c>
      <c r="AB41" s="171">
        <f>VLOOKUP($Z41,vstupy!$B$18:$F$31,MATCH($AA41,vstupy!$B$17:$F$17,0),0)</f>
        <v>0</v>
      </c>
      <c r="AC41" s="108" t="s">
        <v>143</v>
      </c>
      <c r="AD41" s="171">
        <f>VLOOKUP($AC41,vstupy!$B$34:$C$36,2,FALSE)</f>
        <v>0</v>
      </c>
      <c r="AE41" s="171">
        <f t="shared" si="108"/>
        <v>0</v>
      </c>
      <c r="AF41" s="435"/>
      <c r="AG41" s="404"/>
      <c r="AH41" s="372"/>
      <c r="AI41" s="396"/>
      <c r="AJ41" s="396"/>
      <c r="AK41" s="396"/>
      <c r="AL41" s="396"/>
      <c r="AM41" s="396"/>
      <c r="AN41" s="396"/>
      <c r="AO41" s="399"/>
      <c r="AP41" s="396"/>
      <c r="AQ41" s="401"/>
      <c r="AR41" s="372"/>
      <c r="AS41" s="369"/>
      <c r="AT41" s="369"/>
      <c r="AU41" s="369"/>
      <c r="AV41" s="369"/>
      <c r="AW41" s="369"/>
      <c r="AX41" s="369"/>
      <c r="AY41" s="369"/>
      <c r="AZ41" s="369"/>
      <c r="BA41" s="369"/>
      <c r="BB41" s="369"/>
      <c r="BC41" s="369"/>
      <c r="BD41" s="369"/>
      <c r="BE41" s="369"/>
      <c r="BF41" s="369"/>
      <c r="BG41" s="369"/>
      <c r="BH41" s="369"/>
      <c r="BI41" s="369"/>
      <c r="BJ41" s="369"/>
      <c r="BK41" s="377"/>
      <c r="BL41" s="371"/>
      <c r="BM41" s="372"/>
      <c r="BN41" s="369"/>
      <c r="BO41" s="369"/>
      <c r="BP41" s="369"/>
      <c r="BQ41" s="369"/>
      <c r="BR41" s="369"/>
      <c r="BS41" s="369"/>
      <c r="BT41" s="369"/>
      <c r="BU41" s="369"/>
      <c r="BV41" s="370"/>
      <c r="BW41" s="372"/>
      <c r="BX41" s="369"/>
      <c r="BY41" s="369"/>
      <c r="BZ41" s="369"/>
      <c r="CA41" s="369"/>
      <c r="CB41" s="369"/>
      <c r="CC41" s="369"/>
      <c r="CD41" s="369"/>
      <c r="CE41" s="369"/>
      <c r="CF41" s="370"/>
      <c r="CG41" s="395"/>
      <c r="CH41" s="372"/>
      <c r="CI41" s="369"/>
      <c r="CJ41" s="369"/>
      <c r="CK41" s="369"/>
      <c r="CL41" s="370"/>
      <c r="CM41" s="373"/>
      <c r="CN41" s="375"/>
      <c r="CO41" s="372"/>
      <c r="CP41" s="369"/>
      <c r="CQ41" s="369"/>
      <c r="CR41" s="369"/>
      <c r="CS41" s="369"/>
      <c r="CT41" s="369"/>
      <c r="CU41" s="369"/>
      <c r="CV41" s="369"/>
      <c r="CW41" s="369"/>
      <c r="CX41" s="370"/>
      <c r="CY41" s="371"/>
      <c r="CZ41" s="371"/>
      <c r="DA41" s="372"/>
      <c r="DB41" s="369"/>
      <c r="DC41" s="369"/>
      <c r="DD41" s="369"/>
      <c r="DE41" s="369"/>
      <c r="DF41" s="369"/>
      <c r="DG41" s="369"/>
      <c r="DH41" s="369"/>
      <c r="DI41" s="369"/>
      <c r="DJ41" s="370"/>
      <c r="DK41" s="382"/>
      <c r="DL41" s="382"/>
      <c r="DM41" s="381"/>
      <c r="DN41" s="381"/>
      <c r="DO41" s="381"/>
      <c r="DP41" s="381"/>
      <c r="DQ41" s="381"/>
      <c r="DR41" s="381"/>
      <c r="DS41" s="380"/>
      <c r="DT41" s="372"/>
      <c r="DU41" s="369"/>
      <c r="DV41" s="369"/>
      <c r="DW41" s="369"/>
      <c r="DX41" s="370"/>
      <c r="DY41" s="378"/>
      <c r="DZ41" s="372"/>
      <c r="EA41" s="369"/>
      <c r="EB41" s="369"/>
      <c r="EC41" s="369"/>
      <c r="ED41" s="370"/>
      <c r="EE41" s="378"/>
      <c r="EF41" s="379"/>
    </row>
    <row r="42" spans="1:136" s="16" customFormat="1" ht="12.6" customHeight="1" x14ac:dyDescent="0.2">
      <c r="B42" s="427"/>
      <c r="C42" s="418"/>
      <c r="D42" s="418"/>
      <c r="E42" s="418"/>
      <c r="F42" s="418"/>
      <c r="G42" s="418"/>
      <c r="H42" s="430"/>
      <c r="I42" s="418"/>
      <c r="J42" s="418"/>
      <c r="K42" s="433"/>
      <c r="L42" s="424"/>
      <c r="M42" s="418"/>
      <c r="N42" s="418"/>
      <c r="O42" s="426"/>
      <c r="P42" s="430"/>
      <c r="Q42" s="418"/>
      <c r="R42" s="443"/>
      <c r="S42" s="443"/>
      <c r="T42" s="419"/>
      <c r="U42" s="443"/>
      <c r="V42" s="420"/>
      <c r="W42" s="421"/>
      <c r="X42" s="419"/>
      <c r="Y42" s="443"/>
      <c r="Z42" s="160" t="s">
        <v>142</v>
      </c>
      <c r="AA42" s="174" t="s">
        <v>137</v>
      </c>
      <c r="AB42" s="171">
        <f>VLOOKUP($Z42,vstupy!$B$18:$F$31,MATCH($AA42,vstupy!$B$17:$F$17,0),0)</f>
        <v>0</v>
      </c>
      <c r="AC42" s="108" t="s">
        <v>143</v>
      </c>
      <c r="AD42" s="171">
        <f>VLOOKUP($AC42,vstupy!$B$34:$C$36,2,FALSE)</f>
        <v>0</v>
      </c>
      <c r="AE42" s="171">
        <f t="shared" si="108"/>
        <v>0</v>
      </c>
      <c r="AF42" s="436"/>
      <c r="AG42" s="405"/>
      <c r="AH42" s="372"/>
      <c r="AI42" s="396"/>
      <c r="AJ42" s="396"/>
      <c r="AK42" s="396"/>
      <c r="AL42" s="396"/>
      <c r="AM42" s="396"/>
      <c r="AN42" s="396"/>
      <c r="AO42" s="400"/>
      <c r="AP42" s="396"/>
      <c r="AQ42" s="401"/>
      <c r="AR42" s="372"/>
      <c r="AS42" s="369"/>
      <c r="AT42" s="369"/>
      <c r="AU42" s="369"/>
      <c r="AV42" s="369"/>
      <c r="AW42" s="369"/>
      <c r="AX42" s="369"/>
      <c r="AY42" s="369"/>
      <c r="AZ42" s="369"/>
      <c r="BA42" s="369"/>
      <c r="BB42" s="369"/>
      <c r="BC42" s="369"/>
      <c r="BD42" s="369"/>
      <c r="BE42" s="369"/>
      <c r="BF42" s="369"/>
      <c r="BG42" s="369"/>
      <c r="BH42" s="369"/>
      <c r="BI42" s="369"/>
      <c r="BJ42" s="369"/>
      <c r="BK42" s="377"/>
      <c r="BL42" s="371"/>
      <c r="BM42" s="372"/>
      <c r="BN42" s="369"/>
      <c r="BO42" s="369"/>
      <c r="BP42" s="369"/>
      <c r="BQ42" s="369"/>
      <c r="BR42" s="369"/>
      <c r="BS42" s="369"/>
      <c r="BT42" s="369"/>
      <c r="BU42" s="369"/>
      <c r="BV42" s="370"/>
      <c r="BW42" s="372"/>
      <c r="BX42" s="369"/>
      <c r="BY42" s="369"/>
      <c r="BZ42" s="369"/>
      <c r="CA42" s="369"/>
      <c r="CB42" s="369"/>
      <c r="CC42" s="369"/>
      <c r="CD42" s="369"/>
      <c r="CE42" s="369"/>
      <c r="CF42" s="370"/>
      <c r="CG42" s="395"/>
      <c r="CH42" s="372"/>
      <c r="CI42" s="369"/>
      <c r="CJ42" s="369"/>
      <c r="CK42" s="369"/>
      <c r="CL42" s="370"/>
      <c r="CM42" s="373"/>
      <c r="CN42" s="376"/>
      <c r="CO42" s="372"/>
      <c r="CP42" s="369"/>
      <c r="CQ42" s="369"/>
      <c r="CR42" s="369"/>
      <c r="CS42" s="369"/>
      <c r="CT42" s="369"/>
      <c r="CU42" s="369"/>
      <c r="CV42" s="369"/>
      <c r="CW42" s="369"/>
      <c r="CX42" s="370"/>
      <c r="CY42" s="371"/>
      <c r="CZ42" s="371"/>
      <c r="DA42" s="372"/>
      <c r="DB42" s="369"/>
      <c r="DC42" s="369"/>
      <c r="DD42" s="369"/>
      <c r="DE42" s="369"/>
      <c r="DF42" s="369"/>
      <c r="DG42" s="369"/>
      <c r="DH42" s="369"/>
      <c r="DI42" s="369"/>
      <c r="DJ42" s="370"/>
      <c r="DK42" s="382"/>
      <c r="DL42" s="382"/>
      <c r="DM42" s="381"/>
      <c r="DN42" s="381"/>
      <c r="DO42" s="381"/>
      <c r="DP42" s="381"/>
      <c r="DQ42" s="381"/>
      <c r="DR42" s="381"/>
      <c r="DS42" s="380"/>
      <c r="DT42" s="372"/>
      <c r="DU42" s="369"/>
      <c r="DV42" s="369"/>
      <c r="DW42" s="369"/>
      <c r="DX42" s="370"/>
      <c r="DY42" s="378"/>
      <c r="DZ42" s="372"/>
      <c r="EA42" s="369"/>
      <c r="EB42" s="369"/>
      <c r="EC42" s="369"/>
      <c r="ED42" s="370"/>
      <c r="EE42" s="378"/>
      <c r="EF42" s="379"/>
    </row>
    <row r="43" spans="1:136" s="16" customFormat="1" ht="12.6" customHeight="1" x14ac:dyDescent="0.2">
      <c r="B43" s="414">
        <f t="shared" ref="B43" si="211">B40+1</f>
        <v>12</v>
      </c>
      <c r="C43" s="384"/>
      <c r="D43" s="384"/>
      <c r="E43" s="384"/>
      <c r="F43" s="384"/>
      <c r="G43" s="384"/>
      <c r="H43" s="392" t="s">
        <v>196</v>
      </c>
      <c r="I43" s="384"/>
      <c r="J43" s="384" t="str">
        <f t="shared" ref="J43" si="212">IF($H43="3e)  Skoršia transpozícia  - zavedenie transpozície pred termínom ktorý určuje smernica EÚ. "," ","")</f>
        <v/>
      </c>
      <c r="K43" s="386" t="str">
        <f t="shared" ref="K43" si="213">IF($H43="3e)  Skoršia transpozícia  - zavedenie transpozície pred termínom ktorý určuje smernica EÚ. ",$J43,"NA")</f>
        <v>NA</v>
      </c>
      <c r="L43" s="389">
        <f>IF(K43&gt;12,1,K43/12)</f>
        <v>1</v>
      </c>
      <c r="M43" s="384"/>
      <c r="N43" s="384"/>
      <c r="O43" s="383">
        <f>IF(N43="N",0,N43)</f>
        <v>0</v>
      </c>
      <c r="P43" s="392" t="s">
        <v>196</v>
      </c>
      <c r="Q43" s="384"/>
      <c r="R43" s="442"/>
      <c r="S43" s="442" t="s">
        <v>35</v>
      </c>
      <c r="T43" s="385">
        <f>VLOOKUP(S43,vstupy!$B$3:$C$15,2,FALSE)</f>
        <v>0</v>
      </c>
      <c r="U43" s="442"/>
      <c r="V43" s="409"/>
      <c r="W43" s="410" t="s">
        <v>35</v>
      </c>
      <c r="X43" s="385">
        <f>VLOOKUP(W43,vstupy!$B$3:$C$15,2,FALSE)</f>
        <v>0</v>
      </c>
      <c r="Y43" s="442"/>
      <c r="Z43" s="261" t="s">
        <v>142</v>
      </c>
      <c r="AA43" s="262" t="s">
        <v>137</v>
      </c>
      <c r="AB43" s="263">
        <f>VLOOKUP($Z43,vstupy!$B$18:$F$31,MATCH($AA43,vstupy!$B$17:$F$17,0),0)</f>
        <v>0</v>
      </c>
      <c r="AC43" s="264" t="s">
        <v>143</v>
      </c>
      <c r="AD43" s="263">
        <f>VLOOKUP($AC43,vstupy!$B$34:$C$36,2,FALSE)</f>
        <v>0</v>
      </c>
      <c r="AE43" s="263">
        <f t="shared" si="108"/>
        <v>0</v>
      </c>
      <c r="AF43" s="411" t="s">
        <v>35</v>
      </c>
      <c r="AG43" s="403">
        <f>VLOOKUP(AF43,vstupy!$B$3:$C$15,2,FALSE)</f>
        <v>0</v>
      </c>
      <c r="AH43" s="406" t="str">
        <f>IFERROR(IF(O43=0,"N",Q43/N43*L43),0)</f>
        <v>N</v>
      </c>
      <c r="AI43" s="400">
        <f>Q43*L43</f>
        <v>0</v>
      </c>
      <c r="AJ43" s="441">
        <f t="shared" ref="AJ43" si="214">R43*T43*L43</f>
        <v>0</v>
      </c>
      <c r="AK43" s="400">
        <f t="shared" ref="AK43" si="215">IFERROR(AJ43*O43,0)</f>
        <v>0</v>
      </c>
      <c r="AL43" s="441" t="str">
        <f t="shared" si="72"/>
        <v>N</v>
      </c>
      <c r="AM43" s="400">
        <f t="shared" ref="AM43" si="216">U43*L43</f>
        <v>0</v>
      </c>
      <c r="AN43" s="400">
        <f>V43*X43*L43</f>
        <v>0</v>
      </c>
      <c r="AO43" s="398">
        <f t="shared" ref="AO43" si="217">IFERROR(AN43*O43,0)</f>
        <v>0</v>
      </c>
      <c r="AP43" s="400">
        <f t="shared" ref="AP43" si="218">IF(Y43&gt;0,IF(AG43&gt;0,($I$6/160)*(Y43/60)*AG43*L43,0),IF(AG43&gt;0,($I$6/160)*((AE43+AE44+AE45)/60)*AG43*L43,0))</f>
        <v>0</v>
      </c>
      <c r="AQ43" s="439">
        <f>IFERROR(AP43*O43,0)</f>
        <v>0</v>
      </c>
      <c r="AR43" s="372">
        <f t="shared" ref="AR43:BA43" si="219">IF($P43="In (zvyšuje náklady)",AH43,0)</f>
        <v>0</v>
      </c>
      <c r="AS43" s="369">
        <f t="shared" si="219"/>
        <v>0</v>
      </c>
      <c r="AT43" s="369">
        <f t="shared" si="219"/>
        <v>0</v>
      </c>
      <c r="AU43" s="369">
        <f t="shared" si="219"/>
        <v>0</v>
      </c>
      <c r="AV43" s="369">
        <f t="shared" si="219"/>
        <v>0</v>
      </c>
      <c r="AW43" s="369">
        <f t="shared" si="219"/>
        <v>0</v>
      </c>
      <c r="AX43" s="369">
        <f t="shared" si="219"/>
        <v>0</v>
      </c>
      <c r="AY43" s="369">
        <f t="shared" si="219"/>
        <v>0</v>
      </c>
      <c r="AZ43" s="369">
        <f t="shared" si="219"/>
        <v>0</v>
      </c>
      <c r="BA43" s="369">
        <f t="shared" si="219"/>
        <v>0</v>
      </c>
      <c r="BB43" s="369" t="str">
        <f t="shared" ref="BB43:BK43" si="220">IF($P43="Out (znižuje náklady)",AH43,"0")</f>
        <v>0</v>
      </c>
      <c r="BC43" s="369" t="str">
        <f t="shared" si="220"/>
        <v>0</v>
      </c>
      <c r="BD43" s="369" t="str">
        <f t="shared" si="220"/>
        <v>0</v>
      </c>
      <c r="BE43" s="369" t="str">
        <f t="shared" si="220"/>
        <v>0</v>
      </c>
      <c r="BF43" s="369" t="str">
        <f t="shared" si="220"/>
        <v>0</v>
      </c>
      <c r="BG43" s="369" t="str">
        <f t="shared" si="220"/>
        <v>0</v>
      </c>
      <c r="BH43" s="369" t="str">
        <f t="shared" si="220"/>
        <v>0</v>
      </c>
      <c r="BI43" s="369" t="str">
        <f t="shared" si="220"/>
        <v>0</v>
      </c>
      <c r="BJ43" s="369" t="str">
        <f t="shared" si="220"/>
        <v>0</v>
      </c>
      <c r="BK43" s="377" t="str">
        <f t="shared" si="220"/>
        <v>0</v>
      </c>
      <c r="BL43" s="371">
        <f>IF(H43=vstupy!$B$47,0,1)</f>
        <v>1</v>
      </c>
      <c r="BM43" s="372">
        <f t="shared" ref="BM43:CF43" si="221">$BL43*AR43</f>
        <v>0</v>
      </c>
      <c r="BN43" s="369">
        <f t="shared" si="221"/>
        <v>0</v>
      </c>
      <c r="BO43" s="369">
        <f t="shared" si="221"/>
        <v>0</v>
      </c>
      <c r="BP43" s="369">
        <f t="shared" si="221"/>
        <v>0</v>
      </c>
      <c r="BQ43" s="369">
        <f t="shared" si="221"/>
        <v>0</v>
      </c>
      <c r="BR43" s="369">
        <f t="shared" si="221"/>
        <v>0</v>
      </c>
      <c r="BS43" s="369">
        <f t="shared" si="221"/>
        <v>0</v>
      </c>
      <c r="BT43" s="369">
        <f t="shared" si="221"/>
        <v>0</v>
      </c>
      <c r="BU43" s="369">
        <f t="shared" si="221"/>
        <v>0</v>
      </c>
      <c r="BV43" s="370">
        <f t="shared" si="221"/>
        <v>0</v>
      </c>
      <c r="BW43" s="372">
        <f t="shared" si="221"/>
        <v>0</v>
      </c>
      <c r="BX43" s="369">
        <f t="shared" si="221"/>
        <v>0</v>
      </c>
      <c r="BY43" s="369">
        <f t="shared" si="221"/>
        <v>0</v>
      </c>
      <c r="BZ43" s="369">
        <f t="shared" si="221"/>
        <v>0</v>
      </c>
      <c r="CA43" s="369">
        <f t="shared" si="221"/>
        <v>0</v>
      </c>
      <c r="CB43" s="369">
        <f t="shared" si="221"/>
        <v>0</v>
      </c>
      <c r="CC43" s="369">
        <f t="shared" si="221"/>
        <v>0</v>
      </c>
      <c r="CD43" s="369">
        <f t="shared" si="221"/>
        <v>0</v>
      </c>
      <c r="CE43" s="369">
        <f t="shared" si="221"/>
        <v>0</v>
      </c>
      <c r="CF43" s="370">
        <f t="shared" si="221"/>
        <v>0</v>
      </c>
      <c r="CG43" s="395">
        <f>IF(P43="Nemení sa",1,0)</f>
        <v>0</v>
      </c>
      <c r="CH43" s="372">
        <f>AI43*$CG43</f>
        <v>0</v>
      </c>
      <c r="CI43" s="369">
        <f>AK43*$CG43</f>
        <v>0</v>
      </c>
      <c r="CJ43" s="369">
        <f>AM43*$CG43</f>
        <v>0</v>
      </c>
      <c r="CK43" s="369">
        <f>AO43*$CG43</f>
        <v>0</v>
      </c>
      <c r="CL43" s="370">
        <f>AQ43*$CG43</f>
        <v>0</v>
      </c>
      <c r="CM43" s="373">
        <f t="shared" ref="CM43" si="222">SUM(CH43:CL45)</f>
        <v>0</v>
      </c>
      <c r="CN43" s="374">
        <f>IF(H43=vstupy!B$42,"1",0)</f>
        <v>0</v>
      </c>
      <c r="CO43" s="372">
        <f t="shared" ref="CO43:CX43" si="223">IF($CN43="1",AR43,0)</f>
        <v>0</v>
      </c>
      <c r="CP43" s="369">
        <f t="shared" si="223"/>
        <v>0</v>
      </c>
      <c r="CQ43" s="369">
        <f t="shared" si="223"/>
        <v>0</v>
      </c>
      <c r="CR43" s="369">
        <f t="shared" si="223"/>
        <v>0</v>
      </c>
      <c r="CS43" s="369">
        <f t="shared" si="223"/>
        <v>0</v>
      </c>
      <c r="CT43" s="369">
        <f t="shared" si="223"/>
        <v>0</v>
      </c>
      <c r="CU43" s="369">
        <f t="shared" si="223"/>
        <v>0</v>
      </c>
      <c r="CV43" s="369">
        <f t="shared" si="223"/>
        <v>0</v>
      </c>
      <c r="CW43" s="369">
        <f t="shared" si="223"/>
        <v>0</v>
      </c>
      <c r="CX43" s="370">
        <f t="shared" si="223"/>
        <v>0</v>
      </c>
      <c r="CY43" s="371">
        <f>CR43+CV43+CX43</f>
        <v>0</v>
      </c>
      <c r="CZ43" s="371">
        <f t="shared" ref="CZ43" si="224">CP43+CT43</f>
        <v>0</v>
      </c>
      <c r="DA43" s="372">
        <f t="shared" ref="DA43:DJ43" si="225">IF($CN43="1",BB43,0)</f>
        <v>0</v>
      </c>
      <c r="DB43" s="369">
        <f t="shared" si="225"/>
        <v>0</v>
      </c>
      <c r="DC43" s="369">
        <f t="shared" si="225"/>
        <v>0</v>
      </c>
      <c r="DD43" s="369">
        <f t="shared" si="225"/>
        <v>0</v>
      </c>
      <c r="DE43" s="369">
        <f t="shared" si="225"/>
        <v>0</v>
      </c>
      <c r="DF43" s="369">
        <f t="shared" si="225"/>
        <v>0</v>
      </c>
      <c r="DG43" s="369">
        <f t="shared" si="225"/>
        <v>0</v>
      </c>
      <c r="DH43" s="369">
        <f t="shared" si="225"/>
        <v>0</v>
      </c>
      <c r="DI43" s="369">
        <f t="shared" si="225"/>
        <v>0</v>
      </c>
      <c r="DJ43" s="370">
        <f t="shared" si="225"/>
        <v>0</v>
      </c>
      <c r="DK43" s="382">
        <f>DD43+DH43+DJ43</f>
        <v>0</v>
      </c>
      <c r="DL43" s="382">
        <f t="shared" ref="DL43" si="226">DB43+DF43</f>
        <v>0</v>
      </c>
      <c r="DM43" s="381">
        <f>IF(CG43=0,1,0)</f>
        <v>1</v>
      </c>
      <c r="DN43" s="381">
        <f>IFERROR(IF($AH43="N",AJ43+AL43+AN43+AP43,AH43+AJ43+AL43+AN43+AP43),0)*$DM43</f>
        <v>0</v>
      </c>
      <c r="DO43" s="381">
        <f>(AI43+AK43+AM43+AO43+AQ43)*$DM43</f>
        <v>0</v>
      </c>
      <c r="DP43" s="381">
        <f>AU43+AY43+BA43-CY43</f>
        <v>0</v>
      </c>
      <c r="DQ43" s="381">
        <f>BE43+BI43+BK43-DK43</f>
        <v>0</v>
      </c>
      <c r="DR43" s="381">
        <f>DP43+DQ43</f>
        <v>0</v>
      </c>
      <c r="DS43" s="380" t="str">
        <f>IF(OR(H43=vstupy!B$40,H43=vstupy!B$41,H43=vstupy!B$42,),"0","1")</f>
        <v>0</v>
      </c>
      <c r="DT43" s="372">
        <f>IF($DS43="1",AS43,"0")+CH43</f>
        <v>0</v>
      </c>
      <c r="DU43" s="369">
        <f>IF($DS43="1",AU43,"0")+CI43</f>
        <v>0</v>
      </c>
      <c r="DV43" s="369">
        <f>IF($DS43="1",AW43,"0")+CJ43</f>
        <v>0</v>
      </c>
      <c r="DW43" s="369">
        <f>IF($DS43="1",AY43,"0")+CK43</f>
        <v>0</v>
      </c>
      <c r="DX43" s="370">
        <f>IF($DS43="1",BA43,"0")+CL43</f>
        <v>0</v>
      </c>
      <c r="DY43" s="378">
        <f t="shared" ref="DY43" si="227">SUM(DT43:DX45)</f>
        <v>0</v>
      </c>
      <c r="DZ43" s="372" t="str">
        <f t="shared" ref="DZ43" si="228">IF($DS43="1",BC43,"0")</f>
        <v>0</v>
      </c>
      <c r="EA43" s="369" t="str">
        <f t="shared" ref="EA43" si="229">IF($DS43="1",BE43,"0")</f>
        <v>0</v>
      </c>
      <c r="EB43" s="369" t="str">
        <f t="shared" ref="EB43" si="230">IF($DS43="1",BG43,"0")</f>
        <v>0</v>
      </c>
      <c r="EC43" s="369" t="str">
        <f>IF($DS43="1",BI43,"0")</f>
        <v>0</v>
      </c>
      <c r="ED43" s="370" t="str">
        <f>IF($DS43="1",BK43,"0")</f>
        <v>0</v>
      </c>
      <c r="EE43" s="378">
        <f t="shared" ref="EE43" si="231">SUM(DZ43:ED45)</f>
        <v>0</v>
      </c>
      <c r="EF43" s="379">
        <f>EE43+DY43</f>
        <v>0</v>
      </c>
    </row>
    <row r="44" spans="1:136" s="16" customFormat="1" ht="12.6" customHeight="1" x14ac:dyDescent="0.2">
      <c r="B44" s="414"/>
      <c r="C44" s="384"/>
      <c r="D44" s="384"/>
      <c r="E44" s="384"/>
      <c r="F44" s="384"/>
      <c r="G44" s="384"/>
      <c r="H44" s="393"/>
      <c r="I44" s="384"/>
      <c r="J44" s="384"/>
      <c r="K44" s="387"/>
      <c r="L44" s="390"/>
      <c r="M44" s="384"/>
      <c r="N44" s="384"/>
      <c r="O44" s="383"/>
      <c r="P44" s="393"/>
      <c r="Q44" s="384"/>
      <c r="R44" s="442"/>
      <c r="S44" s="442"/>
      <c r="T44" s="385"/>
      <c r="U44" s="442"/>
      <c r="V44" s="409"/>
      <c r="W44" s="410"/>
      <c r="X44" s="385"/>
      <c r="Y44" s="442"/>
      <c r="Z44" s="261" t="s">
        <v>142</v>
      </c>
      <c r="AA44" s="262" t="s">
        <v>137</v>
      </c>
      <c r="AB44" s="263">
        <f>VLOOKUP($Z44,vstupy!$B$18:$F$31,MATCH($AA44,vstupy!$B$17:$F$17,0),0)</f>
        <v>0</v>
      </c>
      <c r="AC44" s="264" t="s">
        <v>143</v>
      </c>
      <c r="AD44" s="263">
        <f>VLOOKUP($AC44,vstupy!$B$34:$C$36,2,FALSE)</f>
        <v>0</v>
      </c>
      <c r="AE44" s="263">
        <f t="shared" si="108"/>
        <v>0</v>
      </c>
      <c r="AF44" s="412"/>
      <c r="AG44" s="404"/>
      <c r="AH44" s="372"/>
      <c r="AI44" s="396"/>
      <c r="AJ44" s="396"/>
      <c r="AK44" s="396"/>
      <c r="AL44" s="396"/>
      <c r="AM44" s="396"/>
      <c r="AN44" s="396"/>
      <c r="AO44" s="399"/>
      <c r="AP44" s="396"/>
      <c r="AQ44" s="401"/>
      <c r="AR44" s="372"/>
      <c r="AS44" s="369"/>
      <c r="AT44" s="369"/>
      <c r="AU44" s="369"/>
      <c r="AV44" s="369"/>
      <c r="AW44" s="369"/>
      <c r="AX44" s="369"/>
      <c r="AY44" s="369"/>
      <c r="AZ44" s="369"/>
      <c r="BA44" s="369"/>
      <c r="BB44" s="369"/>
      <c r="BC44" s="369"/>
      <c r="BD44" s="369"/>
      <c r="BE44" s="369"/>
      <c r="BF44" s="369"/>
      <c r="BG44" s="369"/>
      <c r="BH44" s="369"/>
      <c r="BI44" s="369"/>
      <c r="BJ44" s="369"/>
      <c r="BK44" s="377"/>
      <c r="BL44" s="371"/>
      <c r="BM44" s="372"/>
      <c r="BN44" s="369"/>
      <c r="BO44" s="369"/>
      <c r="BP44" s="369"/>
      <c r="BQ44" s="369"/>
      <c r="BR44" s="369"/>
      <c r="BS44" s="369"/>
      <c r="BT44" s="369"/>
      <c r="BU44" s="369"/>
      <c r="BV44" s="370"/>
      <c r="BW44" s="372"/>
      <c r="BX44" s="369"/>
      <c r="BY44" s="369"/>
      <c r="BZ44" s="369"/>
      <c r="CA44" s="369"/>
      <c r="CB44" s="369"/>
      <c r="CC44" s="369"/>
      <c r="CD44" s="369"/>
      <c r="CE44" s="369"/>
      <c r="CF44" s="370"/>
      <c r="CG44" s="395"/>
      <c r="CH44" s="372"/>
      <c r="CI44" s="369"/>
      <c r="CJ44" s="369"/>
      <c r="CK44" s="369"/>
      <c r="CL44" s="370"/>
      <c r="CM44" s="373"/>
      <c r="CN44" s="375"/>
      <c r="CO44" s="372"/>
      <c r="CP44" s="369"/>
      <c r="CQ44" s="369"/>
      <c r="CR44" s="369"/>
      <c r="CS44" s="369"/>
      <c r="CT44" s="369"/>
      <c r="CU44" s="369"/>
      <c r="CV44" s="369"/>
      <c r="CW44" s="369"/>
      <c r="CX44" s="370"/>
      <c r="CY44" s="371"/>
      <c r="CZ44" s="371"/>
      <c r="DA44" s="372"/>
      <c r="DB44" s="369"/>
      <c r="DC44" s="369"/>
      <c r="DD44" s="369"/>
      <c r="DE44" s="369"/>
      <c r="DF44" s="369"/>
      <c r="DG44" s="369"/>
      <c r="DH44" s="369"/>
      <c r="DI44" s="369"/>
      <c r="DJ44" s="370"/>
      <c r="DK44" s="382"/>
      <c r="DL44" s="382"/>
      <c r="DM44" s="381"/>
      <c r="DN44" s="381"/>
      <c r="DO44" s="381"/>
      <c r="DP44" s="381"/>
      <c r="DQ44" s="381"/>
      <c r="DR44" s="381"/>
      <c r="DS44" s="380"/>
      <c r="DT44" s="372"/>
      <c r="DU44" s="369"/>
      <c r="DV44" s="369"/>
      <c r="DW44" s="369"/>
      <c r="DX44" s="370"/>
      <c r="DY44" s="378"/>
      <c r="DZ44" s="372"/>
      <c r="EA44" s="369"/>
      <c r="EB44" s="369"/>
      <c r="EC44" s="369"/>
      <c r="ED44" s="370"/>
      <c r="EE44" s="378"/>
      <c r="EF44" s="379"/>
    </row>
    <row r="45" spans="1:136" s="16" customFormat="1" ht="12.6" customHeight="1" x14ac:dyDescent="0.2">
      <c r="B45" s="414"/>
      <c r="C45" s="384"/>
      <c r="D45" s="384"/>
      <c r="E45" s="384"/>
      <c r="F45" s="384"/>
      <c r="G45" s="384"/>
      <c r="H45" s="394"/>
      <c r="I45" s="384"/>
      <c r="J45" s="384"/>
      <c r="K45" s="388"/>
      <c r="L45" s="391"/>
      <c r="M45" s="384"/>
      <c r="N45" s="384"/>
      <c r="O45" s="383"/>
      <c r="P45" s="394"/>
      <c r="Q45" s="384"/>
      <c r="R45" s="442"/>
      <c r="S45" s="442"/>
      <c r="T45" s="385"/>
      <c r="U45" s="442"/>
      <c r="V45" s="409"/>
      <c r="W45" s="410"/>
      <c r="X45" s="385"/>
      <c r="Y45" s="442"/>
      <c r="Z45" s="261" t="s">
        <v>142</v>
      </c>
      <c r="AA45" s="262" t="s">
        <v>137</v>
      </c>
      <c r="AB45" s="263">
        <f>VLOOKUP($Z45,vstupy!$B$18:$F$31,MATCH($AA45,vstupy!$B$17:$F$17,0),0)</f>
        <v>0</v>
      </c>
      <c r="AC45" s="264" t="s">
        <v>143</v>
      </c>
      <c r="AD45" s="263">
        <f>VLOOKUP($AC45,vstupy!$B$34:$C$36,2,FALSE)</f>
        <v>0</v>
      </c>
      <c r="AE45" s="263">
        <f t="shared" si="108"/>
        <v>0</v>
      </c>
      <c r="AF45" s="413"/>
      <c r="AG45" s="405"/>
      <c r="AH45" s="372"/>
      <c r="AI45" s="396"/>
      <c r="AJ45" s="396"/>
      <c r="AK45" s="396"/>
      <c r="AL45" s="396"/>
      <c r="AM45" s="396"/>
      <c r="AN45" s="396"/>
      <c r="AO45" s="400"/>
      <c r="AP45" s="396"/>
      <c r="AQ45" s="401"/>
      <c r="AR45" s="372"/>
      <c r="AS45" s="369"/>
      <c r="AT45" s="369"/>
      <c r="AU45" s="369"/>
      <c r="AV45" s="369"/>
      <c r="AW45" s="369"/>
      <c r="AX45" s="369"/>
      <c r="AY45" s="369"/>
      <c r="AZ45" s="369"/>
      <c r="BA45" s="369"/>
      <c r="BB45" s="369"/>
      <c r="BC45" s="369"/>
      <c r="BD45" s="369"/>
      <c r="BE45" s="369"/>
      <c r="BF45" s="369"/>
      <c r="BG45" s="369"/>
      <c r="BH45" s="369"/>
      <c r="BI45" s="369"/>
      <c r="BJ45" s="369"/>
      <c r="BK45" s="377"/>
      <c r="BL45" s="371"/>
      <c r="BM45" s="372"/>
      <c r="BN45" s="369"/>
      <c r="BO45" s="369"/>
      <c r="BP45" s="369"/>
      <c r="BQ45" s="369"/>
      <c r="BR45" s="369"/>
      <c r="BS45" s="369"/>
      <c r="BT45" s="369"/>
      <c r="BU45" s="369"/>
      <c r="BV45" s="370"/>
      <c r="BW45" s="372"/>
      <c r="BX45" s="369"/>
      <c r="BY45" s="369"/>
      <c r="BZ45" s="369"/>
      <c r="CA45" s="369"/>
      <c r="CB45" s="369"/>
      <c r="CC45" s="369"/>
      <c r="CD45" s="369"/>
      <c r="CE45" s="369"/>
      <c r="CF45" s="370"/>
      <c r="CG45" s="395"/>
      <c r="CH45" s="372"/>
      <c r="CI45" s="369"/>
      <c r="CJ45" s="369"/>
      <c r="CK45" s="369"/>
      <c r="CL45" s="370"/>
      <c r="CM45" s="373"/>
      <c r="CN45" s="376"/>
      <c r="CO45" s="372"/>
      <c r="CP45" s="369"/>
      <c r="CQ45" s="369"/>
      <c r="CR45" s="369"/>
      <c r="CS45" s="369"/>
      <c r="CT45" s="369"/>
      <c r="CU45" s="369"/>
      <c r="CV45" s="369"/>
      <c r="CW45" s="369"/>
      <c r="CX45" s="370"/>
      <c r="CY45" s="371"/>
      <c r="CZ45" s="371"/>
      <c r="DA45" s="372"/>
      <c r="DB45" s="369"/>
      <c r="DC45" s="369"/>
      <c r="DD45" s="369"/>
      <c r="DE45" s="369"/>
      <c r="DF45" s="369"/>
      <c r="DG45" s="369"/>
      <c r="DH45" s="369"/>
      <c r="DI45" s="369"/>
      <c r="DJ45" s="370"/>
      <c r="DK45" s="382"/>
      <c r="DL45" s="382"/>
      <c r="DM45" s="381"/>
      <c r="DN45" s="381"/>
      <c r="DO45" s="381"/>
      <c r="DP45" s="381"/>
      <c r="DQ45" s="381"/>
      <c r="DR45" s="381"/>
      <c r="DS45" s="380"/>
      <c r="DT45" s="372"/>
      <c r="DU45" s="369"/>
      <c r="DV45" s="369"/>
      <c r="DW45" s="369"/>
      <c r="DX45" s="370"/>
      <c r="DY45" s="378"/>
      <c r="DZ45" s="372"/>
      <c r="EA45" s="369"/>
      <c r="EB45" s="369"/>
      <c r="EC45" s="369"/>
      <c r="ED45" s="370"/>
      <c r="EE45" s="378"/>
      <c r="EF45" s="379"/>
    </row>
    <row r="46" spans="1:136" ht="12.6" customHeight="1" x14ac:dyDescent="0.2">
      <c r="B46" s="427">
        <f t="shared" ref="B46" si="232">B43+1</f>
        <v>13</v>
      </c>
      <c r="C46" s="425"/>
      <c r="D46" s="425"/>
      <c r="E46" s="425"/>
      <c r="F46" s="425"/>
      <c r="G46" s="425"/>
      <c r="H46" s="428" t="s">
        <v>196</v>
      </c>
      <c r="I46" s="425"/>
      <c r="J46" s="425" t="str">
        <f t="shared" ref="J46" si="233">IF($H46="3e)  Skoršia transpozícia  - zavedenie transpozície pred termínom ktorý určuje smernica EÚ. "," ","")</f>
        <v/>
      </c>
      <c r="K46" s="431" t="str">
        <f t="shared" ref="K46" si="234">IF($H46="3e)  Skoršia transpozícia  - zavedenie transpozície pred termínom ktorý určuje smernica EÚ. ",$J46,"NA")</f>
        <v>NA</v>
      </c>
      <c r="L46" s="422">
        <f>IF(K46&gt;12,1,K46/12)</f>
        <v>1</v>
      </c>
      <c r="M46" s="425"/>
      <c r="N46" s="418"/>
      <c r="O46" s="426">
        <f>IF(N46="N",0,N46)</f>
        <v>0</v>
      </c>
      <c r="P46" s="428" t="s">
        <v>196</v>
      </c>
      <c r="Q46" s="418"/>
      <c r="R46" s="418"/>
      <c r="S46" s="418" t="s">
        <v>35</v>
      </c>
      <c r="T46" s="419">
        <f>VLOOKUP(S46,vstupy!$B$3:$C$15,2,FALSE)</f>
        <v>0</v>
      </c>
      <c r="U46" s="418"/>
      <c r="V46" s="420"/>
      <c r="W46" s="421" t="s">
        <v>35</v>
      </c>
      <c r="X46" s="419">
        <f>VLOOKUP(W46,vstupy!$B$3:$C$15,2,FALSE)</f>
        <v>0</v>
      </c>
      <c r="Y46" s="418"/>
      <c r="Z46" s="160" t="s">
        <v>142</v>
      </c>
      <c r="AA46" s="174" t="s">
        <v>137</v>
      </c>
      <c r="AB46" s="171">
        <f>VLOOKUP($Z46,vstupy!$B$18:$F$31,MATCH($AA46,vstupy!$B$17:$F$17,0),0)</f>
        <v>0</v>
      </c>
      <c r="AC46" s="108" t="s">
        <v>143</v>
      </c>
      <c r="AD46" s="171">
        <f>VLOOKUP($AC46,vstupy!$B$34:$C$36,2,FALSE)</f>
        <v>0</v>
      </c>
      <c r="AE46" s="171">
        <f t="shared" si="108"/>
        <v>0</v>
      </c>
      <c r="AF46" s="434" t="s">
        <v>35</v>
      </c>
      <c r="AG46" s="403">
        <f>VLOOKUP(AF46,vstupy!$B$3:$C$15,2,FALSE)</f>
        <v>0</v>
      </c>
      <c r="AH46" s="406" t="str">
        <f>IFERROR(IF(O46=0,"N",Q46/N46*L46),0)</f>
        <v>N</v>
      </c>
      <c r="AI46" s="400">
        <f>Q46*L46</f>
        <v>0</v>
      </c>
      <c r="AJ46" s="441">
        <f t="shared" ref="AJ46" si="235">R46*T46*L46</f>
        <v>0</v>
      </c>
      <c r="AK46" s="400">
        <f t="shared" ref="AK46" si="236">IFERROR(AJ46*O46,0)</f>
        <v>0</v>
      </c>
      <c r="AL46" s="441" t="str">
        <f t="shared" si="72"/>
        <v>N</v>
      </c>
      <c r="AM46" s="400">
        <f t="shared" ref="AM46" si="237">U46*L46</f>
        <v>0</v>
      </c>
      <c r="AN46" s="400">
        <f>V46*X46*L46</f>
        <v>0</v>
      </c>
      <c r="AO46" s="398">
        <f t="shared" ref="AO46" si="238">IFERROR(AN46*O46,0)</f>
        <v>0</v>
      </c>
      <c r="AP46" s="400">
        <f t="shared" ref="AP46" si="239">IF(Y46&gt;0,IF(AG46&gt;0,($I$6/160)*(Y46/60)*AG46*L46,0),IF(AG46&gt;0,($I$6/160)*((AE46+AE47+AE48)/60)*AG46*L46,0))</f>
        <v>0</v>
      </c>
      <c r="AQ46" s="439">
        <f>IFERROR(AP46*O46,0)</f>
        <v>0</v>
      </c>
      <c r="AR46" s="372">
        <f t="shared" ref="AR46:BA46" si="240">IF($P46="In (zvyšuje náklady)",AH46,0)</f>
        <v>0</v>
      </c>
      <c r="AS46" s="369">
        <f t="shared" si="240"/>
        <v>0</v>
      </c>
      <c r="AT46" s="369">
        <f t="shared" si="240"/>
        <v>0</v>
      </c>
      <c r="AU46" s="369">
        <f t="shared" si="240"/>
        <v>0</v>
      </c>
      <c r="AV46" s="369">
        <f t="shared" si="240"/>
        <v>0</v>
      </c>
      <c r="AW46" s="369">
        <f t="shared" si="240"/>
        <v>0</v>
      </c>
      <c r="AX46" s="369">
        <f t="shared" si="240"/>
        <v>0</v>
      </c>
      <c r="AY46" s="369">
        <f t="shared" si="240"/>
        <v>0</v>
      </c>
      <c r="AZ46" s="369">
        <f t="shared" si="240"/>
        <v>0</v>
      </c>
      <c r="BA46" s="369">
        <f t="shared" si="240"/>
        <v>0</v>
      </c>
      <c r="BB46" s="369" t="str">
        <f t="shared" ref="BB46:BK46" si="241">IF($P46="Out (znižuje náklady)",AH46,"0")</f>
        <v>0</v>
      </c>
      <c r="BC46" s="369" t="str">
        <f t="shared" si="241"/>
        <v>0</v>
      </c>
      <c r="BD46" s="369" t="str">
        <f t="shared" si="241"/>
        <v>0</v>
      </c>
      <c r="BE46" s="369" t="str">
        <f t="shared" si="241"/>
        <v>0</v>
      </c>
      <c r="BF46" s="369" t="str">
        <f t="shared" si="241"/>
        <v>0</v>
      </c>
      <c r="BG46" s="369" t="str">
        <f t="shared" si="241"/>
        <v>0</v>
      </c>
      <c r="BH46" s="369" t="str">
        <f t="shared" si="241"/>
        <v>0</v>
      </c>
      <c r="BI46" s="369" t="str">
        <f t="shared" si="241"/>
        <v>0</v>
      </c>
      <c r="BJ46" s="369" t="str">
        <f t="shared" si="241"/>
        <v>0</v>
      </c>
      <c r="BK46" s="377" t="str">
        <f t="shared" si="241"/>
        <v>0</v>
      </c>
      <c r="BL46" s="371">
        <f>IF(H46=vstupy!$B$47,0,1)</f>
        <v>1</v>
      </c>
      <c r="BM46" s="372">
        <f t="shared" ref="BM46:CF46" si="242">$BL46*AR46</f>
        <v>0</v>
      </c>
      <c r="BN46" s="369">
        <f t="shared" si="242"/>
        <v>0</v>
      </c>
      <c r="BO46" s="369">
        <f t="shared" si="242"/>
        <v>0</v>
      </c>
      <c r="BP46" s="369">
        <f t="shared" si="242"/>
        <v>0</v>
      </c>
      <c r="BQ46" s="369">
        <f t="shared" si="242"/>
        <v>0</v>
      </c>
      <c r="BR46" s="369">
        <f t="shared" si="242"/>
        <v>0</v>
      </c>
      <c r="BS46" s="369">
        <f t="shared" si="242"/>
        <v>0</v>
      </c>
      <c r="BT46" s="369">
        <f t="shared" si="242"/>
        <v>0</v>
      </c>
      <c r="BU46" s="369">
        <f t="shared" si="242"/>
        <v>0</v>
      </c>
      <c r="BV46" s="370">
        <f t="shared" si="242"/>
        <v>0</v>
      </c>
      <c r="BW46" s="372">
        <f t="shared" si="242"/>
        <v>0</v>
      </c>
      <c r="BX46" s="369">
        <f t="shared" si="242"/>
        <v>0</v>
      </c>
      <c r="BY46" s="369">
        <f t="shared" si="242"/>
        <v>0</v>
      </c>
      <c r="BZ46" s="369">
        <f t="shared" si="242"/>
        <v>0</v>
      </c>
      <c r="CA46" s="369">
        <f t="shared" si="242"/>
        <v>0</v>
      </c>
      <c r="CB46" s="369">
        <f t="shared" si="242"/>
        <v>0</v>
      </c>
      <c r="CC46" s="369">
        <f t="shared" si="242"/>
        <v>0</v>
      </c>
      <c r="CD46" s="369">
        <f t="shared" si="242"/>
        <v>0</v>
      </c>
      <c r="CE46" s="369">
        <f t="shared" si="242"/>
        <v>0</v>
      </c>
      <c r="CF46" s="370">
        <f t="shared" si="242"/>
        <v>0</v>
      </c>
      <c r="CG46" s="395">
        <f>IF(P46="Nemení sa",1,0)</f>
        <v>0</v>
      </c>
      <c r="CH46" s="372">
        <f>AI46*$CG46</f>
        <v>0</v>
      </c>
      <c r="CI46" s="369">
        <f>AK46*$CG46</f>
        <v>0</v>
      </c>
      <c r="CJ46" s="369">
        <f>AM46*$CG46</f>
        <v>0</v>
      </c>
      <c r="CK46" s="369">
        <f>AO46*$CG46</f>
        <v>0</v>
      </c>
      <c r="CL46" s="370">
        <f>AQ46*$CG46</f>
        <v>0</v>
      </c>
      <c r="CM46" s="373">
        <f t="shared" ref="CM46" si="243">SUM(CH46:CL48)</f>
        <v>0</v>
      </c>
      <c r="CN46" s="374">
        <f>IF(H46=vstupy!B$42,"1",0)</f>
        <v>0</v>
      </c>
      <c r="CO46" s="372">
        <f t="shared" ref="CO46:CX46" si="244">IF($CN46="1",AR46,0)</f>
        <v>0</v>
      </c>
      <c r="CP46" s="369">
        <f t="shared" si="244"/>
        <v>0</v>
      </c>
      <c r="CQ46" s="369">
        <f t="shared" si="244"/>
        <v>0</v>
      </c>
      <c r="CR46" s="369">
        <f t="shared" si="244"/>
        <v>0</v>
      </c>
      <c r="CS46" s="369">
        <f t="shared" si="244"/>
        <v>0</v>
      </c>
      <c r="CT46" s="369">
        <f t="shared" si="244"/>
        <v>0</v>
      </c>
      <c r="CU46" s="369">
        <f t="shared" si="244"/>
        <v>0</v>
      </c>
      <c r="CV46" s="369">
        <f t="shared" si="244"/>
        <v>0</v>
      </c>
      <c r="CW46" s="369">
        <f t="shared" si="244"/>
        <v>0</v>
      </c>
      <c r="CX46" s="370">
        <f t="shared" si="244"/>
        <v>0</v>
      </c>
      <c r="CY46" s="371">
        <f>CR46+CV46+CX46</f>
        <v>0</v>
      </c>
      <c r="CZ46" s="371">
        <f t="shared" ref="CZ46" si="245">CP46+CT46</f>
        <v>0</v>
      </c>
      <c r="DA46" s="372">
        <f t="shared" ref="DA46:DJ46" si="246">IF($CN46="1",BB46,0)</f>
        <v>0</v>
      </c>
      <c r="DB46" s="369">
        <f t="shared" si="246"/>
        <v>0</v>
      </c>
      <c r="DC46" s="369">
        <f t="shared" si="246"/>
        <v>0</v>
      </c>
      <c r="DD46" s="369">
        <f t="shared" si="246"/>
        <v>0</v>
      </c>
      <c r="DE46" s="369">
        <f t="shared" si="246"/>
        <v>0</v>
      </c>
      <c r="DF46" s="369">
        <f t="shared" si="246"/>
        <v>0</v>
      </c>
      <c r="DG46" s="369">
        <f t="shared" si="246"/>
        <v>0</v>
      </c>
      <c r="DH46" s="369">
        <f t="shared" si="246"/>
        <v>0</v>
      </c>
      <c r="DI46" s="369">
        <f t="shared" si="246"/>
        <v>0</v>
      </c>
      <c r="DJ46" s="370">
        <f t="shared" si="246"/>
        <v>0</v>
      </c>
      <c r="DK46" s="382">
        <f>DD46+DH46+DJ46</f>
        <v>0</v>
      </c>
      <c r="DL46" s="382">
        <f t="shared" ref="DL46" si="247">DB46+DF46</f>
        <v>0</v>
      </c>
      <c r="DM46" s="381">
        <f>IF(CG46=0,1,0)</f>
        <v>1</v>
      </c>
      <c r="DN46" s="381">
        <f>IFERROR(IF($AH46="N",AJ46+AL46+AN46+AP46,AH46+AJ46+AL46+AN46+AP46),0)*$DM46</f>
        <v>0</v>
      </c>
      <c r="DO46" s="381">
        <f>(AI46+AK46+AM46+AO46+AQ46)*$DM46</f>
        <v>0</v>
      </c>
      <c r="DP46" s="381">
        <f>AU46+AY46+BA46-CY46</f>
        <v>0</v>
      </c>
      <c r="DQ46" s="381">
        <f>BE46+BI46+BK46-DK46</f>
        <v>0</v>
      </c>
      <c r="DR46" s="381">
        <f>DP46+DQ46</f>
        <v>0</v>
      </c>
      <c r="DS46" s="380" t="str">
        <f>IF(OR(H46=vstupy!B$40,H46=vstupy!B$41,H46=vstupy!B$42,),"0","1")</f>
        <v>0</v>
      </c>
      <c r="DT46" s="372">
        <f>IF($DS46="1",AS46,"0")+CH46</f>
        <v>0</v>
      </c>
      <c r="DU46" s="369">
        <f>IF($DS46="1",AU46,"0")+CI46</f>
        <v>0</v>
      </c>
      <c r="DV46" s="369">
        <f>IF($DS46="1",AW46,"0")+CJ46</f>
        <v>0</v>
      </c>
      <c r="DW46" s="369">
        <f>IF($DS46="1",AY46,"0")+CK46</f>
        <v>0</v>
      </c>
      <c r="DX46" s="370">
        <f>IF($DS46="1",BA46,"0")+CL46</f>
        <v>0</v>
      </c>
      <c r="DY46" s="378">
        <f t="shared" ref="DY46" si="248">SUM(DT46:DX48)</f>
        <v>0</v>
      </c>
      <c r="DZ46" s="372" t="str">
        <f t="shared" ref="DZ46" si="249">IF($DS46="1",BC46,"0")</f>
        <v>0</v>
      </c>
      <c r="EA46" s="369" t="str">
        <f t="shared" ref="EA46" si="250">IF($DS46="1",BE46,"0")</f>
        <v>0</v>
      </c>
      <c r="EB46" s="369" t="str">
        <f t="shared" ref="EB46" si="251">IF($DS46="1",BG46,"0")</f>
        <v>0</v>
      </c>
      <c r="EC46" s="369" t="str">
        <f>IF($DS46="1",BI46,"0")</f>
        <v>0</v>
      </c>
      <c r="ED46" s="370" t="str">
        <f>IF($DS46="1",BK46,"0")</f>
        <v>0</v>
      </c>
      <c r="EE46" s="378">
        <f t="shared" ref="EE46" si="252">SUM(DZ46:ED48)</f>
        <v>0</v>
      </c>
      <c r="EF46" s="379">
        <f>EE46+DY46</f>
        <v>0</v>
      </c>
    </row>
    <row r="47" spans="1:136" ht="12.6" customHeight="1" x14ac:dyDescent="0.2">
      <c r="B47" s="427"/>
      <c r="C47" s="425"/>
      <c r="D47" s="425"/>
      <c r="E47" s="425"/>
      <c r="F47" s="425"/>
      <c r="G47" s="425"/>
      <c r="H47" s="429"/>
      <c r="I47" s="425"/>
      <c r="J47" s="425"/>
      <c r="K47" s="432"/>
      <c r="L47" s="423"/>
      <c r="M47" s="425"/>
      <c r="N47" s="418"/>
      <c r="O47" s="426"/>
      <c r="P47" s="429"/>
      <c r="Q47" s="418"/>
      <c r="R47" s="418"/>
      <c r="S47" s="418"/>
      <c r="T47" s="419"/>
      <c r="U47" s="418"/>
      <c r="V47" s="420"/>
      <c r="W47" s="421"/>
      <c r="X47" s="419"/>
      <c r="Y47" s="418"/>
      <c r="Z47" s="160" t="s">
        <v>142</v>
      </c>
      <c r="AA47" s="174" t="s">
        <v>137</v>
      </c>
      <c r="AB47" s="171">
        <f>VLOOKUP($Z47,vstupy!$B$18:$F$31,MATCH($AA47,vstupy!$B$17:$F$17,0),0)</f>
        <v>0</v>
      </c>
      <c r="AC47" s="108" t="s">
        <v>143</v>
      </c>
      <c r="AD47" s="171">
        <f>VLOOKUP($AC47,vstupy!$B$34:$C$36,2,FALSE)</f>
        <v>0</v>
      </c>
      <c r="AE47" s="171">
        <f t="shared" si="108"/>
        <v>0</v>
      </c>
      <c r="AF47" s="435"/>
      <c r="AG47" s="404"/>
      <c r="AH47" s="372"/>
      <c r="AI47" s="396"/>
      <c r="AJ47" s="396"/>
      <c r="AK47" s="396"/>
      <c r="AL47" s="396"/>
      <c r="AM47" s="396"/>
      <c r="AN47" s="396"/>
      <c r="AO47" s="399"/>
      <c r="AP47" s="396"/>
      <c r="AQ47" s="401"/>
      <c r="AR47" s="372"/>
      <c r="AS47" s="369"/>
      <c r="AT47" s="369"/>
      <c r="AU47" s="369"/>
      <c r="AV47" s="369"/>
      <c r="AW47" s="369"/>
      <c r="AX47" s="369"/>
      <c r="AY47" s="369"/>
      <c r="AZ47" s="369"/>
      <c r="BA47" s="369"/>
      <c r="BB47" s="369"/>
      <c r="BC47" s="369"/>
      <c r="BD47" s="369"/>
      <c r="BE47" s="369"/>
      <c r="BF47" s="369"/>
      <c r="BG47" s="369"/>
      <c r="BH47" s="369"/>
      <c r="BI47" s="369"/>
      <c r="BJ47" s="369"/>
      <c r="BK47" s="377"/>
      <c r="BL47" s="371"/>
      <c r="BM47" s="372"/>
      <c r="BN47" s="369"/>
      <c r="BO47" s="369"/>
      <c r="BP47" s="369"/>
      <c r="BQ47" s="369"/>
      <c r="BR47" s="369"/>
      <c r="BS47" s="369"/>
      <c r="BT47" s="369"/>
      <c r="BU47" s="369"/>
      <c r="BV47" s="370"/>
      <c r="BW47" s="372"/>
      <c r="BX47" s="369"/>
      <c r="BY47" s="369"/>
      <c r="BZ47" s="369"/>
      <c r="CA47" s="369"/>
      <c r="CB47" s="369"/>
      <c r="CC47" s="369"/>
      <c r="CD47" s="369"/>
      <c r="CE47" s="369"/>
      <c r="CF47" s="370"/>
      <c r="CG47" s="395"/>
      <c r="CH47" s="372"/>
      <c r="CI47" s="369"/>
      <c r="CJ47" s="369"/>
      <c r="CK47" s="369"/>
      <c r="CL47" s="370"/>
      <c r="CM47" s="373"/>
      <c r="CN47" s="375"/>
      <c r="CO47" s="372"/>
      <c r="CP47" s="369"/>
      <c r="CQ47" s="369"/>
      <c r="CR47" s="369"/>
      <c r="CS47" s="369"/>
      <c r="CT47" s="369"/>
      <c r="CU47" s="369"/>
      <c r="CV47" s="369"/>
      <c r="CW47" s="369"/>
      <c r="CX47" s="370"/>
      <c r="CY47" s="371"/>
      <c r="CZ47" s="371"/>
      <c r="DA47" s="372"/>
      <c r="DB47" s="369"/>
      <c r="DC47" s="369"/>
      <c r="DD47" s="369"/>
      <c r="DE47" s="369"/>
      <c r="DF47" s="369"/>
      <c r="DG47" s="369"/>
      <c r="DH47" s="369"/>
      <c r="DI47" s="369"/>
      <c r="DJ47" s="370"/>
      <c r="DK47" s="382"/>
      <c r="DL47" s="382"/>
      <c r="DM47" s="381"/>
      <c r="DN47" s="381"/>
      <c r="DO47" s="381"/>
      <c r="DP47" s="381"/>
      <c r="DQ47" s="381"/>
      <c r="DR47" s="381"/>
      <c r="DS47" s="380"/>
      <c r="DT47" s="372"/>
      <c r="DU47" s="369"/>
      <c r="DV47" s="369"/>
      <c r="DW47" s="369"/>
      <c r="DX47" s="370"/>
      <c r="DY47" s="378"/>
      <c r="DZ47" s="372"/>
      <c r="EA47" s="369"/>
      <c r="EB47" s="369"/>
      <c r="EC47" s="369"/>
      <c r="ED47" s="370"/>
      <c r="EE47" s="378"/>
      <c r="EF47" s="379"/>
    </row>
    <row r="48" spans="1:136" ht="12.6" customHeight="1" x14ac:dyDescent="0.2">
      <c r="B48" s="427"/>
      <c r="C48" s="425"/>
      <c r="D48" s="425"/>
      <c r="E48" s="425"/>
      <c r="F48" s="425"/>
      <c r="G48" s="425"/>
      <c r="H48" s="430"/>
      <c r="I48" s="425"/>
      <c r="J48" s="425"/>
      <c r="K48" s="433"/>
      <c r="L48" s="424"/>
      <c r="M48" s="425"/>
      <c r="N48" s="418"/>
      <c r="O48" s="426"/>
      <c r="P48" s="430"/>
      <c r="Q48" s="418"/>
      <c r="R48" s="418"/>
      <c r="S48" s="418"/>
      <c r="T48" s="419"/>
      <c r="U48" s="418"/>
      <c r="V48" s="420"/>
      <c r="W48" s="421"/>
      <c r="X48" s="419"/>
      <c r="Y48" s="418"/>
      <c r="Z48" s="160" t="s">
        <v>142</v>
      </c>
      <c r="AA48" s="174" t="s">
        <v>137</v>
      </c>
      <c r="AB48" s="171">
        <f>VLOOKUP($Z48,vstupy!$B$18:$F$31,MATCH($AA48,vstupy!$B$17:$F$17,0),0)</f>
        <v>0</v>
      </c>
      <c r="AC48" s="108" t="s">
        <v>143</v>
      </c>
      <c r="AD48" s="171">
        <f>VLOOKUP($AC48,vstupy!$B$34:$C$36,2,FALSE)</f>
        <v>0</v>
      </c>
      <c r="AE48" s="171">
        <f t="shared" si="108"/>
        <v>0</v>
      </c>
      <c r="AF48" s="436"/>
      <c r="AG48" s="405"/>
      <c r="AH48" s="372"/>
      <c r="AI48" s="396"/>
      <c r="AJ48" s="396"/>
      <c r="AK48" s="396"/>
      <c r="AL48" s="396"/>
      <c r="AM48" s="396"/>
      <c r="AN48" s="396"/>
      <c r="AO48" s="400"/>
      <c r="AP48" s="396"/>
      <c r="AQ48" s="401"/>
      <c r="AR48" s="372"/>
      <c r="AS48" s="369"/>
      <c r="AT48" s="369"/>
      <c r="AU48" s="369"/>
      <c r="AV48" s="369"/>
      <c r="AW48" s="369"/>
      <c r="AX48" s="369"/>
      <c r="AY48" s="369"/>
      <c r="AZ48" s="369"/>
      <c r="BA48" s="369"/>
      <c r="BB48" s="369"/>
      <c r="BC48" s="369"/>
      <c r="BD48" s="369"/>
      <c r="BE48" s="369"/>
      <c r="BF48" s="369"/>
      <c r="BG48" s="369"/>
      <c r="BH48" s="369"/>
      <c r="BI48" s="369"/>
      <c r="BJ48" s="369"/>
      <c r="BK48" s="377"/>
      <c r="BL48" s="371"/>
      <c r="BM48" s="372"/>
      <c r="BN48" s="369"/>
      <c r="BO48" s="369"/>
      <c r="BP48" s="369"/>
      <c r="BQ48" s="369"/>
      <c r="BR48" s="369"/>
      <c r="BS48" s="369"/>
      <c r="BT48" s="369"/>
      <c r="BU48" s="369"/>
      <c r="BV48" s="370"/>
      <c r="BW48" s="372"/>
      <c r="BX48" s="369"/>
      <c r="BY48" s="369"/>
      <c r="BZ48" s="369"/>
      <c r="CA48" s="369"/>
      <c r="CB48" s="369"/>
      <c r="CC48" s="369"/>
      <c r="CD48" s="369"/>
      <c r="CE48" s="369"/>
      <c r="CF48" s="370"/>
      <c r="CG48" s="395"/>
      <c r="CH48" s="372"/>
      <c r="CI48" s="369"/>
      <c r="CJ48" s="369"/>
      <c r="CK48" s="369"/>
      <c r="CL48" s="370"/>
      <c r="CM48" s="373"/>
      <c r="CN48" s="376"/>
      <c r="CO48" s="372"/>
      <c r="CP48" s="369"/>
      <c r="CQ48" s="369"/>
      <c r="CR48" s="369"/>
      <c r="CS48" s="369"/>
      <c r="CT48" s="369"/>
      <c r="CU48" s="369"/>
      <c r="CV48" s="369"/>
      <c r="CW48" s="369"/>
      <c r="CX48" s="370"/>
      <c r="CY48" s="371"/>
      <c r="CZ48" s="371"/>
      <c r="DA48" s="372"/>
      <c r="DB48" s="369"/>
      <c r="DC48" s="369"/>
      <c r="DD48" s="369"/>
      <c r="DE48" s="369"/>
      <c r="DF48" s="369"/>
      <c r="DG48" s="369"/>
      <c r="DH48" s="369"/>
      <c r="DI48" s="369"/>
      <c r="DJ48" s="370"/>
      <c r="DK48" s="382"/>
      <c r="DL48" s="382"/>
      <c r="DM48" s="381"/>
      <c r="DN48" s="381"/>
      <c r="DO48" s="381"/>
      <c r="DP48" s="381"/>
      <c r="DQ48" s="381"/>
      <c r="DR48" s="381"/>
      <c r="DS48" s="380"/>
      <c r="DT48" s="372"/>
      <c r="DU48" s="369"/>
      <c r="DV48" s="369"/>
      <c r="DW48" s="369"/>
      <c r="DX48" s="370"/>
      <c r="DY48" s="378"/>
      <c r="DZ48" s="372"/>
      <c r="EA48" s="369"/>
      <c r="EB48" s="369"/>
      <c r="EC48" s="369"/>
      <c r="ED48" s="370"/>
      <c r="EE48" s="378"/>
      <c r="EF48" s="379"/>
    </row>
    <row r="49" spans="1:136" s="16" customFormat="1" ht="12.6" customHeight="1" x14ac:dyDescent="0.2">
      <c r="B49" s="414">
        <f t="shared" ref="B49" si="253">B46+1</f>
        <v>14</v>
      </c>
      <c r="C49" s="437"/>
      <c r="D49" s="437"/>
      <c r="E49" s="437"/>
      <c r="F49" s="437"/>
      <c r="G49" s="437"/>
      <c r="H49" s="392" t="s">
        <v>196</v>
      </c>
      <c r="I49" s="437"/>
      <c r="J49" s="437" t="str">
        <f t="shared" ref="J49" si="254">IF($H49="3e)  Skoršia transpozícia  - zavedenie transpozície pred termínom ktorý určuje smernica EÚ. "," ","")</f>
        <v/>
      </c>
      <c r="K49" s="386" t="str">
        <f t="shared" ref="K49" si="255">IF($H49="3e)  Skoršia transpozícia  - zavedenie transpozície pred termínom ktorý určuje smernica EÚ. ",$J49,"NA")</f>
        <v>NA</v>
      </c>
      <c r="L49" s="389">
        <f>IF(K49&gt;12,1,K49/12)</f>
        <v>1</v>
      </c>
      <c r="M49" s="437"/>
      <c r="N49" s="384"/>
      <c r="O49" s="383">
        <f>IF(N49="N",0,N49)</f>
        <v>0</v>
      </c>
      <c r="P49" s="392" t="s">
        <v>196</v>
      </c>
      <c r="Q49" s="384"/>
      <c r="R49" s="384"/>
      <c r="S49" s="384" t="s">
        <v>35</v>
      </c>
      <c r="T49" s="385">
        <f>VLOOKUP(S49,vstupy!$B$3:$C$15,2,FALSE)</f>
        <v>0</v>
      </c>
      <c r="U49" s="384"/>
      <c r="V49" s="409"/>
      <c r="W49" s="410" t="s">
        <v>35</v>
      </c>
      <c r="X49" s="385">
        <f>VLOOKUP(W49,vstupy!$B$3:$C$15,2,FALSE)</f>
        <v>0</v>
      </c>
      <c r="Y49" s="384"/>
      <c r="Z49" s="261" t="s">
        <v>142</v>
      </c>
      <c r="AA49" s="262" t="s">
        <v>137</v>
      </c>
      <c r="AB49" s="263">
        <f>VLOOKUP($Z49,vstupy!$B$18:$F$31,MATCH($AA49,vstupy!$B$17:$F$17,0),0)</f>
        <v>0</v>
      </c>
      <c r="AC49" s="264" t="s">
        <v>143</v>
      </c>
      <c r="AD49" s="263">
        <f>VLOOKUP($AC49,vstupy!$B$34:$C$36,2,FALSE)</f>
        <v>0</v>
      </c>
      <c r="AE49" s="263">
        <f t="shared" si="108"/>
        <v>0</v>
      </c>
      <c r="AF49" s="411" t="s">
        <v>35</v>
      </c>
      <c r="AG49" s="403">
        <f>VLOOKUP(AF49,vstupy!$B$3:$C$15,2,FALSE)</f>
        <v>0</v>
      </c>
      <c r="AH49" s="406" t="str">
        <f>IFERROR(IF(O49=0,"N",Q49/N49*L49),0)</f>
        <v>N</v>
      </c>
      <c r="AI49" s="400">
        <f>Q49*L49</f>
        <v>0</v>
      </c>
      <c r="AJ49" s="441">
        <f t="shared" ref="AJ49" si="256">R49*T49*L49</f>
        <v>0</v>
      </c>
      <c r="AK49" s="400">
        <f t="shared" ref="AK49" si="257">IFERROR(AJ49*O49,0)</f>
        <v>0</v>
      </c>
      <c r="AL49" s="441" t="str">
        <f t="shared" si="72"/>
        <v>N</v>
      </c>
      <c r="AM49" s="400">
        <f t="shared" ref="AM49" si="258">U49*L49</f>
        <v>0</v>
      </c>
      <c r="AN49" s="400">
        <f>V49*X49*L49</f>
        <v>0</v>
      </c>
      <c r="AO49" s="398">
        <f t="shared" ref="AO49" si="259">IFERROR(AN49*O49,0)</f>
        <v>0</v>
      </c>
      <c r="AP49" s="400">
        <f t="shared" ref="AP49" si="260">IF(Y49&gt;0,IF(AG49&gt;0,($I$6/160)*(Y49/60)*AG49*L49,0),IF(AG49&gt;0,($I$6/160)*((AE49+AE50+AE51)/60)*AG49*L49,0))</f>
        <v>0</v>
      </c>
      <c r="AQ49" s="439">
        <f>IFERROR(AP49*O49,0)</f>
        <v>0</v>
      </c>
      <c r="AR49" s="372">
        <f t="shared" ref="AR49:BA49" si="261">IF($P49="In (zvyšuje náklady)",AH49,0)</f>
        <v>0</v>
      </c>
      <c r="AS49" s="369">
        <f t="shared" si="261"/>
        <v>0</v>
      </c>
      <c r="AT49" s="369">
        <f t="shared" si="261"/>
        <v>0</v>
      </c>
      <c r="AU49" s="369">
        <f t="shared" si="261"/>
        <v>0</v>
      </c>
      <c r="AV49" s="369">
        <f t="shared" si="261"/>
        <v>0</v>
      </c>
      <c r="AW49" s="369">
        <f t="shared" si="261"/>
        <v>0</v>
      </c>
      <c r="AX49" s="369">
        <f t="shared" si="261"/>
        <v>0</v>
      </c>
      <c r="AY49" s="369">
        <f t="shared" si="261"/>
        <v>0</v>
      </c>
      <c r="AZ49" s="369">
        <f t="shared" si="261"/>
        <v>0</v>
      </c>
      <c r="BA49" s="369">
        <f t="shared" si="261"/>
        <v>0</v>
      </c>
      <c r="BB49" s="369" t="str">
        <f t="shared" ref="BB49:BK49" si="262">IF($P49="Out (znižuje náklady)",AH49,"0")</f>
        <v>0</v>
      </c>
      <c r="BC49" s="369" t="str">
        <f t="shared" si="262"/>
        <v>0</v>
      </c>
      <c r="BD49" s="369" t="str">
        <f t="shared" si="262"/>
        <v>0</v>
      </c>
      <c r="BE49" s="369" t="str">
        <f t="shared" si="262"/>
        <v>0</v>
      </c>
      <c r="BF49" s="369" t="str">
        <f t="shared" si="262"/>
        <v>0</v>
      </c>
      <c r="BG49" s="369" t="str">
        <f t="shared" si="262"/>
        <v>0</v>
      </c>
      <c r="BH49" s="369" t="str">
        <f t="shared" si="262"/>
        <v>0</v>
      </c>
      <c r="BI49" s="369" t="str">
        <f t="shared" si="262"/>
        <v>0</v>
      </c>
      <c r="BJ49" s="369" t="str">
        <f t="shared" si="262"/>
        <v>0</v>
      </c>
      <c r="BK49" s="377" t="str">
        <f t="shared" si="262"/>
        <v>0</v>
      </c>
      <c r="BL49" s="371">
        <f>IF(H49=vstupy!$B$47,0,1)</f>
        <v>1</v>
      </c>
      <c r="BM49" s="372">
        <f t="shared" ref="BM49:CF49" si="263">$BL49*AR49</f>
        <v>0</v>
      </c>
      <c r="BN49" s="369">
        <f t="shared" si="263"/>
        <v>0</v>
      </c>
      <c r="BO49" s="369">
        <f t="shared" si="263"/>
        <v>0</v>
      </c>
      <c r="BP49" s="369">
        <f t="shared" si="263"/>
        <v>0</v>
      </c>
      <c r="BQ49" s="369">
        <f t="shared" si="263"/>
        <v>0</v>
      </c>
      <c r="BR49" s="369">
        <f t="shared" si="263"/>
        <v>0</v>
      </c>
      <c r="BS49" s="369">
        <f t="shared" si="263"/>
        <v>0</v>
      </c>
      <c r="BT49" s="369">
        <f t="shared" si="263"/>
        <v>0</v>
      </c>
      <c r="BU49" s="369">
        <f t="shared" si="263"/>
        <v>0</v>
      </c>
      <c r="BV49" s="370">
        <f t="shared" si="263"/>
        <v>0</v>
      </c>
      <c r="BW49" s="372">
        <f t="shared" si="263"/>
        <v>0</v>
      </c>
      <c r="BX49" s="369">
        <f t="shared" si="263"/>
        <v>0</v>
      </c>
      <c r="BY49" s="369">
        <f t="shared" si="263"/>
        <v>0</v>
      </c>
      <c r="BZ49" s="369">
        <f t="shared" si="263"/>
        <v>0</v>
      </c>
      <c r="CA49" s="369">
        <f t="shared" si="263"/>
        <v>0</v>
      </c>
      <c r="CB49" s="369">
        <f t="shared" si="263"/>
        <v>0</v>
      </c>
      <c r="CC49" s="369">
        <f t="shared" si="263"/>
        <v>0</v>
      </c>
      <c r="CD49" s="369">
        <f t="shared" si="263"/>
        <v>0</v>
      </c>
      <c r="CE49" s="369">
        <f t="shared" si="263"/>
        <v>0</v>
      </c>
      <c r="CF49" s="370">
        <f t="shared" si="263"/>
        <v>0</v>
      </c>
      <c r="CG49" s="395">
        <f>IF(P49="Nemení sa",1,0)</f>
        <v>0</v>
      </c>
      <c r="CH49" s="372">
        <f>AI49*$CG49</f>
        <v>0</v>
      </c>
      <c r="CI49" s="369">
        <f>AK49*$CG49</f>
        <v>0</v>
      </c>
      <c r="CJ49" s="369">
        <f>AM49*$CG49</f>
        <v>0</v>
      </c>
      <c r="CK49" s="369">
        <f>AO49*$CG49</f>
        <v>0</v>
      </c>
      <c r="CL49" s="370">
        <f>AQ49*$CG49</f>
        <v>0</v>
      </c>
      <c r="CM49" s="373">
        <f t="shared" ref="CM49" si="264">SUM(CH49:CL51)</f>
        <v>0</v>
      </c>
      <c r="CN49" s="374">
        <f>IF(H49=vstupy!B$42,"1",0)</f>
        <v>0</v>
      </c>
      <c r="CO49" s="372">
        <f t="shared" ref="CO49:CX49" si="265">IF($CN49="1",AR49,0)</f>
        <v>0</v>
      </c>
      <c r="CP49" s="369">
        <f t="shared" si="265"/>
        <v>0</v>
      </c>
      <c r="CQ49" s="369">
        <f t="shared" si="265"/>
        <v>0</v>
      </c>
      <c r="CR49" s="369">
        <f t="shared" si="265"/>
        <v>0</v>
      </c>
      <c r="CS49" s="369">
        <f t="shared" si="265"/>
        <v>0</v>
      </c>
      <c r="CT49" s="369">
        <f t="shared" si="265"/>
        <v>0</v>
      </c>
      <c r="CU49" s="369">
        <f t="shared" si="265"/>
        <v>0</v>
      </c>
      <c r="CV49" s="369">
        <f t="shared" si="265"/>
        <v>0</v>
      </c>
      <c r="CW49" s="369">
        <f t="shared" si="265"/>
        <v>0</v>
      </c>
      <c r="CX49" s="370">
        <f t="shared" si="265"/>
        <v>0</v>
      </c>
      <c r="CY49" s="371">
        <f>CR49+CV49+CX49</f>
        <v>0</v>
      </c>
      <c r="CZ49" s="371">
        <f t="shared" ref="CZ49" si="266">CP49+CT49</f>
        <v>0</v>
      </c>
      <c r="DA49" s="372">
        <f t="shared" ref="DA49:DJ49" si="267">IF($CN49="1",BB49,0)</f>
        <v>0</v>
      </c>
      <c r="DB49" s="369">
        <f t="shared" si="267"/>
        <v>0</v>
      </c>
      <c r="DC49" s="369">
        <f t="shared" si="267"/>
        <v>0</v>
      </c>
      <c r="DD49" s="369">
        <f t="shared" si="267"/>
        <v>0</v>
      </c>
      <c r="DE49" s="369">
        <f t="shared" si="267"/>
        <v>0</v>
      </c>
      <c r="DF49" s="369">
        <f t="shared" si="267"/>
        <v>0</v>
      </c>
      <c r="DG49" s="369">
        <f t="shared" si="267"/>
        <v>0</v>
      </c>
      <c r="DH49" s="369">
        <f t="shared" si="267"/>
        <v>0</v>
      </c>
      <c r="DI49" s="369">
        <f t="shared" si="267"/>
        <v>0</v>
      </c>
      <c r="DJ49" s="370">
        <f t="shared" si="267"/>
        <v>0</v>
      </c>
      <c r="DK49" s="382">
        <f>DD49+DH49+DJ49</f>
        <v>0</v>
      </c>
      <c r="DL49" s="382">
        <f t="shared" ref="DL49" si="268">DB49+DF49</f>
        <v>0</v>
      </c>
      <c r="DM49" s="381">
        <f>IF(CG49=0,1,0)</f>
        <v>1</v>
      </c>
      <c r="DN49" s="381">
        <f>IFERROR(IF($AH49="N",AJ49+AL49+AN49+AP49,AH49+AJ49+AL49+AN49+AP49),0)*$DM49</f>
        <v>0</v>
      </c>
      <c r="DO49" s="381">
        <f>(AI49+AK49+AM49+AO49+AQ49)*$DM49</f>
        <v>0</v>
      </c>
      <c r="DP49" s="381">
        <f>AU49+AY49+BA49-CY49</f>
        <v>0</v>
      </c>
      <c r="DQ49" s="381">
        <f>BE49+BI49+BK49-DK49</f>
        <v>0</v>
      </c>
      <c r="DR49" s="381">
        <f>DP49+DQ49</f>
        <v>0</v>
      </c>
      <c r="DS49" s="380" t="str">
        <f>IF(OR(H49=vstupy!B$40,H49=vstupy!B$41,H49=vstupy!B$42,),"0","1")</f>
        <v>0</v>
      </c>
      <c r="DT49" s="372">
        <f>IF($DS49="1",AS49,"0")+CH49</f>
        <v>0</v>
      </c>
      <c r="DU49" s="369">
        <f>IF($DS49="1",AU49,"0")+CI49</f>
        <v>0</v>
      </c>
      <c r="DV49" s="369">
        <f>IF($DS49="1",AW49,"0")+CJ49</f>
        <v>0</v>
      </c>
      <c r="DW49" s="369">
        <f>IF($DS49="1",AY49,"0")+CK49</f>
        <v>0</v>
      </c>
      <c r="DX49" s="370">
        <f>IF($DS49="1",BA49,"0")+CL49</f>
        <v>0</v>
      </c>
      <c r="DY49" s="378">
        <f t="shared" ref="DY49" si="269">SUM(DT49:DX51)</f>
        <v>0</v>
      </c>
      <c r="DZ49" s="372" t="str">
        <f t="shared" ref="DZ49" si="270">IF($DS49="1",BC49,"0")</f>
        <v>0</v>
      </c>
      <c r="EA49" s="369" t="str">
        <f t="shared" ref="EA49" si="271">IF($DS49="1",BE49,"0")</f>
        <v>0</v>
      </c>
      <c r="EB49" s="369" t="str">
        <f t="shared" ref="EB49" si="272">IF($DS49="1",BG49,"0")</f>
        <v>0</v>
      </c>
      <c r="EC49" s="369" t="str">
        <f>IF($DS49="1",BI49,"0")</f>
        <v>0</v>
      </c>
      <c r="ED49" s="370" t="str">
        <f>IF($DS49="1",BK49,"0")</f>
        <v>0</v>
      </c>
      <c r="EE49" s="378">
        <f t="shared" ref="EE49" si="273">SUM(DZ49:ED51)</f>
        <v>0</v>
      </c>
      <c r="EF49" s="379">
        <f>EE49+DY49</f>
        <v>0</v>
      </c>
    </row>
    <row r="50" spans="1:136" s="16" customFormat="1" ht="12.6" customHeight="1" x14ac:dyDescent="0.2">
      <c r="B50" s="414"/>
      <c r="C50" s="437"/>
      <c r="D50" s="437"/>
      <c r="E50" s="437"/>
      <c r="F50" s="437"/>
      <c r="G50" s="437"/>
      <c r="H50" s="393"/>
      <c r="I50" s="437"/>
      <c r="J50" s="437"/>
      <c r="K50" s="387"/>
      <c r="L50" s="390"/>
      <c r="M50" s="437"/>
      <c r="N50" s="384"/>
      <c r="O50" s="383"/>
      <c r="P50" s="393"/>
      <c r="Q50" s="384"/>
      <c r="R50" s="384"/>
      <c r="S50" s="384"/>
      <c r="T50" s="385"/>
      <c r="U50" s="384"/>
      <c r="V50" s="409"/>
      <c r="W50" s="410"/>
      <c r="X50" s="385"/>
      <c r="Y50" s="384"/>
      <c r="Z50" s="261" t="s">
        <v>142</v>
      </c>
      <c r="AA50" s="262" t="s">
        <v>137</v>
      </c>
      <c r="AB50" s="263">
        <f>VLOOKUP($Z50,vstupy!$B$18:$F$31,MATCH($AA50,vstupy!$B$17:$F$17,0),0)</f>
        <v>0</v>
      </c>
      <c r="AC50" s="264" t="s">
        <v>143</v>
      </c>
      <c r="AD50" s="263">
        <f>VLOOKUP($AC50,vstupy!$B$34:$C$36,2,FALSE)</f>
        <v>0</v>
      </c>
      <c r="AE50" s="263">
        <f t="shared" si="108"/>
        <v>0</v>
      </c>
      <c r="AF50" s="412"/>
      <c r="AG50" s="404"/>
      <c r="AH50" s="372"/>
      <c r="AI50" s="396"/>
      <c r="AJ50" s="396"/>
      <c r="AK50" s="396"/>
      <c r="AL50" s="396"/>
      <c r="AM50" s="396"/>
      <c r="AN50" s="396"/>
      <c r="AO50" s="399"/>
      <c r="AP50" s="396"/>
      <c r="AQ50" s="401"/>
      <c r="AR50" s="372"/>
      <c r="AS50" s="369"/>
      <c r="AT50" s="369"/>
      <c r="AU50" s="369"/>
      <c r="AV50" s="369"/>
      <c r="AW50" s="369"/>
      <c r="AX50" s="369"/>
      <c r="AY50" s="369"/>
      <c r="AZ50" s="369"/>
      <c r="BA50" s="369"/>
      <c r="BB50" s="369"/>
      <c r="BC50" s="369"/>
      <c r="BD50" s="369"/>
      <c r="BE50" s="369"/>
      <c r="BF50" s="369"/>
      <c r="BG50" s="369"/>
      <c r="BH50" s="369"/>
      <c r="BI50" s="369"/>
      <c r="BJ50" s="369"/>
      <c r="BK50" s="377"/>
      <c r="BL50" s="371"/>
      <c r="BM50" s="372"/>
      <c r="BN50" s="369"/>
      <c r="BO50" s="369"/>
      <c r="BP50" s="369"/>
      <c r="BQ50" s="369"/>
      <c r="BR50" s="369"/>
      <c r="BS50" s="369"/>
      <c r="BT50" s="369"/>
      <c r="BU50" s="369"/>
      <c r="BV50" s="370"/>
      <c r="BW50" s="372"/>
      <c r="BX50" s="369"/>
      <c r="BY50" s="369"/>
      <c r="BZ50" s="369"/>
      <c r="CA50" s="369"/>
      <c r="CB50" s="369"/>
      <c r="CC50" s="369"/>
      <c r="CD50" s="369"/>
      <c r="CE50" s="369"/>
      <c r="CF50" s="370"/>
      <c r="CG50" s="395"/>
      <c r="CH50" s="372"/>
      <c r="CI50" s="369"/>
      <c r="CJ50" s="369"/>
      <c r="CK50" s="369"/>
      <c r="CL50" s="370"/>
      <c r="CM50" s="373"/>
      <c r="CN50" s="375"/>
      <c r="CO50" s="372"/>
      <c r="CP50" s="369"/>
      <c r="CQ50" s="369"/>
      <c r="CR50" s="369"/>
      <c r="CS50" s="369"/>
      <c r="CT50" s="369"/>
      <c r="CU50" s="369"/>
      <c r="CV50" s="369"/>
      <c r="CW50" s="369"/>
      <c r="CX50" s="370"/>
      <c r="CY50" s="371"/>
      <c r="CZ50" s="371"/>
      <c r="DA50" s="372"/>
      <c r="DB50" s="369"/>
      <c r="DC50" s="369"/>
      <c r="DD50" s="369"/>
      <c r="DE50" s="369"/>
      <c r="DF50" s="369"/>
      <c r="DG50" s="369"/>
      <c r="DH50" s="369"/>
      <c r="DI50" s="369"/>
      <c r="DJ50" s="370"/>
      <c r="DK50" s="382"/>
      <c r="DL50" s="382"/>
      <c r="DM50" s="381"/>
      <c r="DN50" s="381"/>
      <c r="DO50" s="381"/>
      <c r="DP50" s="381"/>
      <c r="DQ50" s="381"/>
      <c r="DR50" s="381"/>
      <c r="DS50" s="380"/>
      <c r="DT50" s="372"/>
      <c r="DU50" s="369"/>
      <c r="DV50" s="369"/>
      <c r="DW50" s="369"/>
      <c r="DX50" s="370"/>
      <c r="DY50" s="378"/>
      <c r="DZ50" s="372"/>
      <c r="EA50" s="369"/>
      <c r="EB50" s="369"/>
      <c r="EC50" s="369"/>
      <c r="ED50" s="370"/>
      <c r="EE50" s="378"/>
      <c r="EF50" s="379"/>
    </row>
    <row r="51" spans="1:136" s="16" customFormat="1" ht="12.6" customHeight="1" x14ac:dyDescent="0.2">
      <c r="B51" s="414"/>
      <c r="C51" s="437"/>
      <c r="D51" s="437"/>
      <c r="E51" s="437"/>
      <c r="F51" s="437"/>
      <c r="G51" s="437"/>
      <c r="H51" s="394"/>
      <c r="I51" s="437"/>
      <c r="J51" s="437"/>
      <c r="K51" s="388"/>
      <c r="L51" s="391"/>
      <c r="M51" s="437"/>
      <c r="N51" s="384"/>
      <c r="O51" s="383"/>
      <c r="P51" s="394"/>
      <c r="Q51" s="384"/>
      <c r="R51" s="384"/>
      <c r="S51" s="384"/>
      <c r="T51" s="385"/>
      <c r="U51" s="384"/>
      <c r="V51" s="409"/>
      <c r="W51" s="410"/>
      <c r="X51" s="385"/>
      <c r="Y51" s="384"/>
      <c r="Z51" s="261" t="s">
        <v>142</v>
      </c>
      <c r="AA51" s="262" t="s">
        <v>137</v>
      </c>
      <c r="AB51" s="263">
        <f>VLOOKUP($Z51,vstupy!$B$18:$F$31,MATCH($AA51,vstupy!$B$17:$F$17,0),0)</f>
        <v>0</v>
      </c>
      <c r="AC51" s="264" t="s">
        <v>143</v>
      </c>
      <c r="AD51" s="263">
        <f>VLOOKUP($AC51,vstupy!$B$34:$C$36,2,FALSE)</f>
        <v>0</v>
      </c>
      <c r="AE51" s="263">
        <f t="shared" si="108"/>
        <v>0</v>
      </c>
      <c r="AF51" s="413"/>
      <c r="AG51" s="405"/>
      <c r="AH51" s="372"/>
      <c r="AI51" s="396"/>
      <c r="AJ51" s="396"/>
      <c r="AK51" s="396"/>
      <c r="AL51" s="396"/>
      <c r="AM51" s="396"/>
      <c r="AN51" s="396"/>
      <c r="AO51" s="400"/>
      <c r="AP51" s="396"/>
      <c r="AQ51" s="401"/>
      <c r="AR51" s="372"/>
      <c r="AS51" s="369"/>
      <c r="AT51" s="369"/>
      <c r="AU51" s="369"/>
      <c r="AV51" s="369"/>
      <c r="AW51" s="369"/>
      <c r="AX51" s="369"/>
      <c r="AY51" s="369"/>
      <c r="AZ51" s="369"/>
      <c r="BA51" s="369"/>
      <c r="BB51" s="369"/>
      <c r="BC51" s="369"/>
      <c r="BD51" s="369"/>
      <c r="BE51" s="369"/>
      <c r="BF51" s="369"/>
      <c r="BG51" s="369"/>
      <c r="BH51" s="369"/>
      <c r="BI51" s="369"/>
      <c r="BJ51" s="369"/>
      <c r="BK51" s="377"/>
      <c r="BL51" s="371"/>
      <c r="BM51" s="372"/>
      <c r="BN51" s="369"/>
      <c r="BO51" s="369"/>
      <c r="BP51" s="369"/>
      <c r="BQ51" s="369"/>
      <c r="BR51" s="369"/>
      <c r="BS51" s="369"/>
      <c r="BT51" s="369"/>
      <c r="BU51" s="369"/>
      <c r="BV51" s="370"/>
      <c r="BW51" s="372"/>
      <c r="BX51" s="369"/>
      <c r="BY51" s="369"/>
      <c r="BZ51" s="369"/>
      <c r="CA51" s="369"/>
      <c r="CB51" s="369"/>
      <c r="CC51" s="369"/>
      <c r="CD51" s="369"/>
      <c r="CE51" s="369"/>
      <c r="CF51" s="370"/>
      <c r="CG51" s="395"/>
      <c r="CH51" s="372"/>
      <c r="CI51" s="369"/>
      <c r="CJ51" s="369"/>
      <c r="CK51" s="369"/>
      <c r="CL51" s="370"/>
      <c r="CM51" s="373"/>
      <c r="CN51" s="376"/>
      <c r="CO51" s="372"/>
      <c r="CP51" s="369"/>
      <c r="CQ51" s="369"/>
      <c r="CR51" s="369"/>
      <c r="CS51" s="369"/>
      <c r="CT51" s="369"/>
      <c r="CU51" s="369"/>
      <c r="CV51" s="369"/>
      <c r="CW51" s="369"/>
      <c r="CX51" s="370"/>
      <c r="CY51" s="371"/>
      <c r="CZ51" s="371"/>
      <c r="DA51" s="372"/>
      <c r="DB51" s="369"/>
      <c r="DC51" s="369"/>
      <c r="DD51" s="369"/>
      <c r="DE51" s="369"/>
      <c r="DF51" s="369"/>
      <c r="DG51" s="369"/>
      <c r="DH51" s="369"/>
      <c r="DI51" s="369"/>
      <c r="DJ51" s="370"/>
      <c r="DK51" s="382"/>
      <c r="DL51" s="382"/>
      <c r="DM51" s="381"/>
      <c r="DN51" s="381"/>
      <c r="DO51" s="381"/>
      <c r="DP51" s="381"/>
      <c r="DQ51" s="381"/>
      <c r="DR51" s="381"/>
      <c r="DS51" s="380"/>
      <c r="DT51" s="372"/>
      <c r="DU51" s="369"/>
      <c r="DV51" s="369"/>
      <c r="DW51" s="369"/>
      <c r="DX51" s="370"/>
      <c r="DY51" s="378"/>
      <c r="DZ51" s="372"/>
      <c r="EA51" s="369"/>
      <c r="EB51" s="369"/>
      <c r="EC51" s="369"/>
      <c r="ED51" s="370"/>
      <c r="EE51" s="378"/>
      <c r="EF51" s="379"/>
    </row>
    <row r="52" spans="1:136" ht="12.6" customHeight="1" x14ac:dyDescent="0.2">
      <c r="B52" s="427">
        <f t="shared" ref="B52" si="274">B49+1</f>
        <v>15</v>
      </c>
      <c r="C52" s="425"/>
      <c r="D52" s="425"/>
      <c r="E52" s="425"/>
      <c r="F52" s="425"/>
      <c r="G52" s="425"/>
      <c r="H52" s="428" t="s">
        <v>196</v>
      </c>
      <c r="I52" s="425"/>
      <c r="J52" s="425" t="str">
        <f t="shared" ref="J52" si="275">IF($H52="3e)  Skoršia transpozícia  - zavedenie transpozície pred termínom ktorý určuje smernica EÚ. "," ","")</f>
        <v/>
      </c>
      <c r="K52" s="431" t="str">
        <f t="shared" ref="K52" si="276">IF($H52="3e)  Skoršia transpozícia  - zavedenie transpozície pred termínom ktorý určuje smernica EÚ. ",$J52,"NA")</f>
        <v>NA</v>
      </c>
      <c r="L52" s="422">
        <f>IF(K52&gt;12,1,K52/12)</f>
        <v>1</v>
      </c>
      <c r="M52" s="425"/>
      <c r="N52" s="418"/>
      <c r="O52" s="426">
        <f>IF(N52="N",0,N52)</f>
        <v>0</v>
      </c>
      <c r="P52" s="428" t="s">
        <v>196</v>
      </c>
      <c r="Q52" s="418"/>
      <c r="R52" s="418"/>
      <c r="S52" s="418" t="s">
        <v>35</v>
      </c>
      <c r="T52" s="419">
        <f>VLOOKUP(S52,vstupy!$B$3:$C$15,2,FALSE)</f>
        <v>0</v>
      </c>
      <c r="U52" s="418"/>
      <c r="V52" s="420"/>
      <c r="W52" s="421" t="s">
        <v>35</v>
      </c>
      <c r="X52" s="419">
        <f>VLOOKUP(W52,vstupy!$B$3:$C$15,2,FALSE)</f>
        <v>0</v>
      </c>
      <c r="Y52" s="418"/>
      <c r="Z52" s="160" t="s">
        <v>142</v>
      </c>
      <c r="AA52" s="174" t="s">
        <v>137</v>
      </c>
      <c r="AB52" s="171">
        <f>VLOOKUP($Z52,vstupy!$B$18:$F$31,MATCH($AA52,vstupy!$B$17:$F$17,0),0)</f>
        <v>0</v>
      </c>
      <c r="AC52" s="108" t="s">
        <v>143</v>
      </c>
      <c r="AD52" s="171">
        <f>VLOOKUP($AC52,vstupy!$B$34:$C$36,2,FALSE)</f>
        <v>0</v>
      </c>
      <c r="AE52" s="171">
        <f t="shared" si="108"/>
        <v>0</v>
      </c>
      <c r="AF52" s="434" t="s">
        <v>35</v>
      </c>
      <c r="AG52" s="403">
        <f>VLOOKUP(AF52,vstupy!$B$3:$C$15,2,FALSE)</f>
        <v>0</v>
      </c>
      <c r="AH52" s="406" t="str">
        <f>IFERROR(IF(O52=0,"N",Q52/N52*L52),0)</f>
        <v>N</v>
      </c>
      <c r="AI52" s="400">
        <f>Q52*L52</f>
        <v>0</v>
      </c>
      <c r="AJ52" s="441">
        <f t="shared" ref="AJ52" si="277">R52*T52*L52</f>
        <v>0</v>
      </c>
      <c r="AK52" s="400">
        <f t="shared" ref="AK52" si="278">IFERROR(AJ52*O52,0)</f>
        <v>0</v>
      </c>
      <c r="AL52" s="441" t="str">
        <f t="shared" si="72"/>
        <v>N</v>
      </c>
      <c r="AM52" s="400">
        <f t="shared" ref="AM52" si="279">U52*L52</f>
        <v>0</v>
      </c>
      <c r="AN52" s="400">
        <f>V52*X52*L52</f>
        <v>0</v>
      </c>
      <c r="AO52" s="398">
        <f t="shared" ref="AO52" si="280">IFERROR(AN52*O52,0)</f>
        <v>0</v>
      </c>
      <c r="AP52" s="400">
        <f t="shared" ref="AP52" si="281">IF(Y52&gt;0,IF(AG52&gt;0,($I$6/160)*(Y52/60)*AG52*L52,0),IF(AG52&gt;0,($I$6/160)*((AE52+AE53+AE54)/60)*AG52*L52,0))</f>
        <v>0</v>
      </c>
      <c r="AQ52" s="439">
        <f>IFERROR(AP52*O52,0)</f>
        <v>0</v>
      </c>
      <c r="AR52" s="372">
        <f t="shared" ref="AR52:BA52" si="282">IF($P52="In (zvyšuje náklady)",AH52,0)</f>
        <v>0</v>
      </c>
      <c r="AS52" s="369">
        <f t="shared" si="282"/>
        <v>0</v>
      </c>
      <c r="AT52" s="369">
        <f t="shared" si="282"/>
        <v>0</v>
      </c>
      <c r="AU52" s="369">
        <f t="shared" si="282"/>
        <v>0</v>
      </c>
      <c r="AV52" s="369">
        <f t="shared" si="282"/>
        <v>0</v>
      </c>
      <c r="AW52" s="369">
        <f t="shared" si="282"/>
        <v>0</v>
      </c>
      <c r="AX52" s="369">
        <f t="shared" si="282"/>
        <v>0</v>
      </c>
      <c r="AY52" s="369">
        <f t="shared" si="282"/>
        <v>0</v>
      </c>
      <c r="AZ52" s="369">
        <f t="shared" si="282"/>
        <v>0</v>
      </c>
      <c r="BA52" s="369">
        <f t="shared" si="282"/>
        <v>0</v>
      </c>
      <c r="BB52" s="369" t="str">
        <f t="shared" ref="BB52:BK52" si="283">IF($P52="Out (znižuje náklady)",AH52,"0")</f>
        <v>0</v>
      </c>
      <c r="BC52" s="369" t="str">
        <f t="shared" si="283"/>
        <v>0</v>
      </c>
      <c r="BD52" s="369" t="str">
        <f t="shared" si="283"/>
        <v>0</v>
      </c>
      <c r="BE52" s="369" t="str">
        <f t="shared" si="283"/>
        <v>0</v>
      </c>
      <c r="BF52" s="369" t="str">
        <f t="shared" si="283"/>
        <v>0</v>
      </c>
      <c r="BG52" s="369" t="str">
        <f t="shared" si="283"/>
        <v>0</v>
      </c>
      <c r="BH52" s="369" t="str">
        <f t="shared" si="283"/>
        <v>0</v>
      </c>
      <c r="BI52" s="369" t="str">
        <f t="shared" si="283"/>
        <v>0</v>
      </c>
      <c r="BJ52" s="369" t="str">
        <f t="shared" si="283"/>
        <v>0</v>
      </c>
      <c r="BK52" s="377" t="str">
        <f t="shared" si="283"/>
        <v>0</v>
      </c>
      <c r="BL52" s="371">
        <f>IF(H52=vstupy!$B$47,0,1)</f>
        <v>1</v>
      </c>
      <c r="BM52" s="372">
        <f t="shared" ref="BM52:CF52" si="284">$BL52*AR52</f>
        <v>0</v>
      </c>
      <c r="BN52" s="369">
        <f t="shared" si="284"/>
        <v>0</v>
      </c>
      <c r="BO52" s="369">
        <f t="shared" si="284"/>
        <v>0</v>
      </c>
      <c r="BP52" s="369">
        <f t="shared" si="284"/>
        <v>0</v>
      </c>
      <c r="BQ52" s="369">
        <f t="shared" si="284"/>
        <v>0</v>
      </c>
      <c r="BR52" s="369">
        <f t="shared" si="284"/>
        <v>0</v>
      </c>
      <c r="BS52" s="369">
        <f t="shared" si="284"/>
        <v>0</v>
      </c>
      <c r="BT52" s="369">
        <f t="shared" si="284"/>
        <v>0</v>
      </c>
      <c r="BU52" s="369">
        <f t="shared" si="284"/>
        <v>0</v>
      </c>
      <c r="BV52" s="370">
        <f t="shared" si="284"/>
        <v>0</v>
      </c>
      <c r="BW52" s="372">
        <f t="shared" si="284"/>
        <v>0</v>
      </c>
      <c r="BX52" s="369">
        <f t="shared" si="284"/>
        <v>0</v>
      </c>
      <c r="BY52" s="369">
        <f t="shared" si="284"/>
        <v>0</v>
      </c>
      <c r="BZ52" s="369">
        <f t="shared" si="284"/>
        <v>0</v>
      </c>
      <c r="CA52" s="369">
        <f t="shared" si="284"/>
        <v>0</v>
      </c>
      <c r="CB52" s="369">
        <f t="shared" si="284"/>
        <v>0</v>
      </c>
      <c r="CC52" s="369">
        <f t="shared" si="284"/>
        <v>0</v>
      </c>
      <c r="CD52" s="369">
        <f t="shared" si="284"/>
        <v>0</v>
      </c>
      <c r="CE52" s="369">
        <f t="shared" si="284"/>
        <v>0</v>
      </c>
      <c r="CF52" s="370">
        <f t="shared" si="284"/>
        <v>0</v>
      </c>
      <c r="CG52" s="395">
        <f>IF(P52="Nemení sa",1,0)</f>
        <v>0</v>
      </c>
      <c r="CH52" s="372">
        <f>AI52*$CG52</f>
        <v>0</v>
      </c>
      <c r="CI52" s="369">
        <f>AK52*$CG52</f>
        <v>0</v>
      </c>
      <c r="CJ52" s="369">
        <f>AM52*$CG52</f>
        <v>0</v>
      </c>
      <c r="CK52" s="369">
        <f>AO52*$CG52</f>
        <v>0</v>
      </c>
      <c r="CL52" s="370">
        <f>AQ52*$CG52</f>
        <v>0</v>
      </c>
      <c r="CM52" s="373">
        <f t="shared" ref="CM52" si="285">SUM(CH52:CL54)</f>
        <v>0</v>
      </c>
      <c r="CN52" s="374">
        <f>IF(H52=vstupy!B$42,"1",0)</f>
        <v>0</v>
      </c>
      <c r="CO52" s="372">
        <f t="shared" ref="CO52:CX52" si="286">IF($CN52="1",AR52,0)</f>
        <v>0</v>
      </c>
      <c r="CP52" s="369">
        <f t="shared" si="286"/>
        <v>0</v>
      </c>
      <c r="CQ52" s="369">
        <f t="shared" si="286"/>
        <v>0</v>
      </c>
      <c r="CR52" s="369">
        <f t="shared" si="286"/>
        <v>0</v>
      </c>
      <c r="CS52" s="369">
        <f t="shared" si="286"/>
        <v>0</v>
      </c>
      <c r="CT52" s="369">
        <f t="shared" si="286"/>
        <v>0</v>
      </c>
      <c r="CU52" s="369">
        <f t="shared" si="286"/>
        <v>0</v>
      </c>
      <c r="CV52" s="369">
        <f t="shared" si="286"/>
        <v>0</v>
      </c>
      <c r="CW52" s="369">
        <f t="shared" si="286"/>
        <v>0</v>
      </c>
      <c r="CX52" s="370">
        <f t="shared" si="286"/>
        <v>0</v>
      </c>
      <c r="CY52" s="371">
        <f>CR52+CV52+CX52</f>
        <v>0</v>
      </c>
      <c r="CZ52" s="371">
        <f t="shared" ref="CZ52" si="287">CP52+CT52</f>
        <v>0</v>
      </c>
      <c r="DA52" s="372">
        <f t="shared" ref="DA52:DJ52" si="288">IF($CN52="1",BB52,0)</f>
        <v>0</v>
      </c>
      <c r="DB52" s="369">
        <f t="shared" si="288"/>
        <v>0</v>
      </c>
      <c r="DC52" s="369">
        <f t="shared" si="288"/>
        <v>0</v>
      </c>
      <c r="DD52" s="369">
        <f t="shared" si="288"/>
        <v>0</v>
      </c>
      <c r="DE52" s="369">
        <f t="shared" si="288"/>
        <v>0</v>
      </c>
      <c r="DF52" s="369">
        <f t="shared" si="288"/>
        <v>0</v>
      </c>
      <c r="DG52" s="369">
        <f t="shared" si="288"/>
        <v>0</v>
      </c>
      <c r="DH52" s="369">
        <f t="shared" si="288"/>
        <v>0</v>
      </c>
      <c r="DI52" s="369">
        <f t="shared" si="288"/>
        <v>0</v>
      </c>
      <c r="DJ52" s="370">
        <f t="shared" si="288"/>
        <v>0</v>
      </c>
      <c r="DK52" s="382">
        <f>DD52+DH52+DJ52</f>
        <v>0</v>
      </c>
      <c r="DL52" s="382">
        <f t="shared" ref="DL52" si="289">DB52+DF52</f>
        <v>0</v>
      </c>
      <c r="DM52" s="381">
        <f>IF(CG52=0,1,0)</f>
        <v>1</v>
      </c>
      <c r="DN52" s="381">
        <f>IFERROR(IF($AH52="N",AJ52+AL52+AN52+AP52,AH52+AJ52+AL52+AN52+AP52),0)*$DM52</f>
        <v>0</v>
      </c>
      <c r="DO52" s="381">
        <f>(AI52+AK52+AM52+AO52+AQ52)*$DM52</f>
        <v>0</v>
      </c>
      <c r="DP52" s="381">
        <f>AU52+AY52+BA52-CY52</f>
        <v>0</v>
      </c>
      <c r="DQ52" s="381">
        <f>BE52+BI52+BK52-DK52</f>
        <v>0</v>
      </c>
      <c r="DR52" s="381">
        <f>DP52+DQ52</f>
        <v>0</v>
      </c>
      <c r="DS52" s="380" t="str">
        <f>IF(OR(H52=vstupy!B$40,H52=vstupy!B$41,H52=vstupy!B$42,),"0","1")</f>
        <v>0</v>
      </c>
      <c r="DT52" s="372">
        <f>IF($DS52="1",AS52,"0")+CH52</f>
        <v>0</v>
      </c>
      <c r="DU52" s="369">
        <f>IF($DS52="1",AU52,"0")+CI52</f>
        <v>0</v>
      </c>
      <c r="DV52" s="369">
        <f>IF($DS52="1",AW52,"0")+CJ52</f>
        <v>0</v>
      </c>
      <c r="DW52" s="369">
        <f>IF($DS52="1",AY52,"0")+CK52</f>
        <v>0</v>
      </c>
      <c r="DX52" s="370">
        <f>IF($DS52="1",BA52,"0")+CL52</f>
        <v>0</v>
      </c>
      <c r="DY52" s="378">
        <f t="shared" ref="DY52" si="290">SUM(DT52:DX54)</f>
        <v>0</v>
      </c>
      <c r="DZ52" s="372" t="str">
        <f t="shared" ref="DZ52" si="291">IF($DS52="1",BC52,"0")</f>
        <v>0</v>
      </c>
      <c r="EA52" s="369" t="str">
        <f t="shared" ref="EA52" si="292">IF($DS52="1",BE52,"0")</f>
        <v>0</v>
      </c>
      <c r="EB52" s="369" t="str">
        <f t="shared" ref="EB52" si="293">IF($DS52="1",BG52,"0")</f>
        <v>0</v>
      </c>
      <c r="EC52" s="369" t="str">
        <f>IF($DS52="1",BI52,"0")</f>
        <v>0</v>
      </c>
      <c r="ED52" s="370" t="str">
        <f>IF($DS52="1",BK52,"0")</f>
        <v>0</v>
      </c>
      <c r="EE52" s="378">
        <f t="shared" ref="EE52" si="294">SUM(DZ52:ED54)</f>
        <v>0</v>
      </c>
      <c r="EF52" s="379">
        <f>EE52+DY52</f>
        <v>0</v>
      </c>
    </row>
    <row r="53" spans="1:136" ht="12.6" customHeight="1" x14ac:dyDescent="0.2">
      <c r="B53" s="427"/>
      <c r="C53" s="425"/>
      <c r="D53" s="425"/>
      <c r="E53" s="425"/>
      <c r="F53" s="425"/>
      <c r="G53" s="425"/>
      <c r="H53" s="429"/>
      <c r="I53" s="425"/>
      <c r="J53" s="425"/>
      <c r="K53" s="432"/>
      <c r="L53" s="423"/>
      <c r="M53" s="425"/>
      <c r="N53" s="418"/>
      <c r="O53" s="426"/>
      <c r="P53" s="429"/>
      <c r="Q53" s="418"/>
      <c r="R53" s="418"/>
      <c r="S53" s="418"/>
      <c r="T53" s="419"/>
      <c r="U53" s="418"/>
      <c r="V53" s="420"/>
      <c r="W53" s="421"/>
      <c r="X53" s="419"/>
      <c r="Y53" s="418"/>
      <c r="Z53" s="160" t="s">
        <v>142</v>
      </c>
      <c r="AA53" s="174" t="s">
        <v>137</v>
      </c>
      <c r="AB53" s="171">
        <f>VLOOKUP($Z53,vstupy!$B$18:$F$31,MATCH($AA53,vstupy!$B$17:$F$17,0),0)</f>
        <v>0</v>
      </c>
      <c r="AC53" s="108" t="s">
        <v>143</v>
      </c>
      <c r="AD53" s="171">
        <f>VLOOKUP($AC53,vstupy!$B$34:$C$36,2,FALSE)</f>
        <v>0</v>
      </c>
      <c r="AE53" s="171">
        <f t="shared" si="108"/>
        <v>0</v>
      </c>
      <c r="AF53" s="435"/>
      <c r="AG53" s="404"/>
      <c r="AH53" s="372"/>
      <c r="AI53" s="396"/>
      <c r="AJ53" s="396"/>
      <c r="AK53" s="396"/>
      <c r="AL53" s="396"/>
      <c r="AM53" s="396"/>
      <c r="AN53" s="396"/>
      <c r="AO53" s="399"/>
      <c r="AP53" s="396"/>
      <c r="AQ53" s="401"/>
      <c r="AR53" s="372"/>
      <c r="AS53" s="369"/>
      <c r="AT53" s="369"/>
      <c r="AU53" s="369"/>
      <c r="AV53" s="369"/>
      <c r="AW53" s="369"/>
      <c r="AX53" s="369"/>
      <c r="AY53" s="369"/>
      <c r="AZ53" s="369"/>
      <c r="BA53" s="369"/>
      <c r="BB53" s="369"/>
      <c r="BC53" s="369"/>
      <c r="BD53" s="369"/>
      <c r="BE53" s="369"/>
      <c r="BF53" s="369"/>
      <c r="BG53" s="369"/>
      <c r="BH53" s="369"/>
      <c r="BI53" s="369"/>
      <c r="BJ53" s="369"/>
      <c r="BK53" s="377"/>
      <c r="BL53" s="371"/>
      <c r="BM53" s="372"/>
      <c r="BN53" s="369"/>
      <c r="BO53" s="369"/>
      <c r="BP53" s="369"/>
      <c r="BQ53" s="369"/>
      <c r="BR53" s="369"/>
      <c r="BS53" s="369"/>
      <c r="BT53" s="369"/>
      <c r="BU53" s="369"/>
      <c r="BV53" s="370"/>
      <c r="BW53" s="372"/>
      <c r="BX53" s="369"/>
      <c r="BY53" s="369"/>
      <c r="BZ53" s="369"/>
      <c r="CA53" s="369"/>
      <c r="CB53" s="369"/>
      <c r="CC53" s="369"/>
      <c r="CD53" s="369"/>
      <c r="CE53" s="369"/>
      <c r="CF53" s="370"/>
      <c r="CG53" s="395"/>
      <c r="CH53" s="372"/>
      <c r="CI53" s="369"/>
      <c r="CJ53" s="369"/>
      <c r="CK53" s="369"/>
      <c r="CL53" s="370"/>
      <c r="CM53" s="373"/>
      <c r="CN53" s="375"/>
      <c r="CO53" s="372"/>
      <c r="CP53" s="369"/>
      <c r="CQ53" s="369"/>
      <c r="CR53" s="369"/>
      <c r="CS53" s="369"/>
      <c r="CT53" s="369"/>
      <c r="CU53" s="369"/>
      <c r="CV53" s="369"/>
      <c r="CW53" s="369"/>
      <c r="CX53" s="370"/>
      <c r="CY53" s="371"/>
      <c r="CZ53" s="371"/>
      <c r="DA53" s="372"/>
      <c r="DB53" s="369"/>
      <c r="DC53" s="369"/>
      <c r="DD53" s="369"/>
      <c r="DE53" s="369"/>
      <c r="DF53" s="369"/>
      <c r="DG53" s="369"/>
      <c r="DH53" s="369"/>
      <c r="DI53" s="369"/>
      <c r="DJ53" s="370"/>
      <c r="DK53" s="382"/>
      <c r="DL53" s="382"/>
      <c r="DM53" s="381"/>
      <c r="DN53" s="381"/>
      <c r="DO53" s="381"/>
      <c r="DP53" s="381"/>
      <c r="DQ53" s="381"/>
      <c r="DR53" s="381"/>
      <c r="DS53" s="380"/>
      <c r="DT53" s="372"/>
      <c r="DU53" s="369"/>
      <c r="DV53" s="369"/>
      <c r="DW53" s="369"/>
      <c r="DX53" s="370"/>
      <c r="DY53" s="378"/>
      <c r="DZ53" s="372"/>
      <c r="EA53" s="369"/>
      <c r="EB53" s="369"/>
      <c r="EC53" s="369"/>
      <c r="ED53" s="370"/>
      <c r="EE53" s="378"/>
      <c r="EF53" s="379"/>
    </row>
    <row r="54" spans="1:136" ht="12.6" customHeight="1" x14ac:dyDescent="0.2">
      <c r="B54" s="427"/>
      <c r="C54" s="425"/>
      <c r="D54" s="425"/>
      <c r="E54" s="425"/>
      <c r="F54" s="425"/>
      <c r="G54" s="425"/>
      <c r="H54" s="430"/>
      <c r="I54" s="425"/>
      <c r="J54" s="425"/>
      <c r="K54" s="433"/>
      <c r="L54" s="424"/>
      <c r="M54" s="425"/>
      <c r="N54" s="418"/>
      <c r="O54" s="426"/>
      <c r="P54" s="430"/>
      <c r="Q54" s="418"/>
      <c r="R54" s="418"/>
      <c r="S54" s="418"/>
      <c r="T54" s="419"/>
      <c r="U54" s="418"/>
      <c r="V54" s="420"/>
      <c r="W54" s="421"/>
      <c r="X54" s="419"/>
      <c r="Y54" s="418"/>
      <c r="Z54" s="160" t="s">
        <v>142</v>
      </c>
      <c r="AA54" s="174" t="s">
        <v>137</v>
      </c>
      <c r="AB54" s="171">
        <f>VLOOKUP($Z54,vstupy!$B$18:$F$31,MATCH($AA54,vstupy!$B$17:$F$17,0),0)</f>
        <v>0</v>
      </c>
      <c r="AC54" s="108" t="s">
        <v>143</v>
      </c>
      <c r="AD54" s="171">
        <f>VLOOKUP($AC54,vstupy!$B$34:$C$36,2,FALSE)</f>
        <v>0</v>
      </c>
      <c r="AE54" s="171">
        <f t="shared" si="108"/>
        <v>0</v>
      </c>
      <c r="AF54" s="436"/>
      <c r="AG54" s="405"/>
      <c r="AH54" s="372"/>
      <c r="AI54" s="396"/>
      <c r="AJ54" s="396"/>
      <c r="AK54" s="396"/>
      <c r="AL54" s="396"/>
      <c r="AM54" s="396"/>
      <c r="AN54" s="396"/>
      <c r="AO54" s="400"/>
      <c r="AP54" s="396"/>
      <c r="AQ54" s="401"/>
      <c r="AR54" s="372"/>
      <c r="AS54" s="369"/>
      <c r="AT54" s="369"/>
      <c r="AU54" s="369"/>
      <c r="AV54" s="369"/>
      <c r="AW54" s="369"/>
      <c r="AX54" s="369"/>
      <c r="AY54" s="369"/>
      <c r="AZ54" s="369"/>
      <c r="BA54" s="369"/>
      <c r="BB54" s="369"/>
      <c r="BC54" s="369"/>
      <c r="BD54" s="369"/>
      <c r="BE54" s="369"/>
      <c r="BF54" s="369"/>
      <c r="BG54" s="369"/>
      <c r="BH54" s="369"/>
      <c r="BI54" s="369"/>
      <c r="BJ54" s="369"/>
      <c r="BK54" s="377"/>
      <c r="BL54" s="371"/>
      <c r="BM54" s="372"/>
      <c r="BN54" s="369"/>
      <c r="BO54" s="369"/>
      <c r="BP54" s="369"/>
      <c r="BQ54" s="369"/>
      <c r="BR54" s="369"/>
      <c r="BS54" s="369"/>
      <c r="BT54" s="369"/>
      <c r="BU54" s="369"/>
      <c r="BV54" s="370"/>
      <c r="BW54" s="372"/>
      <c r="BX54" s="369"/>
      <c r="BY54" s="369"/>
      <c r="BZ54" s="369"/>
      <c r="CA54" s="369"/>
      <c r="CB54" s="369"/>
      <c r="CC54" s="369"/>
      <c r="CD54" s="369"/>
      <c r="CE54" s="369"/>
      <c r="CF54" s="370"/>
      <c r="CG54" s="395"/>
      <c r="CH54" s="372"/>
      <c r="CI54" s="369"/>
      <c r="CJ54" s="369"/>
      <c r="CK54" s="369"/>
      <c r="CL54" s="370"/>
      <c r="CM54" s="373"/>
      <c r="CN54" s="376"/>
      <c r="CO54" s="372"/>
      <c r="CP54" s="369"/>
      <c r="CQ54" s="369"/>
      <c r="CR54" s="369"/>
      <c r="CS54" s="369"/>
      <c r="CT54" s="369"/>
      <c r="CU54" s="369"/>
      <c r="CV54" s="369"/>
      <c r="CW54" s="369"/>
      <c r="CX54" s="370"/>
      <c r="CY54" s="371"/>
      <c r="CZ54" s="371"/>
      <c r="DA54" s="372"/>
      <c r="DB54" s="369"/>
      <c r="DC54" s="369"/>
      <c r="DD54" s="369"/>
      <c r="DE54" s="369"/>
      <c r="DF54" s="369"/>
      <c r="DG54" s="369"/>
      <c r="DH54" s="369"/>
      <c r="DI54" s="369"/>
      <c r="DJ54" s="370"/>
      <c r="DK54" s="382"/>
      <c r="DL54" s="382"/>
      <c r="DM54" s="381"/>
      <c r="DN54" s="381"/>
      <c r="DO54" s="381"/>
      <c r="DP54" s="381"/>
      <c r="DQ54" s="381"/>
      <c r="DR54" s="381"/>
      <c r="DS54" s="380"/>
      <c r="DT54" s="372"/>
      <c r="DU54" s="369"/>
      <c r="DV54" s="369"/>
      <c r="DW54" s="369"/>
      <c r="DX54" s="370"/>
      <c r="DY54" s="378"/>
      <c r="DZ54" s="372"/>
      <c r="EA54" s="369"/>
      <c r="EB54" s="369"/>
      <c r="EC54" s="369"/>
      <c r="ED54" s="370"/>
      <c r="EE54" s="378"/>
      <c r="EF54" s="379"/>
    </row>
    <row r="55" spans="1:136" ht="12.6" customHeight="1" x14ac:dyDescent="0.2">
      <c r="A55" s="16"/>
      <c r="B55" s="414">
        <f t="shared" ref="B55" si="295">B52+1</f>
        <v>16</v>
      </c>
      <c r="C55" s="437"/>
      <c r="D55" s="437"/>
      <c r="E55" s="437"/>
      <c r="F55" s="437"/>
      <c r="G55" s="437"/>
      <c r="H55" s="392" t="s">
        <v>196</v>
      </c>
      <c r="I55" s="437"/>
      <c r="J55" s="437" t="str">
        <f t="shared" ref="J55" si="296">IF($H55="3e)  Skoršia transpozícia  - zavedenie transpozície pred termínom ktorý určuje smernica EÚ. "," ","")</f>
        <v/>
      </c>
      <c r="K55" s="386" t="str">
        <f t="shared" ref="K55" si="297">IF($H55="3e)  Skoršia transpozícia  - zavedenie transpozície pred termínom ktorý určuje smernica EÚ. ",$J55,"NA")</f>
        <v>NA</v>
      </c>
      <c r="L55" s="389">
        <f>IF(K55&gt;12,1,K55/12)</f>
        <v>1</v>
      </c>
      <c r="M55" s="437"/>
      <c r="N55" s="384"/>
      <c r="O55" s="383">
        <f>IF(N55="N",0,N55)</f>
        <v>0</v>
      </c>
      <c r="P55" s="392" t="s">
        <v>196</v>
      </c>
      <c r="Q55" s="384"/>
      <c r="R55" s="384"/>
      <c r="S55" s="384" t="s">
        <v>35</v>
      </c>
      <c r="T55" s="385">
        <f>VLOOKUP(S55,vstupy!$B$3:$C$15,2,FALSE)</f>
        <v>0</v>
      </c>
      <c r="U55" s="384"/>
      <c r="V55" s="409"/>
      <c r="W55" s="410" t="s">
        <v>35</v>
      </c>
      <c r="X55" s="385">
        <f>VLOOKUP(W55,vstupy!$B$3:$C$15,2,FALSE)</f>
        <v>0</v>
      </c>
      <c r="Y55" s="384"/>
      <c r="Z55" s="261" t="s">
        <v>142</v>
      </c>
      <c r="AA55" s="262" t="s">
        <v>137</v>
      </c>
      <c r="AB55" s="263">
        <f>VLOOKUP($Z55,vstupy!$B$18:$F$31,MATCH($AA55,vstupy!$B$17:$F$17,0),0)</f>
        <v>0</v>
      </c>
      <c r="AC55" s="264" t="s">
        <v>143</v>
      </c>
      <c r="AD55" s="263">
        <f>VLOOKUP($AC55,vstupy!$B$34:$C$36,2,FALSE)</f>
        <v>0</v>
      </c>
      <c r="AE55" s="263">
        <f t="shared" si="108"/>
        <v>0</v>
      </c>
      <c r="AF55" s="411" t="s">
        <v>35</v>
      </c>
      <c r="AG55" s="403">
        <f>VLOOKUP(AF55,vstupy!$B$3:$C$15,2,FALSE)</f>
        <v>0</v>
      </c>
      <c r="AH55" s="406" t="str">
        <f>IFERROR(IF(O55=0,"N",Q55/N55*L55),0)</f>
        <v>N</v>
      </c>
      <c r="AI55" s="400">
        <f>Q55*L55</f>
        <v>0</v>
      </c>
      <c r="AJ55" s="441">
        <f t="shared" ref="AJ55" si="298">R55*T55*L55</f>
        <v>0</v>
      </c>
      <c r="AK55" s="400">
        <f t="shared" ref="AK55" si="299">IFERROR(AJ55*O55,0)</f>
        <v>0</v>
      </c>
      <c r="AL55" s="441" t="str">
        <f t="shared" si="72"/>
        <v>N</v>
      </c>
      <c r="AM55" s="400">
        <f t="shared" ref="AM55" si="300">U55*L55</f>
        <v>0</v>
      </c>
      <c r="AN55" s="400">
        <f>V55*X55*L55</f>
        <v>0</v>
      </c>
      <c r="AO55" s="398">
        <f t="shared" ref="AO55" si="301">IFERROR(AN55*O55,0)</f>
        <v>0</v>
      </c>
      <c r="AP55" s="400">
        <f t="shared" ref="AP55" si="302">IF(Y55&gt;0,IF(AG55&gt;0,($I$6/160)*(Y55/60)*AG55*L55,0),IF(AG55&gt;0,($I$6/160)*((AE55+AE56+AE57)/60)*AG55*L55,0))</f>
        <v>0</v>
      </c>
      <c r="AQ55" s="439">
        <f>IFERROR(AP55*O55,0)</f>
        <v>0</v>
      </c>
      <c r="AR55" s="372">
        <f t="shared" ref="AR55:BA55" si="303">IF($P55="In (zvyšuje náklady)",AH55,0)</f>
        <v>0</v>
      </c>
      <c r="AS55" s="369">
        <f t="shared" si="303"/>
        <v>0</v>
      </c>
      <c r="AT55" s="369">
        <f t="shared" si="303"/>
        <v>0</v>
      </c>
      <c r="AU55" s="369">
        <f t="shared" si="303"/>
        <v>0</v>
      </c>
      <c r="AV55" s="369">
        <f t="shared" si="303"/>
        <v>0</v>
      </c>
      <c r="AW55" s="369">
        <f t="shared" si="303"/>
        <v>0</v>
      </c>
      <c r="AX55" s="369">
        <f t="shared" si="303"/>
        <v>0</v>
      </c>
      <c r="AY55" s="369">
        <f t="shared" si="303"/>
        <v>0</v>
      </c>
      <c r="AZ55" s="369">
        <f t="shared" si="303"/>
        <v>0</v>
      </c>
      <c r="BA55" s="369">
        <f t="shared" si="303"/>
        <v>0</v>
      </c>
      <c r="BB55" s="369" t="str">
        <f t="shared" ref="BB55:BK55" si="304">IF($P55="Out (znižuje náklady)",AH55,"0")</f>
        <v>0</v>
      </c>
      <c r="BC55" s="369" t="str">
        <f t="shared" si="304"/>
        <v>0</v>
      </c>
      <c r="BD55" s="369" t="str">
        <f t="shared" si="304"/>
        <v>0</v>
      </c>
      <c r="BE55" s="369" t="str">
        <f t="shared" si="304"/>
        <v>0</v>
      </c>
      <c r="BF55" s="369" t="str">
        <f t="shared" si="304"/>
        <v>0</v>
      </c>
      <c r="BG55" s="369" t="str">
        <f t="shared" si="304"/>
        <v>0</v>
      </c>
      <c r="BH55" s="369" t="str">
        <f t="shared" si="304"/>
        <v>0</v>
      </c>
      <c r="BI55" s="369" t="str">
        <f t="shared" si="304"/>
        <v>0</v>
      </c>
      <c r="BJ55" s="369" t="str">
        <f t="shared" si="304"/>
        <v>0</v>
      </c>
      <c r="BK55" s="377" t="str">
        <f t="shared" si="304"/>
        <v>0</v>
      </c>
      <c r="BL55" s="371">
        <f>IF(H55=vstupy!$B$47,0,1)</f>
        <v>1</v>
      </c>
      <c r="BM55" s="372">
        <f t="shared" ref="BM55:CF55" si="305">$BL55*AR55</f>
        <v>0</v>
      </c>
      <c r="BN55" s="369">
        <f t="shared" si="305"/>
        <v>0</v>
      </c>
      <c r="BO55" s="369">
        <f t="shared" si="305"/>
        <v>0</v>
      </c>
      <c r="BP55" s="369">
        <f t="shared" si="305"/>
        <v>0</v>
      </c>
      <c r="BQ55" s="369">
        <f t="shared" si="305"/>
        <v>0</v>
      </c>
      <c r="BR55" s="369">
        <f t="shared" si="305"/>
        <v>0</v>
      </c>
      <c r="BS55" s="369">
        <f t="shared" si="305"/>
        <v>0</v>
      </c>
      <c r="BT55" s="369">
        <f t="shared" si="305"/>
        <v>0</v>
      </c>
      <c r="BU55" s="369">
        <f t="shared" si="305"/>
        <v>0</v>
      </c>
      <c r="BV55" s="370">
        <f t="shared" si="305"/>
        <v>0</v>
      </c>
      <c r="BW55" s="372">
        <f t="shared" si="305"/>
        <v>0</v>
      </c>
      <c r="BX55" s="369">
        <f t="shared" si="305"/>
        <v>0</v>
      </c>
      <c r="BY55" s="369">
        <f t="shared" si="305"/>
        <v>0</v>
      </c>
      <c r="BZ55" s="369">
        <f t="shared" si="305"/>
        <v>0</v>
      </c>
      <c r="CA55" s="369">
        <f t="shared" si="305"/>
        <v>0</v>
      </c>
      <c r="CB55" s="369">
        <f t="shared" si="305"/>
        <v>0</v>
      </c>
      <c r="CC55" s="369">
        <f t="shared" si="305"/>
        <v>0</v>
      </c>
      <c r="CD55" s="369">
        <f t="shared" si="305"/>
        <v>0</v>
      </c>
      <c r="CE55" s="369">
        <f t="shared" si="305"/>
        <v>0</v>
      </c>
      <c r="CF55" s="370">
        <f t="shared" si="305"/>
        <v>0</v>
      </c>
      <c r="CG55" s="395">
        <f>IF(P55="Nemení sa",1,0)</f>
        <v>0</v>
      </c>
      <c r="CH55" s="372">
        <f>AI55*$CG55</f>
        <v>0</v>
      </c>
      <c r="CI55" s="369">
        <f>AK55*$CG55</f>
        <v>0</v>
      </c>
      <c r="CJ55" s="369">
        <f>AM55*$CG55</f>
        <v>0</v>
      </c>
      <c r="CK55" s="369">
        <f>AO55*$CG55</f>
        <v>0</v>
      </c>
      <c r="CL55" s="370">
        <f>AQ55*$CG55</f>
        <v>0</v>
      </c>
      <c r="CM55" s="373">
        <f t="shared" ref="CM55" si="306">SUM(CH55:CL57)</f>
        <v>0</v>
      </c>
      <c r="CN55" s="374">
        <f>IF(H55=vstupy!B$42,"1",0)</f>
        <v>0</v>
      </c>
      <c r="CO55" s="372">
        <f t="shared" ref="CO55:CX55" si="307">IF($CN55="1",AR55,0)</f>
        <v>0</v>
      </c>
      <c r="CP55" s="369">
        <f t="shared" si="307"/>
        <v>0</v>
      </c>
      <c r="CQ55" s="369">
        <f t="shared" si="307"/>
        <v>0</v>
      </c>
      <c r="CR55" s="369">
        <f t="shared" si="307"/>
        <v>0</v>
      </c>
      <c r="CS55" s="369">
        <f t="shared" si="307"/>
        <v>0</v>
      </c>
      <c r="CT55" s="369">
        <f t="shared" si="307"/>
        <v>0</v>
      </c>
      <c r="CU55" s="369">
        <f t="shared" si="307"/>
        <v>0</v>
      </c>
      <c r="CV55" s="369">
        <f t="shared" si="307"/>
        <v>0</v>
      </c>
      <c r="CW55" s="369">
        <f t="shared" si="307"/>
        <v>0</v>
      </c>
      <c r="CX55" s="370">
        <f t="shared" si="307"/>
        <v>0</v>
      </c>
      <c r="CY55" s="371">
        <f>CR55+CV55+CX55</f>
        <v>0</v>
      </c>
      <c r="CZ55" s="371">
        <f t="shared" ref="CZ55" si="308">CP55+CT55</f>
        <v>0</v>
      </c>
      <c r="DA55" s="372">
        <f t="shared" ref="DA55:DJ55" si="309">IF($CN55="1",BB55,0)</f>
        <v>0</v>
      </c>
      <c r="DB55" s="369">
        <f t="shared" si="309"/>
        <v>0</v>
      </c>
      <c r="DC55" s="369">
        <f t="shared" si="309"/>
        <v>0</v>
      </c>
      <c r="DD55" s="369">
        <f t="shared" si="309"/>
        <v>0</v>
      </c>
      <c r="DE55" s="369">
        <f t="shared" si="309"/>
        <v>0</v>
      </c>
      <c r="DF55" s="369">
        <f t="shared" si="309"/>
        <v>0</v>
      </c>
      <c r="DG55" s="369">
        <f t="shared" si="309"/>
        <v>0</v>
      </c>
      <c r="DH55" s="369">
        <f t="shared" si="309"/>
        <v>0</v>
      </c>
      <c r="DI55" s="369">
        <f t="shared" si="309"/>
        <v>0</v>
      </c>
      <c r="DJ55" s="370">
        <f t="shared" si="309"/>
        <v>0</v>
      </c>
      <c r="DK55" s="382">
        <f>DD55+DH55+DJ55</f>
        <v>0</v>
      </c>
      <c r="DL55" s="382">
        <f t="shared" ref="DL55" si="310">DB55+DF55</f>
        <v>0</v>
      </c>
      <c r="DM55" s="381">
        <f>IF(CG55=0,1,0)</f>
        <v>1</v>
      </c>
      <c r="DN55" s="381">
        <f>IFERROR(IF($AH55="N",AJ55+AL55+AN55+AP55,AH55+AJ55+AL55+AN55+AP55),0)*$DM55</f>
        <v>0</v>
      </c>
      <c r="DO55" s="381">
        <f>(AI55+AK55+AM55+AO55+AQ55)*$DM55</f>
        <v>0</v>
      </c>
      <c r="DP55" s="381">
        <f>AU55+AY55+BA55-CY55</f>
        <v>0</v>
      </c>
      <c r="DQ55" s="381">
        <f>BE55+BI55+BK55-DK55</f>
        <v>0</v>
      </c>
      <c r="DR55" s="381">
        <f>DP55+DQ55</f>
        <v>0</v>
      </c>
      <c r="DS55" s="380" t="str">
        <f>IF(OR(H55=vstupy!B$40,H55=vstupy!B$41,H55=vstupy!B$42,),"0","1")</f>
        <v>0</v>
      </c>
      <c r="DT55" s="372">
        <f>IF($DS55="1",AS55,"0")+CH55</f>
        <v>0</v>
      </c>
      <c r="DU55" s="369">
        <f>IF($DS55="1",AU55,"0")+CI55</f>
        <v>0</v>
      </c>
      <c r="DV55" s="369">
        <f>IF($DS55="1",AW55,"0")+CJ55</f>
        <v>0</v>
      </c>
      <c r="DW55" s="369">
        <f>IF($DS55="1",AY55,"0")+CK55</f>
        <v>0</v>
      </c>
      <c r="DX55" s="370">
        <f>IF($DS55="1",BA55,"0")+CL55</f>
        <v>0</v>
      </c>
      <c r="DY55" s="378">
        <f t="shared" ref="DY55" si="311">SUM(DT55:DX57)</f>
        <v>0</v>
      </c>
      <c r="DZ55" s="372" t="str">
        <f t="shared" ref="DZ55" si="312">IF($DS55="1",BC55,"0")</f>
        <v>0</v>
      </c>
      <c r="EA55" s="369" t="str">
        <f t="shared" ref="EA55" si="313">IF($DS55="1",BE55,"0")</f>
        <v>0</v>
      </c>
      <c r="EB55" s="369" t="str">
        <f t="shared" ref="EB55" si="314">IF($DS55="1",BG55,"0")</f>
        <v>0</v>
      </c>
      <c r="EC55" s="369" t="str">
        <f>IF($DS55="1",BI55,"0")</f>
        <v>0</v>
      </c>
      <c r="ED55" s="370" t="str">
        <f>IF($DS55="1",BK55,"0")</f>
        <v>0</v>
      </c>
      <c r="EE55" s="378">
        <f t="shared" ref="EE55" si="315">SUM(DZ55:ED57)</f>
        <v>0</v>
      </c>
      <c r="EF55" s="379">
        <f>EE55+DY55</f>
        <v>0</v>
      </c>
    </row>
    <row r="56" spans="1:136" ht="12.6" customHeight="1" x14ac:dyDescent="0.2">
      <c r="A56" s="16"/>
      <c r="B56" s="414"/>
      <c r="C56" s="437"/>
      <c r="D56" s="437"/>
      <c r="E56" s="437"/>
      <c r="F56" s="437"/>
      <c r="G56" s="437"/>
      <c r="H56" s="393"/>
      <c r="I56" s="437"/>
      <c r="J56" s="437"/>
      <c r="K56" s="387"/>
      <c r="L56" s="390"/>
      <c r="M56" s="437"/>
      <c r="N56" s="384"/>
      <c r="O56" s="383"/>
      <c r="P56" s="393"/>
      <c r="Q56" s="384"/>
      <c r="R56" s="384"/>
      <c r="S56" s="384"/>
      <c r="T56" s="385"/>
      <c r="U56" s="384"/>
      <c r="V56" s="409"/>
      <c r="W56" s="410"/>
      <c r="X56" s="385"/>
      <c r="Y56" s="384"/>
      <c r="Z56" s="261" t="s">
        <v>142</v>
      </c>
      <c r="AA56" s="262" t="s">
        <v>137</v>
      </c>
      <c r="AB56" s="263">
        <f>VLOOKUP($Z56,vstupy!$B$18:$F$31,MATCH($AA56,vstupy!$B$17:$F$17,0),0)</f>
        <v>0</v>
      </c>
      <c r="AC56" s="264" t="s">
        <v>143</v>
      </c>
      <c r="AD56" s="263">
        <f>VLOOKUP($AC56,vstupy!$B$34:$C$36,2,FALSE)</f>
        <v>0</v>
      </c>
      <c r="AE56" s="263">
        <f t="shared" si="108"/>
        <v>0</v>
      </c>
      <c r="AF56" s="412"/>
      <c r="AG56" s="404"/>
      <c r="AH56" s="372"/>
      <c r="AI56" s="396"/>
      <c r="AJ56" s="396"/>
      <c r="AK56" s="396"/>
      <c r="AL56" s="396"/>
      <c r="AM56" s="396"/>
      <c r="AN56" s="396"/>
      <c r="AO56" s="399"/>
      <c r="AP56" s="396"/>
      <c r="AQ56" s="401"/>
      <c r="AR56" s="372"/>
      <c r="AS56" s="369"/>
      <c r="AT56" s="369"/>
      <c r="AU56" s="369"/>
      <c r="AV56" s="369"/>
      <c r="AW56" s="369"/>
      <c r="AX56" s="369"/>
      <c r="AY56" s="369"/>
      <c r="AZ56" s="369"/>
      <c r="BA56" s="369"/>
      <c r="BB56" s="369"/>
      <c r="BC56" s="369"/>
      <c r="BD56" s="369"/>
      <c r="BE56" s="369"/>
      <c r="BF56" s="369"/>
      <c r="BG56" s="369"/>
      <c r="BH56" s="369"/>
      <c r="BI56" s="369"/>
      <c r="BJ56" s="369"/>
      <c r="BK56" s="377"/>
      <c r="BL56" s="371"/>
      <c r="BM56" s="372"/>
      <c r="BN56" s="369"/>
      <c r="BO56" s="369"/>
      <c r="BP56" s="369"/>
      <c r="BQ56" s="369"/>
      <c r="BR56" s="369"/>
      <c r="BS56" s="369"/>
      <c r="BT56" s="369"/>
      <c r="BU56" s="369"/>
      <c r="BV56" s="370"/>
      <c r="BW56" s="372"/>
      <c r="BX56" s="369"/>
      <c r="BY56" s="369"/>
      <c r="BZ56" s="369"/>
      <c r="CA56" s="369"/>
      <c r="CB56" s="369"/>
      <c r="CC56" s="369"/>
      <c r="CD56" s="369"/>
      <c r="CE56" s="369"/>
      <c r="CF56" s="370"/>
      <c r="CG56" s="395"/>
      <c r="CH56" s="372"/>
      <c r="CI56" s="369"/>
      <c r="CJ56" s="369"/>
      <c r="CK56" s="369"/>
      <c r="CL56" s="370"/>
      <c r="CM56" s="373"/>
      <c r="CN56" s="375"/>
      <c r="CO56" s="372"/>
      <c r="CP56" s="369"/>
      <c r="CQ56" s="369"/>
      <c r="CR56" s="369"/>
      <c r="CS56" s="369"/>
      <c r="CT56" s="369"/>
      <c r="CU56" s="369"/>
      <c r="CV56" s="369"/>
      <c r="CW56" s="369"/>
      <c r="CX56" s="370"/>
      <c r="CY56" s="371"/>
      <c r="CZ56" s="371"/>
      <c r="DA56" s="372"/>
      <c r="DB56" s="369"/>
      <c r="DC56" s="369"/>
      <c r="DD56" s="369"/>
      <c r="DE56" s="369"/>
      <c r="DF56" s="369"/>
      <c r="DG56" s="369"/>
      <c r="DH56" s="369"/>
      <c r="DI56" s="369"/>
      <c r="DJ56" s="370"/>
      <c r="DK56" s="382"/>
      <c r="DL56" s="382"/>
      <c r="DM56" s="381"/>
      <c r="DN56" s="381"/>
      <c r="DO56" s="381"/>
      <c r="DP56" s="381"/>
      <c r="DQ56" s="381"/>
      <c r="DR56" s="381"/>
      <c r="DS56" s="380"/>
      <c r="DT56" s="372"/>
      <c r="DU56" s="369"/>
      <c r="DV56" s="369"/>
      <c r="DW56" s="369"/>
      <c r="DX56" s="370"/>
      <c r="DY56" s="378"/>
      <c r="DZ56" s="372"/>
      <c r="EA56" s="369"/>
      <c r="EB56" s="369"/>
      <c r="EC56" s="369"/>
      <c r="ED56" s="370"/>
      <c r="EE56" s="378"/>
      <c r="EF56" s="379"/>
    </row>
    <row r="57" spans="1:136" ht="12.6" customHeight="1" x14ac:dyDescent="0.2">
      <c r="A57" s="16"/>
      <c r="B57" s="414"/>
      <c r="C57" s="437"/>
      <c r="D57" s="437"/>
      <c r="E57" s="437"/>
      <c r="F57" s="437"/>
      <c r="G57" s="437"/>
      <c r="H57" s="394"/>
      <c r="I57" s="437"/>
      <c r="J57" s="437"/>
      <c r="K57" s="388"/>
      <c r="L57" s="391"/>
      <c r="M57" s="437"/>
      <c r="N57" s="384"/>
      <c r="O57" s="383"/>
      <c r="P57" s="394"/>
      <c r="Q57" s="384"/>
      <c r="R57" s="384"/>
      <c r="S57" s="384"/>
      <c r="T57" s="385"/>
      <c r="U57" s="384"/>
      <c r="V57" s="409"/>
      <c r="W57" s="410"/>
      <c r="X57" s="385"/>
      <c r="Y57" s="384"/>
      <c r="Z57" s="261" t="s">
        <v>142</v>
      </c>
      <c r="AA57" s="262" t="s">
        <v>137</v>
      </c>
      <c r="AB57" s="263">
        <f>VLOOKUP($Z57,vstupy!$B$18:$F$31,MATCH($AA57,vstupy!$B$17:$F$17,0),0)</f>
        <v>0</v>
      </c>
      <c r="AC57" s="264" t="s">
        <v>143</v>
      </c>
      <c r="AD57" s="263">
        <f>VLOOKUP($AC57,vstupy!$B$34:$C$36,2,FALSE)</f>
        <v>0</v>
      </c>
      <c r="AE57" s="263">
        <f t="shared" si="108"/>
        <v>0</v>
      </c>
      <c r="AF57" s="413"/>
      <c r="AG57" s="405"/>
      <c r="AH57" s="372"/>
      <c r="AI57" s="396"/>
      <c r="AJ57" s="396"/>
      <c r="AK57" s="396"/>
      <c r="AL57" s="396"/>
      <c r="AM57" s="396"/>
      <c r="AN57" s="396"/>
      <c r="AO57" s="400"/>
      <c r="AP57" s="396"/>
      <c r="AQ57" s="401"/>
      <c r="AR57" s="372"/>
      <c r="AS57" s="369"/>
      <c r="AT57" s="369"/>
      <c r="AU57" s="369"/>
      <c r="AV57" s="369"/>
      <c r="AW57" s="369"/>
      <c r="AX57" s="369"/>
      <c r="AY57" s="369"/>
      <c r="AZ57" s="369"/>
      <c r="BA57" s="369"/>
      <c r="BB57" s="369"/>
      <c r="BC57" s="369"/>
      <c r="BD57" s="369"/>
      <c r="BE57" s="369"/>
      <c r="BF57" s="369"/>
      <c r="BG57" s="369"/>
      <c r="BH57" s="369"/>
      <c r="BI57" s="369"/>
      <c r="BJ57" s="369"/>
      <c r="BK57" s="377"/>
      <c r="BL57" s="371"/>
      <c r="BM57" s="372"/>
      <c r="BN57" s="369"/>
      <c r="BO57" s="369"/>
      <c r="BP57" s="369"/>
      <c r="BQ57" s="369"/>
      <c r="BR57" s="369"/>
      <c r="BS57" s="369"/>
      <c r="BT57" s="369"/>
      <c r="BU57" s="369"/>
      <c r="BV57" s="370"/>
      <c r="BW57" s="372"/>
      <c r="BX57" s="369"/>
      <c r="BY57" s="369"/>
      <c r="BZ57" s="369"/>
      <c r="CA57" s="369"/>
      <c r="CB57" s="369"/>
      <c r="CC57" s="369"/>
      <c r="CD57" s="369"/>
      <c r="CE57" s="369"/>
      <c r="CF57" s="370"/>
      <c r="CG57" s="395"/>
      <c r="CH57" s="372"/>
      <c r="CI57" s="369"/>
      <c r="CJ57" s="369"/>
      <c r="CK57" s="369"/>
      <c r="CL57" s="370"/>
      <c r="CM57" s="373"/>
      <c r="CN57" s="376"/>
      <c r="CO57" s="372"/>
      <c r="CP57" s="369"/>
      <c r="CQ57" s="369"/>
      <c r="CR57" s="369"/>
      <c r="CS57" s="369"/>
      <c r="CT57" s="369"/>
      <c r="CU57" s="369"/>
      <c r="CV57" s="369"/>
      <c r="CW57" s="369"/>
      <c r="CX57" s="370"/>
      <c r="CY57" s="371"/>
      <c r="CZ57" s="371"/>
      <c r="DA57" s="372"/>
      <c r="DB57" s="369"/>
      <c r="DC57" s="369"/>
      <c r="DD57" s="369"/>
      <c r="DE57" s="369"/>
      <c r="DF57" s="369"/>
      <c r="DG57" s="369"/>
      <c r="DH57" s="369"/>
      <c r="DI57" s="369"/>
      <c r="DJ57" s="370"/>
      <c r="DK57" s="382"/>
      <c r="DL57" s="382"/>
      <c r="DM57" s="381"/>
      <c r="DN57" s="381"/>
      <c r="DO57" s="381"/>
      <c r="DP57" s="381"/>
      <c r="DQ57" s="381"/>
      <c r="DR57" s="381"/>
      <c r="DS57" s="380"/>
      <c r="DT57" s="372"/>
      <c r="DU57" s="369"/>
      <c r="DV57" s="369"/>
      <c r="DW57" s="369"/>
      <c r="DX57" s="370"/>
      <c r="DY57" s="378"/>
      <c r="DZ57" s="372"/>
      <c r="EA57" s="369"/>
      <c r="EB57" s="369"/>
      <c r="EC57" s="369"/>
      <c r="ED57" s="370"/>
      <c r="EE57" s="378"/>
      <c r="EF57" s="379"/>
    </row>
    <row r="58" spans="1:136" ht="12.6" customHeight="1" x14ac:dyDescent="0.2">
      <c r="B58" s="427">
        <f t="shared" ref="B58" si="316">B55+1</f>
        <v>17</v>
      </c>
      <c r="C58" s="425"/>
      <c r="D58" s="425"/>
      <c r="E58" s="425"/>
      <c r="F58" s="425"/>
      <c r="G58" s="425"/>
      <c r="H58" s="428" t="s">
        <v>196</v>
      </c>
      <c r="I58" s="425"/>
      <c r="J58" s="425" t="str">
        <f t="shared" ref="J58" si="317">IF($H58="3e)  Skoršia transpozícia  - zavedenie transpozície pred termínom ktorý určuje smernica EÚ. "," ","")</f>
        <v/>
      </c>
      <c r="K58" s="431" t="str">
        <f t="shared" ref="K58" si="318">IF($H58="3e)  Skoršia transpozícia  - zavedenie transpozície pred termínom ktorý určuje smernica EÚ. ",$J58,"NA")</f>
        <v>NA</v>
      </c>
      <c r="L58" s="422">
        <f>IF(K58&gt;12,1,K58/12)</f>
        <v>1</v>
      </c>
      <c r="M58" s="425"/>
      <c r="N58" s="418"/>
      <c r="O58" s="426">
        <f>IF(N58="N",0,N58)</f>
        <v>0</v>
      </c>
      <c r="P58" s="418" t="s">
        <v>196</v>
      </c>
      <c r="Q58" s="418"/>
      <c r="R58" s="418"/>
      <c r="S58" s="418" t="s">
        <v>35</v>
      </c>
      <c r="T58" s="419">
        <f>VLOOKUP(S58,vstupy!$B$3:$C$15,2,FALSE)</f>
        <v>0</v>
      </c>
      <c r="U58" s="418"/>
      <c r="V58" s="420"/>
      <c r="W58" s="421" t="s">
        <v>35</v>
      </c>
      <c r="X58" s="419">
        <f>VLOOKUP(W58,vstupy!$B$3:$C$15,2,FALSE)</f>
        <v>0</v>
      </c>
      <c r="Y58" s="418"/>
      <c r="Z58" s="160" t="s">
        <v>142</v>
      </c>
      <c r="AA58" s="174" t="s">
        <v>137</v>
      </c>
      <c r="AB58" s="171">
        <f>VLOOKUP($Z58,vstupy!$B$18:$F$31,MATCH($AA58,vstupy!$B$17:$F$17,0),0)</f>
        <v>0</v>
      </c>
      <c r="AC58" s="108" t="s">
        <v>143</v>
      </c>
      <c r="AD58" s="171">
        <f>VLOOKUP($AC58,vstupy!$B$34:$C$36,2,FALSE)</f>
        <v>0</v>
      </c>
      <c r="AE58" s="171">
        <f t="shared" si="108"/>
        <v>0</v>
      </c>
      <c r="AF58" s="434" t="s">
        <v>35</v>
      </c>
      <c r="AG58" s="403">
        <f>VLOOKUP(AF58,vstupy!$B$3:$C$15,2,FALSE)</f>
        <v>0</v>
      </c>
      <c r="AH58" s="406" t="str">
        <f>IFERROR(IF(O58=0,"N",Q58/N58*L58),0)</f>
        <v>N</v>
      </c>
      <c r="AI58" s="400">
        <f>Q58*L58</f>
        <v>0</v>
      </c>
      <c r="AJ58" s="441">
        <f t="shared" ref="AJ58" si="319">R58*T58*L58</f>
        <v>0</v>
      </c>
      <c r="AK58" s="400">
        <f t="shared" ref="AK58" si="320">IFERROR(AJ58*O58,0)</f>
        <v>0</v>
      </c>
      <c r="AL58" s="441" t="str">
        <f t="shared" si="72"/>
        <v>N</v>
      </c>
      <c r="AM58" s="400">
        <f t="shared" ref="AM58" si="321">U58*L58</f>
        <v>0</v>
      </c>
      <c r="AN58" s="400">
        <f>V58*X58*L58</f>
        <v>0</v>
      </c>
      <c r="AO58" s="398">
        <f t="shared" ref="AO58" si="322">IFERROR(AN58*O58,0)</f>
        <v>0</v>
      </c>
      <c r="AP58" s="400">
        <f t="shared" ref="AP58" si="323">IF(Y58&gt;0,IF(AG58&gt;0,($I$6/160)*(Y58/60)*AG58*L58,0),IF(AG58&gt;0,($I$6/160)*((AE58+AE59+AE60)/60)*AG58*L58,0))</f>
        <v>0</v>
      </c>
      <c r="AQ58" s="439">
        <f>IFERROR(AP58*O58,0)</f>
        <v>0</v>
      </c>
      <c r="AR58" s="372">
        <f t="shared" ref="AR58:BA58" si="324">IF($P58="In (zvyšuje náklady)",AH58,0)</f>
        <v>0</v>
      </c>
      <c r="AS58" s="369">
        <f t="shared" si="324"/>
        <v>0</v>
      </c>
      <c r="AT58" s="369">
        <f t="shared" si="324"/>
        <v>0</v>
      </c>
      <c r="AU58" s="369">
        <f t="shared" si="324"/>
        <v>0</v>
      </c>
      <c r="AV58" s="369">
        <f t="shared" si="324"/>
        <v>0</v>
      </c>
      <c r="AW58" s="369">
        <f t="shared" si="324"/>
        <v>0</v>
      </c>
      <c r="AX58" s="369">
        <f t="shared" si="324"/>
        <v>0</v>
      </c>
      <c r="AY58" s="369">
        <f t="shared" si="324"/>
        <v>0</v>
      </c>
      <c r="AZ58" s="369">
        <f t="shared" si="324"/>
        <v>0</v>
      </c>
      <c r="BA58" s="369">
        <f t="shared" si="324"/>
        <v>0</v>
      </c>
      <c r="BB58" s="369" t="str">
        <f t="shared" ref="BB58:BK58" si="325">IF($P58="Out (znižuje náklady)",AH58,"0")</f>
        <v>0</v>
      </c>
      <c r="BC58" s="369" t="str">
        <f t="shared" si="325"/>
        <v>0</v>
      </c>
      <c r="BD58" s="369" t="str">
        <f t="shared" si="325"/>
        <v>0</v>
      </c>
      <c r="BE58" s="369" t="str">
        <f t="shared" si="325"/>
        <v>0</v>
      </c>
      <c r="BF58" s="369" t="str">
        <f t="shared" si="325"/>
        <v>0</v>
      </c>
      <c r="BG58" s="369" t="str">
        <f t="shared" si="325"/>
        <v>0</v>
      </c>
      <c r="BH58" s="369" t="str">
        <f t="shared" si="325"/>
        <v>0</v>
      </c>
      <c r="BI58" s="369" t="str">
        <f t="shared" si="325"/>
        <v>0</v>
      </c>
      <c r="BJ58" s="369" t="str">
        <f t="shared" si="325"/>
        <v>0</v>
      </c>
      <c r="BK58" s="377" t="str">
        <f t="shared" si="325"/>
        <v>0</v>
      </c>
      <c r="BL58" s="371">
        <f>IF(H58=vstupy!$B$47,0,1)</f>
        <v>1</v>
      </c>
      <c r="BM58" s="372">
        <f t="shared" ref="BM58:CF58" si="326">$BL58*AR58</f>
        <v>0</v>
      </c>
      <c r="BN58" s="369">
        <f t="shared" si="326"/>
        <v>0</v>
      </c>
      <c r="BO58" s="369">
        <f t="shared" si="326"/>
        <v>0</v>
      </c>
      <c r="BP58" s="369">
        <f t="shared" si="326"/>
        <v>0</v>
      </c>
      <c r="BQ58" s="369">
        <f t="shared" si="326"/>
        <v>0</v>
      </c>
      <c r="BR58" s="369">
        <f t="shared" si="326"/>
        <v>0</v>
      </c>
      <c r="BS58" s="369">
        <f t="shared" si="326"/>
        <v>0</v>
      </c>
      <c r="BT58" s="369">
        <f t="shared" si="326"/>
        <v>0</v>
      </c>
      <c r="BU58" s="369">
        <f t="shared" si="326"/>
        <v>0</v>
      </c>
      <c r="BV58" s="370">
        <f t="shared" si="326"/>
        <v>0</v>
      </c>
      <c r="BW58" s="372">
        <f t="shared" si="326"/>
        <v>0</v>
      </c>
      <c r="BX58" s="369">
        <f t="shared" si="326"/>
        <v>0</v>
      </c>
      <c r="BY58" s="369">
        <f t="shared" si="326"/>
        <v>0</v>
      </c>
      <c r="BZ58" s="369">
        <f t="shared" si="326"/>
        <v>0</v>
      </c>
      <c r="CA58" s="369">
        <f t="shared" si="326"/>
        <v>0</v>
      </c>
      <c r="CB58" s="369">
        <f t="shared" si="326"/>
        <v>0</v>
      </c>
      <c r="CC58" s="369">
        <f t="shared" si="326"/>
        <v>0</v>
      </c>
      <c r="CD58" s="369">
        <f t="shared" si="326"/>
        <v>0</v>
      </c>
      <c r="CE58" s="369">
        <f t="shared" si="326"/>
        <v>0</v>
      </c>
      <c r="CF58" s="370">
        <f t="shared" si="326"/>
        <v>0</v>
      </c>
      <c r="CG58" s="395">
        <f>IF(P58="Nemení sa",1,0)</f>
        <v>0</v>
      </c>
      <c r="CH58" s="372">
        <f>AI58*$CG58</f>
        <v>0</v>
      </c>
      <c r="CI58" s="369">
        <f>AK58*$CG58</f>
        <v>0</v>
      </c>
      <c r="CJ58" s="369">
        <f>AM58*$CG58</f>
        <v>0</v>
      </c>
      <c r="CK58" s="369">
        <f>AO58*$CG58</f>
        <v>0</v>
      </c>
      <c r="CL58" s="370">
        <f>AQ58*$CG58</f>
        <v>0</v>
      </c>
      <c r="CM58" s="373">
        <f t="shared" ref="CM58" si="327">SUM(CH58:CL60)</f>
        <v>0</v>
      </c>
      <c r="CN58" s="374">
        <f>IF(H58=vstupy!B$42,"1",0)</f>
        <v>0</v>
      </c>
      <c r="CO58" s="372">
        <f t="shared" ref="CO58:CX58" si="328">IF($CN58="1",AR58,0)</f>
        <v>0</v>
      </c>
      <c r="CP58" s="369">
        <f t="shared" si="328"/>
        <v>0</v>
      </c>
      <c r="CQ58" s="369">
        <f t="shared" si="328"/>
        <v>0</v>
      </c>
      <c r="CR58" s="369">
        <f t="shared" si="328"/>
        <v>0</v>
      </c>
      <c r="CS58" s="369">
        <f t="shared" si="328"/>
        <v>0</v>
      </c>
      <c r="CT58" s="369">
        <f t="shared" si="328"/>
        <v>0</v>
      </c>
      <c r="CU58" s="369">
        <f t="shared" si="328"/>
        <v>0</v>
      </c>
      <c r="CV58" s="369">
        <f t="shared" si="328"/>
        <v>0</v>
      </c>
      <c r="CW58" s="369">
        <f t="shared" si="328"/>
        <v>0</v>
      </c>
      <c r="CX58" s="370">
        <f t="shared" si="328"/>
        <v>0</v>
      </c>
      <c r="CY58" s="371">
        <f>CR58+CV58+CX58</f>
        <v>0</v>
      </c>
      <c r="CZ58" s="371">
        <f t="shared" ref="CZ58" si="329">CP58+CT58</f>
        <v>0</v>
      </c>
      <c r="DA58" s="372">
        <f t="shared" ref="DA58:DJ58" si="330">IF($CN58="1",BB58,0)</f>
        <v>0</v>
      </c>
      <c r="DB58" s="369">
        <f t="shared" si="330"/>
        <v>0</v>
      </c>
      <c r="DC58" s="369">
        <f t="shared" si="330"/>
        <v>0</v>
      </c>
      <c r="DD58" s="369">
        <f t="shared" si="330"/>
        <v>0</v>
      </c>
      <c r="DE58" s="369">
        <f t="shared" si="330"/>
        <v>0</v>
      </c>
      <c r="DF58" s="369">
        <f t="shared" si="330"/>
        <v>0</v>
      </c>
      <c r="DG58" s="369">
        <f t="shared" si="330"/>
        <v>0</v>
      </c>
      <c r="DH58" s="369">
        <f t="shared" si="330"/>
        <v>0</v>
      </c>
      <c r="DI58" s="369">
        <f t="shared" si="330"/>
        <v>0</v>
      </c>
      <c r="DJ58" s="370">
        <f t="shared" si="330"/>
        <v>0</v>
      </c>
      <c r="DK58" s="382">
        <f>DD58+DH58+DJ58</f>
        <v>0</v>
      </c>
      <c r="DL58" s="382">
        <f t="shared" ref="DL58" si="331">DB58+DF58</f>
        <v>0</v>
      </c>
      <c r="DM58" s="381">
        <f>IF(CG58=0,1,0)</f>
        <v>1</v>
      </c>
      <c r="DN58" s="381">
        <f>IFERROR(IF($AH58="N",AJ58+AL58+AN58+AP58,AH58+AJ58+AL58+AN58+AP58),0)*$DM58</f>
        <v>0</v>
      </c>
      <c r="DO58" s="381">
        <f>(AI58+AK58+AM58+AO58+AQ58)*$DM58</f>
        <v>0</v>
      </c>
      <c r="DP58" s="381">
        <f>AU58+AY58+BA58-CY58</f>
        <v>0</v>
      </c>
      <c r="DQ58" s="381">
        <f>BE58+BI58+BK58-DK58</f>
        <v>0</v>
      </c>
      <c r="DR58" s="381">
        <f>DP58+DQ58</f>
        <v>0</v>
      </c>
      <c r="DS58" s="380" t="str">
        <f>IF(OR(H58=vstupy!B$40,H58=vstupy!B$41,H58=vstupy!B$42,),"0","1")</f>
        <v>0</v>
      </c>
      <c r="DT58" s="372">
        <f>IF($DS58="1",AS58,"0")+CH58</f>
        <v>0</v>
      </c>
      <c r="DU58" s="369">
        <f>IF($DS58="1",AU58,"0")+CI58</f>
        <v>0</v>
      </c>
      <c r="DV58" s="369">
        <f>IF($DS58="1",AW58,"0")+CJ58</f>
        <v>0</v>
      </c>
      <c r="DW58" s="369">
        <f>IF($DS58="1",AY58,"0")+CK58</f>
        <v>0</v>
      </c>
      <c r="DX58" s="370">
        <f>IF($DS58="1",BA58,"0")+CL58</f>
        <v>0</v>
      </c>
      <c r="DY58" s="378">
        <f t="shared" ref="DY58" si="332">SUM(DT58:DX60)</f>
        <v>0</v>
      </c>
      <c r="DZ58" s="372" t="str">
        <f t="shared" ref="DZ58" si="333">IF($DS58="1",BC58,"0")</f>
        <v>0</v>
      </c>
      <c r="EA58" s="369" t="str">
        <f t="shared" ref="EA58" si="334">IF($DS58="1",BE58,"0")</f>
        <v>0</v>
      </c>
      <c r="EB58" s="369" t="str">
        <f t="shared" ref="EB58" si="335">IF($DS58="1",BG58,"0")</f>
        <v>0</v>
      </c>
      <c r="EC58" s="369" t="str">
        <f>IF($DS58="1",BI58,"0")</f>
        <v>0</v>
      </c>
      <c r="ED58" s="370" t="str">
        <f>IF($DS58="1",BK58,"0")</f>
        <v>0</v>
      </c>
      <c r="EE58" s="378">
        <f t="shared" ref="EE58" si="336">SUM(DZ58:ED60)</f>
        <v>0</v>
      </c>
      <c r="EF58" s="379">
        <f>EE58+DY58</f>
        <v>0</v>
      </c>
    </row>
    <row r="59" spans="1:136" ht="12.6" customHeight="1" x14ac:dyDescent="0.2">
      <c r="B59" s="427"/>
      <c r="C59" s="425"/>
      <c r="D59" s="425"/>
      <c r="E59" s="425"/>
      <c r="F59" s="425"/>
      <c r="G59" s="425"/>
      <c r="H59" s="429"/>
      <c r="I59" s="425"/>
      <c r="J59" s="425"/>
      <c r="K59" s="432"/>
      <c r="L59" s="423"/>
      <c r="M59" s="425"/>
      <c r="N59" s="418"/>
      <c r="O59" s="426"/>
      <c r="P59" s="418"/>
      <c r="Q59" s="418"/>
      <c r="R59" s="418"/>
      <c r="S59" s="418"/>
      <c r="T59" s="419"/>
      <c r="U59" s="418"/>
      <c r="V59" s="420"/>
      <c r="W59" s="421"/>
      <c r="X59" s="419"/>
      <c r="Y59" s="418"/>
      <c r="Z59" s="160" t="s">
        <v>142</v>
      </c>
      <c r="AA59" s="174" t="s">
        <v>137</v>
      </c>
      <c r="AB59" s="171">
        <f>VLOOKUP($Z59,vstupy!$B$18:$F$31,MATCH($AA59,vstupy!$B$17:$F$17,0),0)</f>
        <v>0</v>
      </c>
      <c r="AC59" s="108" t="s">
        <v>143</v>
      </c>
      <c r="AD59" s="171">
        <f>VLOOKUP($AC59,vstupy!$B$34:$C$36,2,FALSE)</f>
        <v>0</v>
      </c>
      <c r="AE59" s="171">
        <f t="shared" si="108"/>
        <v>0</v>
      </c>
      <c r="AF59" s="435"/>
      <c r="AG59" s="404"/>
      <c r="AH59" s="372"/>
      <c r="AI59" s="396"/>
      <c r="AJ59" s="396"/>
      <c r="AK59" s="396"/>
      <c r="AL59" s="396"/>
      <c r="AM59" s="396"/>
      <c r="AN59" s="396"/>
      <c r="AO59" s="399"/>
      <c r="AP59" s="396"/>
      <c r="AQ59" s="401"/>
      <c r="AR59" s="372"/>
      <c r="AS59" s="369"/>
      <c r="AT59" s="369"/>
      <c r="AU59" s="369"/>
      <c r="AV59" s="369"/>
      <c r="AW59" s="369"/>
      <c r="AX59" s="369"/>
      <c r="AY59" s="369"/>
      <c r="AZ59" s="369"/>
      <c r="BA59" s="369"/>
      <c r="BB59" s="369"/>
      <c r="BC59" s="369"/>
      <c r="BD59" s="369"/>
      <c r="BE59" s="369"/>
      <c r="BF59" s="369"/>
      <c r="BG59" s="369"/>
      <c r="BH59" s="369"/>
      <c r="BI59" s="369"/>
      <c r="BJ59" s="369"/>
      <c r="BK59" s="377"/>
      <c r="BL59" s="371"/>
      <c r="BM59" s="372"/>
      <c r="BN59" s="369"/>
      <c r="BO59" s="369"/>
      <c r="BP59" s="369"/>
      <c r="BQ59" s="369"/>
      <c r="BR59" s="369"/>
      <c r="BS59" s="369"/>
      <c r="BT59" s="369"/>
      <c r="BU59" s="369"/>
      <c r="BV59" s="370"/>
      <c r="BW59" s="372"/>
      <c r="BX59" s="369"/>
      <c r="BY59" s="369"/>
      <c r="BZ59" s="369"/>
      <c r="CA59" s="369"/>
      <c r="CB59" s="369"/>
      <c r="CC59" s="369"/>
      <c r="CD59" s="369"/>
      <c r="CE59" s="369"/>
      <c r="CF59" s="370"/>
      <c r="CG59" s="395"/>
      <c r="CH59" s="372"/>
      <c r="CI59" s="369"/>
      <c r="CJ59" s="369"/>
      <c r="CK59" s="369"/>
      <c r="CL59" s="370"/>
      <c r="CM59" s="373"/>
      <c r="CN59" s="375"/>
      <c r="CO59" s="372"/>
      <c r="CP59" s="369"/>
      <c r="CQ59" s="369"/>
      <c r="CR59" s="369"/>
      <c r="CS59" s="369"/>
      <c r="CT59" s="369"/>
      <c r="CU59" s="369"/>
      <c r="CV59" s="369"/>
      <c r="CW59" s="369"/>
      <c r="CX59" s="370"/>
      <c r="CY59" s="371"/>
      <c r="CZ59" s="371"/>
      <c r="DA59" s="372"/>
      <c r="DB59" s="369"/>
      <c r="DC59" s="369"/>
      <c r="DD59" s="369"/>
      <c r="DE59" s="369"/>
      <c r="DF59" s="369"/>
      <c r="DG59" s="369"/>
      <c r="DH59" s="369"/>
      <c r="DI59" s="369"/>
      <c r="DJ59" s="370"/>
      <c r="DK59" s="382"/>
      <c r="DL59" s="382"/>
      <c r="DM59" s="381"/>
      <c r="DN59" s="381"/>
      <c r="DO59" s="381"/>
      <c r="DP59" s="381"/>
      <c r="DQ59" s="381"/>
      <c r="DR59" s="381"/>
      <c r="DS59" s="380"/>
      <c r="DT59" s="372"/>
      <c r="DU59" s="369"/>
      <c r="DV59" s="369"/>
      <c r="DW59" s="369"/>
      <c r="DX59" s="370"/>
      <c r="DY59" s="378"/>
      <c r="DZ59" s="372"/>
      <c r="EA59" s="369"/>
      <c r="EB59" s="369"/>
      <c r="EC59" s="369"/>
      <c r="ED59" s="370"/>
      <c r="EE59" s="378"/>
      <c r="EF59" s="379"/>
    </row>
    <row r="60" spans="1:136" ht="12.6" customHeight="1" x14ac:dyDescent="0.2">
      <c r="B60" s="427"/>
      <c r="C60" s="425"/>
      <c r="D60" s="425"/>
      <c r="E60" s="425"/>
      <c r="F60" s="425"/>
      <c r="G60" s="425"/>
      <c r="H60" s="430"/>
      <c r="I60" s="425"/>
      <c r="J60" s="425"/>
      <c r="K60" s="433"/>
      <c r="L60" s="424"/>
      <c r="M60" s="425"/>
      <c r="N60" s="418"/>
      <c r="O60" s="426"/>
      <c r="P60" s="418"/>
      <c r="Q60" s="418"/>
      <c r="R60" s="418"/>
      <c r="S60" s="418"/>
      <c r="T60" s="419"/>
      <c r="U60" s="418"/>
      <c r="V60" s="420"/>
      <c r="W60" s="421"/>
      <c r="X60" s="419"/>
      <c r="Y60" s="418"/>
      <c r="Z60" s="160" t="s">
        <v>142</v>
      </c>
      <c r="AA60" s="174" t="s">
        <v>137</v>
      </c>
      <c r="AB60" s="171">
        <f>VLOOKUP($Z60,vstupy!$B$18:$F$31,MATCH($AA60,vstupy!$B$17:$F$17,0),0)</f>
        <v>0</v>
      </c>
      <c r="AC60" s="108" t="s">
        <v>143</v>
      </c>
      <c r="AD60" s="171">
        <f>VLOOKUP($AC60,vstupy!$B$34:$C$36,2,FALSE)</f>
        <v>0</v>
      </c>
      <c r="AE60" s="171">
        <f t="shared" si="108"/>
        <v>0</v>
      </c>
      <c r="AF60" s="436"/>
      <c r="AG60" s="405"/>
      <c r="AH60" s="372"/>
      <c r="AI60" s="396"/>
      <c r="AJ60" s="396"/>
      <c r="AK60" s="396"/>
      <c r="AL60" s="396"/>
      <c r="AM60" s="396"/>
      <c r="AN60" s="396"/>
      <c r="AO60" s="400"/>
      <c r="AP60" s="396"/>
      <c r="AQ60" s="401"/>
      <c r="AR60" s="372"/>
      <c r="AS60" s="369"/>
      <c r="AT60" s="369"/>
      <c r="AU60" s="369"/>
      <c r="AV60" s="369"/>
      <c r="AW60" s="369"/>
      <c r="AX60" s="369"/>
      <c r="AY60" s="369"/>
      <c r="AZ60" s="369"/>
      <c r="BA60" s="369"/>
      <c r="BB60" s="369"/>
      <c r="BC60" s="369"/>
      <c r="BD60" s="369"/>
      <c r="BE60" s="369"/>
      <c r="BF60" s="369"/>
      <c r="BG60" s="369"/>
      <c r="BH60" s="369"/>
      <c r="BI60" s="369"/>
      <c r="BJ60" s="369"/>
      <c r="BK60" s="377"/>
      <c r="BL60" s="371"/>
      <c r="BM60" s="372"/>
      <c r="BN60" s="369"/>
      <c r="BO60" s="369"/>
      <c r="BP60" s="369"/>
      <c r="BQ60" s="369"/>
      <c r="BR60" s="369"/>
      <c r="BS60" s="369"/>
      <c r="BT60" s="369"/>
      <c r="BU60" s="369"/>
      <c r="BV60" s="370"/>
      <c r="BW60" s="372"/>
      <c r="BX60" s="369"/>
      <c r="BY60" s="369"/>
      <c r="BZ60" s="369"/>
      <c r="CA60" s="369"/>
      <c r="CB60" s="369"/>
      <c r="CC60" s="369"/>
      <c r="CD60" s="369"/>
      <c r="CE60" s="369"/>
      <c r="CF60" s="370"/>
      <c r="CG60" s="395"/>
      <c r="CH60" s="372"/>
      <c r="CI60" s="369"/>
      <c r="CJ60" s="369"/>
      <c r="CK60" s="369"/>
      <c r="CL60" s="370"/>
      <c r="CM60" s="373"/>
      <c r="CN60" s="376"/>
      <c r="CO60" s="372"/>
      <c r="CP60" s="369"/>
      <c r="CQ60" s="369"/>
      <c r="CR60" s="369"/>
      <c r="CS60" s="369"/>
      <c r="CT60" s="369"/>
      <c r="CU60" s="369"/>
      <c r="CV60" s="369"/>
      <c r="CW60" s="369"/>
      <c r="CX60" s="370"/>
      <c r="CY60" s="371"/>
      <c r="CZ60" s="371"/>
      <c r="DA60" s="372"/>
      <c r="DB60" s="369"/>
      <c r="DC60" s="369"/>
      <c r="DD60" s="369"/>
      <c r="DE60" s="369"/>
      <c r="DF60" s="369"/>
      <c r="DG60" s="369"/>
      <c r="DH60" s="369"/>
      <c r="DI60" s="369"/>
      <c r="DJ60" s="370"/>
      <c r="DK60" s="382"/>
      <c r="DL60" s="382"/>
      <c r="DM60" s="381"/>
      <c r="DN60" s="381"/>
      <c r="DO60" s="381"/>
      <c r="DP60" s="381"/>
      <c r="DQ60" s="381"/>
      <c r="DR60" s="381"/>
      <c r="DS60" s="380"/>
      <c r="DT60" s="372"/>
      <c r="DU60" s="369"/>
      <c r="DV60" s="369"/>
      <c r="DW60" s="369"/>
      <c r="DX60" s="370"/>
      <c r="DY60" s="378"/>
      <c r="DZ60" s="372"/>
      <c r="EA60" s="369"/>
      <c r="EB60" s="369"/>
      <c r="EC60" s="369"/>
      <c r="ED60" s="370"/>
      <c r="EE60" s="378"/>
      <c r="EF60" s="379"/>
    </row>
    <row r="61" spans="1:136" ht="12.6" customHeight="1" x14ac:dyDescent="0.2">
      <c r="B61" s="414">
        <f t="shared" ref="B61" si="337">B58+1</f>
        <v>18</v>
      </c>
      <c r="C61" s="437"/>
      <c r="D61" s="437"/>
      <c r="E61" s="437"/>
      <c r="F61" s="437"/>
      <c r="G61" s="437"/>
      <c r="H61" s="392" t="s">
        <v>196</v>
      </c>
      <c r="I61" s="437"/>
      <c r="J61" s="437" t="str">
        <f t="shared" ref="J61" si="338">IF($H61="3e)  Skoršia transpozícia  - zavedenie transpozície pred termínom ktorý určuje smernica EÚ. "," ","")</f>
        <v/>
      </c>
      <c r="K61" s="386" t="str">
        <f t="shared" ref="K61" si="339">IF($H61="3e)  Skoršia transpozícia  - zavedenie transpozície pred termínom ktorý určuje smernica EÚ. ",$J61,"NA")</f>
        <v>NA</v>
      </c>
      <c r="L61" s="389">
        <f>IF(K61&gt;12,1,K61/12)</f>
        <v>1</v>
      </c>
      <c r="M61" s="437"/>
      <c r="N61" s="384"/>
      <c r="O61" s="383">
        <f>IF(N61="N",0,N61)</f>
        <v>0</v>
      </c>
      <c r="P61" s="384" t="s">
        <v>196</v>
      </c>
      <c r="Q61" s="384"/>
      <c r="R61" s="384"/>
      <c r="S61" s="384" t="s">
        <v>35</v>
      </c>
      <c r="T61" s="385">
        <f>VLOOKUP(S61,vstupy!$B$3:$C$15,2,FALSE)</f>
        <v>0</v>
      </c>
      <c r="U61" s="384"/>
      <c r="V61" s="409"/>
      <c r="W61" s="410" t="s">
        <v>35</v>
      </c>
      <c r="X61" s="385">
        <f>VLOOKUP(W61,vstupy!$B$3:$C$15,2,FALSE)</f>
        <v>0</v>
      </c>
      <c r="Y61" s="384"/>
      <c r="Z61" s="261" t="s">
        <v>142</v>
      </c>
      <c r="AA61" s="262" t="s">
        <v>137</v>
      </c>
      <c r="AB61" s="263">
        <f>VLOOKUP($Z61,vstupy!$B$18:$F$31,MATCH($AA61,vstupy!$B$17:$F$17,0),0)</f>
        <v>0</v>
      </c>
      <c r="AC61" s="264" t="s">
        <v>143</v>
      </c>
      <c r="AD61" s="263">
        <f>VLOOKUP($AC61,vstupy!$B$34:$C$36,2,FALSE)</f>
        <v>0</v>
      </c>
      <c r="AE61" s="263">
        <f t="shared" si="108"/>
        <v>0</v>
      </c>
      <c r="AF61" s="411" t="s">
        <v>35</v>
      </c>
      <c r="AG61" s="403">
        <f>VLOOKUP(AF61,vstupy!$B$3:$C$15,2,FALSE)</f>
        <v>0</v>
      </c>
      <c r="AH61" s="406" t="str">
        <f>IFERROR(IF(O61=0,"N",Q61/N61*L61),0)</f>
        <v>N</v>
      </c>
      <c r="AI61" s="400">
        <f>Q61*L61</f>
        <v>0</v>
      </c>
      <c r="AJ61" s="441">
        <f t="shared" ref="AJ61" si="340">R61*T61*L61</f>
        <v>0</v>
      </c>
      <c r="AK61" s="400">
        <f t="shared" ref="AK61" si="341">IFERROR(AJ61*O61,0)</f>
        <v>0</v>
      </c>
      <c r="AL61" s="441" t="str">
        <f t="shared" si="72"/>
        <v>N</v>
      </c>
      <c r="AM61" s="400">
        <f t="shared" ref="AM61" si="342">U61*L61</f>
        <v>0</v>
      </c>
      <c r="AN61" s="400">
        <f>V61*X61*L61</f>
        <v>0</v>
      </c>
      <c r="AO61" s="398">
        <f t="shared" ref="AO61" si="343">IFERROR(AN61*O61,0)</f>
        <v>0</v>
      </c>
      <c r="AP61" s="400">
        <f t="shared" ref="AP61" si="344">IF(Y61&gt;0,IF(AG61&gt;0,($I$6/160)*(Y61/60)*AG61*L61,0),IF(AG61&gt;0,($I$6/160)*((AE61+AE62+AE63)/60)*AG61*L61,0))</f>
        <v>0</v>
      </c>
      <c r="AQ61" s="439">
        <f>IFERROR(AP61*O61,0)</f>
        <v>0</v>
      </c>
      <c r="AR61" s="372">
        <f t="shared" ref="AR61:BA61" si="345">IF($P61="In (zvyšuje náklady)",AH61,0)</f>
        <v>0</v>
      </c>
      <c r="AS61" s="369">
        <f t="shared" si="345"/>
        <v>0</v>
      </c>
      <c r="AT61" s="369">
        <f t="shared" si="345"/>
        <v>0</v>
      </c>
      <c r="AU61" s="369">
        <f t="shared" si="345"/>
        <v>0</v>
      </c>
      <c r="AV61" s="369">
        <f t="shared" si="345"/>
        <v>0</v>
      </c>
      <c r="AW61" s="369">
        <f t="shared" si="345"/>
        <v>0</v>
      </c>
      <c r="AX61" s="369">
        <f t="shared" si="345"/>
        <v>0</v>
      </c>
      <c r="AY61" s="369">
        <f t="shared" si="345"/>
        <v>0</v>
      </c>
      <c r="AZ61" s="369">
        <f t="shared" si="345"/>
        <v>0</v>
      </c>
      <c r="BA61" s="369">
        <f t="shared" si="345"/>
        <v>0</v>
      </c>
      <c r="BB61" s="369" t="str">
        <f t="shared" ref="BB61:BK61" si="346">IF($P61="Out (znižuje náklady)",AH61,"0")</f>
        <v>0</v>
      </c>
      <c r="BC61" s="369" t="str">
        <f t="shared" si="346"/>
        <v>0</v>
      </c>
      <c r="BD61" s="369" t="str">
        <f t="shared" si="346"/>
        <v>0</v>
      </c>
      <c r="BE61" s="369" t="str">
        <f t="shared" si="346"/>
        <v>0</v>
      </c>
      <c r="BF61" s="369" t="str">
        <f t="shared" si="346"/>
        <v>0</v>
      </c>
      <c r="BG61" s="369" t="str">
        <f t="shared" si="346"/>
        <v>0</v>
      </c>
      <c r="BH61" s="369" t="str">
        <f t="shared" si="346"/>
        <v>0</v>
      </c>
      <c r="BI61" s="369" t="str">
        <f t="shared" si="346"/>
        <v>0</v>
      </c>
      <c r="BJ61" s="369" t="str">
        <f t="shared" si="346"/>
        <v>0</v>
      </c>
      <c r="BK61" s="377" t="str">
        <f t="shared" si="346"/>
        <v>0</v>
      </c>
      <c r="BL61" s="371">
        <f>IF(H61=vstupy!$B$47,0,1)</f>
        <v>1</v>
      </c>
      <c r="BM61" s="372">
        <f t="shared" ref="BM61:CF61" si="347">$BL61*AR61</f>
        <v>0</v>
      </c>
      <c r="BN61" s="369">
        <f t="shared" si="347"/>
        <v>0</v>
      </c>
      <c r="BO61" s="369">
        <f t="shared" si="347"/>
        <v>0</v>
      </c>
      <c r="BP61" s="369">
        <f t="shared" si="347"/>
        <v>0</v>
      </c>
      <c r="BQ61" s="369">
        <f t="shared" si="347"/>
        <v>0</v>
      </c>
      <c r="BR61" s="369">
        <f t="shared" si="347"/>
        <v>0</v>
      </c>
      <c r="BS61" s="369">
        <f t="shared" si="347"/>
        <v>0</v>
      </c>
      <c r="BT61" s="369">
        <f t="shared" si="347"/>
        <v>0</v>
      </c>
      <c r="BU61" s="369">
        <f t="shared" si="347"/>
        <v>0</v>
      </c>
      <c r="BV61" s="370">
        <f t="shared" si="347"/>
        <v>0</v>
      </c>
      <c r="BW61" s="372">
        <f t="shared" si="347"/>
        <v>0</v>
      </c>
      <c r="BX61" s="369">
        <f t="shared" si="347"/>
        <v>0</v>
      </c>
      <c r="BY61" s="369">
        <f t="shared" si="347"/>
        <v>0</v>
      </c>
      <c r="BZ61" s="369">
        <f t="shared" si="347"/>
        <v>0</v>
      </c>
      <c r="CA61" s="369">
        <f t="shared" si="347"/>
        <v>0</v>
      </c>
      <c r="CB61" s="369">
        <f t="shared" si="347"/>
        <v>0</v>
      </c>
      <c r="CC61" s="369">
        <f t="shared" si="347"/>
        <v>0</v>
      </c>
      <c r="CD61" s="369">
        <f t="shared" si="347"/>
        <v>0</v>
      </c>
      <c r="CE61" s="369">
        <f t="shared" si="347"/>
        <v>0</v>
      </c>
      <c r="CF61" s="370">
        <f t="shared" si="347"/>
        <v>0</v>
      </c>
      <c r="CG61" s="395">
        <f>IF(P61="Nemení sa",1,0)</f>
        <v>0</v>
      </c>
      <c r="CH61" s="372">
        <f>AI61*$CG61</f>
        <v>0</v>
      </c>
      <c r="CI61" s="369">
        <f>AK61*$CG61</f>
        <v>0</v>
      </c>
      <c r="CJ61" s="369">
        <f>AM61*$CG61</f>
        <v>0</v>
      </c>
      <c r="CK61" s="369">
        <f>AO61*$CG61</f>
        <v>0</v>
      </c>
      <c r="CL61" s="370">
        <f>AQ61*$CG61</f>
        <v>0</v>
      </c>
      <c r="CM61" s="373">
        <f t="shared" ref="CM61" si="348">SUM(CH61:CL63)</f>
        <v>0</v>
      </c>
      <c r="CN61" s="374">
        <f>IF(H61=vstupy!B$42,"1",0)</f>
        <v>0</v>
      </c>
      <c r="CO61" s="372">
        <f t="shared" ref="CO61:CX61" si="349">IF($CN61="1",AR61,0)</f>
        <v>0</v>
      </c>
      <c r="CP61" s="369">
        <f t="shared" si="349"/>
        <v>0</v>
      </c>
      <c r="CQ61" s="369">
        <f t="shared" si="349"/>
        <v>0</v>
      </c>
      <c r="CR61" s="369">
        <f t="shared" si="349"/>
        <v>0</v>
      </c>
      <c r="CS61" s="369">
        <f t="shared" si="349"/>
        <v>0</v>
      </c>
      <c r="CT61" s="369">
        <f t="shared" si="349"/>
        <v>0</v>
      </c>
      <c r="CU61" s="369">
        <f t="shared" si="349"/>
        <v>0</v>
      </c>
      <c r="CV61" s="369">
        <f t="shared" si="349"/>
        <v>0</v>
      </c>
      <c r="CW61" s="369">
        <f t="shared" si="349"/>
        <v>0</v>
      </c>
      <c r="CX61" s="370">
        <f t="shared" si="349"/>
        <v>0</v>
      </c>
      <c r="CY61" s="371">
        <f>CR61+CV61+CX61</f>
        <v>0</v>
      </c>
      <c r="CZ61" s="371">
        <f t="shared" ref="CZ61" si="350">CP61+CT61</f>
        <v>0</v>
      </c>
      <c r="DA61" s="372">
        <f t="shared" ref="DA61:DJ61" si="351">IF($CN61="1",BB61,0)</f>
        <v>0</v>
      </c>
      <c r="DB61" s="369">
        <f t="shared" si="351"/>
        <v>0</v>
      </c>
      <c r="DC61" s="369">
        <f t="shared" si="351"/>
        <v>0</v>
      </c>
      <c r="DD61" s="369">
        <f t="shared" si="351"/>
        <v>0</v>
      </c>
      <c r="DE61" s="369">
        <f t="shared" si="351"/>
        <v>0</v>
      </c>
      <c r="DF61" s="369">
        <f t="shared" si="351"/>
        <v>0</v>
      </c>
      <c r="DG61" s="369">
        <f t="shared" si="351"/>
        <v>0</v>
      </c>
      <c r="DH61" s="369">
        <f t="shared" si="351"/>
        <v>0</v>
      </c>
      <c r="DI61" s="369">
        <f t="shared" si="351"/>
        <v>0</v>
      </c>
      <c r="DJ61" s="370">
        <f t="shared" si="351"/>
        <v>0</v>
      </c>
      <c r="DK61" s="382">
        <f>DD61+DH61+DJ61</f>
        <v>0</v>
      </c>
      <c r="DL61" s="382">
        <f t="shared" ref="DL61" si="352">DB61+DF61</f>
        <v>0</v>
      </c>
      <c r="DM61" s="381">
        <f>IF(CG61=0,1,0)</f>
        <v>1</v>
      </c>
      <c r="DN61" s="381">
        <f>IFERROR(IF($AH61="N",AJ61+AL61+AN61+AP61,AH61+AJ61+AL61+AN61+AP61),0)*$DM61</f>
        <v>0</v>
      </c>
      <c r="DO61" s="381">
        <f>(AI61+AK61+AM61+AO61+AQ61)*$DM61</f>
        <v>0</v>
      </c>
      <c r="DP61" s="381">
        <f>AU61+AY61+BA61-CY61</f>
        <v>0</v>
      </c>
      <c r="DQ61" s="381">
        <f>BE61+BI61+BK61-DK61</f>
        <v>0</v>
      </c>
      <c r="DR61" s="381">
        <f>DP61+DQ61</f>
        <v>0</v>
      </c>
      <c r="DS61" s="380" t="str">
        <f>IF(OR(H61=vstupy!B$40,H61=vstupy!B$41,H61=vstupy!B$42,),"0","1")</f>
        <v>0</v>
      </c>
      <c r="DT61" s="372">
        <f>IF($DS61="1",AS61,"0")+CH61</f>
        <v>0</v>
      </c>
      <c r="DU61" s="369">
        <f>IF($DS61="1",AU61,"0")+CI61</f>
        <v>0</v>
      </c>
      <c r="DV61" s="369">
        <f>IF($DS61="1",AW61,"0")+CJ61</f>
        <v>0</v>
      </c>
      <c r="DW61" s="369">
        <f>IF($DS61="1",AY61,"0")+CK61</f>
        <v>0</v>
      </c>
      <c r="DX61" s="370">
        <f>IF($DS61="1",BA61,"0")+CL61</f>
        <v>0</v>
      </c>
      <c r="DY61" s="378">
        <f t="shared" ref="DY61" si="353">SUM(DT61:DX63)</f>
        <v>0</v>
      </c>
      <c r="DZ61" s="372" t="str">
        <f t="shared" ref="DZ61" si="354">IF($DS61="1",BC61,"0")</f>
        <v>0</v>
      </c>
      <c r="EA61" s="369" t="str">
        <f t="shared" ref="EA61" si="355">IF($DS61="1",BE61,"0")</f>
        <v>0</v>
      </c>
      <c r="EB61" s="369" t="str">
        <f t="shared" ref="EB61" si="356">IF($DS61="1",BG61,"0")</f>
        <v>0</v>
      </c>
      <c r="EC61" s="369" t="str">
        <f>IF($DS61="1",BI61,"0")</f>
        <v>0</v>
      </c>
      <c r="ED61" s="370" t="str">
        <f>IF($DS61="1",BK61,"0")</f>
        <v>0</v>
      </c>
      <c r="EE61" s="378">
        <f t="shared" ref="EE61" si="357">SUM(DZ61:ED63)</f>
        <v>0</v>
      </c>
      <c r="EF61" s="379">
        <f>EE61+DY61</f>
        <v>0</v>
      </c>
    </row>
    <row r="62" spans="1:136" ht="12.6" customHeight="1" x14ac:dyDescent="0.2">
      <c r="B62" s="414"/>
      <c r="C62" s="437"/>
      <c r="D62" s="437"/>
      <c r="E62" s="437"/>
      <c r="F62" s="437"/>
      <c r="G62" s="437"/>
      <c r="H62" s="393"/>
      <c r="I62" s="437"/>
      <c r="J62" s="437"/>
      <c r="K62" s="387"/>
      <c r="L62" s="390"/>
      <c r="M62" s="437"/>
      <c r="N62" s="384"/>
      <c r="O62" s="383"/>
      <c r="P62" s="384"/>
      <c r="Q62" s="384"/>
      <c r="R62" s="384"/>
      <c r="S62" s="384"/>
      <c r="T62" s="385"/>
      <c r="U62" s="384"/>
      <c r="V62" s="409"/>
      <c r="W62" s="410"/>
      <c r="X62" s="385"/>
      <c r="Y62" s="384"/>
      <c r="Z62" s="261" t="s">
        <v>142</v>
      </c>
      <c r="AA62" s="262" t="s">
        <v>137</v>
      </c>
      <c r="AB62" s="263">
        <f>VLOOKUP($Z62,vstupy!$B$18:$F$31,MATCH($AA62,vstupy!$B$17:$F$17,0),0)</f>
        <v>0</v>
      </c>
      <c r="AC62" s="264" t="s">
        <v>143</v>
      </c>
      <c r="AD62" s="263">
        <f>VLOOKUP($AC62,vstupy!$B$34:$C$36,2,FALSE)</f>
        <v>0</v>
      </c>
      <c r="AE62" s="263">
        <f t="shared" si="108"/>
        <v>0</v>
      </c>
      <c r="AF62" s="412"/>
      <c r="AG62" s="404"/>
      <c r="AH62" s="372"/>
      <c r="AI62" s="396"/>
      <c r="AJ62" s="396"/>
      <c r="AK62" s="396"/>
      <c r="AL62" s="396"/>
      <c r="AM62" s="396"/>
      <c r="AN62" s="396"/>
      <c r="AO62" s="399"/>
      <c r="AP62" s="396"/>
      <c r="AQ62" s="401"/>
      <c r="AR62" s="372"/>
      <c r="AS62" s="369"/>
      <c r="AT62" s="369"/>
      <c r="AU62" s="369"/>
      <c r="AV62" s="369"/>
      <c r="AW62" s="369"/>
      <c r="AX62" s="369"/>
      <c r="AY62" s="369"/>
      <c r="AZ62" s="369"/>
      <c r="BA62" s="369"/>
      <c r="BB62" s="369"/>
      <c r="BC62" s="369"/>
      <c r="BD62" s="369"/>
      <c r="BE62" s="369"/>
      <c r="BF62" s="369"/>
      <c r="BG62" s="369"/>
      <c r="BH62" s="369"/>
      <c r="BI62" s="369"/>
      <c r="BJ62" s="369"/>
      <c r="BK62" s="377"/>
      <c r="BL62" s="371"/>
      <c r="BM62" s="372"/>
      <c r="BN62" s="369"/>
      <c r="BO62" s="369"/>
      <c r="BP62" s="369"/>
      <c r="BQ62" s="369"/>
      <c r="BR62" s="369"/>
      <c r="BS62" s="369"/>
      <c r="BT62" s="369"/>
      <c r="BU62" s="369"/>
      <c r="BV62" s="370"/>
      <c r="BW62" s="372"/>
      <c r="BX62" s="369"/>
      <c r="BY62" s="369"/>
      <c r="BZ62" s="369"/>
      <c r="CA62" s="369"/>
      <c r="CB62" s="369"/>
      <c r="CC62" s="369"/>
      <c r="CD62" s="369"/>
      <c r="CE62" s="369"/>
      <c r="CF62" s="370"/>
      <c r="CG62" s="395"/>
      <c r="CH62" s="372"/>
      <c r="CI62" s="369"/>
      <c r="CJ62" s="369"/>
      <c r="CK62" s="369"/>
      <c r="CL62" s="370"/>
      <c r="CM62" s="373"/>
      <c r="CN62" s="375"/>
      <c r="CO62" s="372"/>
      <c r="CP62" s="369"/>
      <c r="CQ62" s="369"/>
      <c r="CR62" s="369"/>
      <c r="CS62" s="369"/>
      <c r="CT62" s="369"/>
      <c r="CU62" s="369"/>
      <c r="CV62" s="369"/>
      <c r="CW62" s="369"/>
      <c r="CX62" s="370"/>
      <c r="CY62" s="371"/>
      <c r="CZ62" s="371"/>
      <c r="DA62" s="372"/>
      <c r="DB62" s="369"/>
      <c r="DC62" s="369"/>
      <c r="DD62" s="369"/>
      <c r="DE62" s="369"/>
      <c r="DF62" s="369"/>
      <c r="DG62" s="369"/>
      <c r="DH62" s="369"/>
      <c r="DI62" s="369"/>
      <c r="DJ62" s="370"/>
      <c r="DK62" s="382"/>
      <c r="DL62" s="382"/>
      <c r="DM62" s="381"/>
      <c r="DN62" s="381"/>
      <c r="DO62" s="381"/>
      <c r="DP62" s="381"/>
      <c r="DQ62" s="381"/>
      <c r="DR62" s="381"/>
      <c r="DS62" s="380"/>
      <c r="DT62" s="372"/>
      <c r="DU62" s="369"/>
      <c r="DV62" s="369"/>
      <c r="DW62" s="369"/>
      <c r="DX62" s="370"/>
      <c r="DY62" s="378"/>
      <c r="DZ62" s="372"/>
      <c r="EA62" s="369"/>
      <c r="EB62" s="369"/>
      <c r="EC62" s="369"/>
      <c r="ED62" s="370"/>
      <c r="EE62" s="378"/>
      <c r="EF62" s="379"/>
    </row>
    <row r="63" spans="1:136" ht="12.6" customHeight="1" x14ac:dyDescent="0.2">
      <c r="B63" s="414"/>
      <c r="C63" s="437"/>
      <c r="D63" s="437"/>
      <c r="E63" s="437"/>
      <c r="F63" s="437"/>
      <c r="G63" s="437"/>
      <c r="H63" s="394"/>
      <c r="I63" s="437"/>
      <c r="J63" s="437"/>
      <c r="K63" s="388"/>
      <c r="L63" s="391"/>
      <c r="M63" s="437"/>
      <c r="N63" s="384"/>
      <c r="O63" s="383"/>
      <c r="P63" s="384"/>
      <c r="Q63" s="384"/>
      <c r="R63" s="384"/>
      <c r="S63" s="384"/>
      <c r="T63" s="385"/>
      <c r="U63" s="384"/>
      <c r="V63" s="409"/>
      <c r="W63" s="410"/>
      <c r="X63" s="385"/>
      <c r="Y63" s="384"/>
      <c r="Z63" s="261" t="s">
        <v>142</v>
      </c>
      <c r="AA63" s="262" t="s">
        <v>137</v>
      </c>
      <c r="AB63" s="263">
        <f>VLOOKUP($Z63,vstupy!$B$18:$F$31,MATCH($AA63,vstupy!$B$17:$F$17,0),0)</f>
        <v>0</v>
      </c>
      <c r="AC63" s="264" t="s">
        <v>143</v>
      </c>
      <c r="AD63" s="263">
        <f>VLOOKUP($AC63,vstupy!$B$34:$C$36,2,FALSE)</f>
        <v>0</v>
      </c>
      <c r="AE63" s="263">
        <f t="shared" si="108"/>
        <v>0</v>
      </c>
      <c r="AF63" s="413"/>
      <c r="AG63" s="405"/>
      <c r="AH63" s="372"/>
      <c r="AI63" s="396"/>
      <c r="AJ63" s="396"/>
      <c r="AK63" s="396"/>
      <c r="AL63" s="396"/>
      <c r="AM63" s="396"/>
      <c r="AN63" s="396"/>
      <c r="AO63" s="400"/>
      <c r="AP63" s="396"/>
      <c r="AQ63" s="401"/>
      <c r="AR63" s="372"/>
      <c r="AS63" s="369"/>
      <c r="AT63" s="369"/>
      <c r="AU63" s="369"/>
      <c r="AV63" s="369"/>
      <c r="AW63" s="369"/>
      <c r="AX63" s="369"/>
      <c r="AY63" s="369"/>
      <c r="AZ63" s="369"/>
      <c r="BA63" s="369"/>
      <c r="BB63" s="369"/>
      <c r="BC63" s="369"/>
      <c r="BD63" s="369"/>
      <c r="BE63" s="369"/>
      <c r="BF63" s="369"/>
      <c r="BG63" s="369"/>
      <c r="BH63" s="369"/>
      <c r="BI63" s="369"/>
      <c r="BJ63" s="369"/>
      <c r="BK63" s="377"/>
      <c r="BL63" s="371"/>
      <c r="BM63" s="372"/>
      <c r="BN63" s="369"/>
      <c r="BO63" s="369"/>
      <c r="BP63" s="369"/>
      <c r="BQ63" s="369"/>
      <c r="BR63" s="369"/>
      <c r="BS63" s="369"/>
      <c r="BT63" s="369"/>
      <c r="BU63" s="369"/>
      <c r="BV63" s="370"/>
      <c r="BW63" s="372"/>
      <c r="BX63" s="369"/>
      <c r="BY63" s="369"/>
      <c r="BZ63" s="369"/>
      <c r="CA63" s="369"/>
      <c r="CB63" s="369"/>
      <c r="CC63" s="369"/>
      <c r="CD63" s="369"/>
      <c r="CE63" s="369"/>
      <c r="CF63" s="370"/>
      <c r="CG63" s="395"/>
      <c r="CH63" s="372"/>
      <c r="CI63" s="369"/>
      <c r="CJ63" s="369"/>
      <c r="CK63" s="369"/>
      <c r="CL63" s="370"/>
      <c r="CM63" s="373"/>
      <c r="CN63" s="376"/>
      <c r="CO63" s="372"/>
      <c r="CP63" s="369"/>
      <c r="CQ63" s="369"/>
      <c r="CR63" s="369"/>
      <c r="CS63" s="369"/>
      <c r="CT63" s="369"/>
      <c r="CU63" s="369"/>
      <c r="CV63" s="369"/>
      <c r="CW63" s="369"/>
      <c r="CX63" s="370"/>
      <c r="CY63" s="371"/>
      <c r="CZ63" s="371"/>
      <c r="DA63" s="372"/>
      <c r="DB63" s="369"/>
      <c r="DC63" s="369"/>
      <c r="DD63" s="369"/>
      <c r="DE63" s="369"/>
      <c r="DF63" s="369"/>
      <c r="DG63" s="369"/>
      <c r="DH63" s="369"/>
      <c r="DI63" s="369"/>
      <c r="DJ63" s="370"/>
      <c r="DK63" s="382"/>
      <c r="DL63" s="382"/>
      <c r="DM63" s="381"/>
      <c r="DN63" s="381"/>
      <c r="DO63" s="381"/>
      <c r="DP63" s="381"/>
      <c r="DQ63" s="381"/>
      <c r="DR63" s="381"/>
      <c r="DS63" s="380"/>
      <c r="DT63" s="372"/>
      <c r="DU63" s="369"/>
      <c r="DV63" s="369"/>
      <c r="DW63" s="369"/>
      <c r="DX63" s="370"/>
      <c r="DY63" s="378"/>
      <c r="DZ63" s="372"/>
      <c r="EA63" s="369"/>
      <c r="EB63" s="369"/>
      <c r="EC63" s="369"/>
      <c r="ED63" s="370"/>
      <c r="EE63" s="378"/>
      <c r="EF63" s="379"/>
    </row>
    <row r="64" spans="1:136" ht="12.6" customHeight="1" x14ac:dyDescent="0.2">
      <c r="A64" s="16"/>
      <c r="B64" s="427">
        <f t="shared" ref="B64" si="358">B61+1</f>
        <v>19</v>
      </c>
      <c r="C64" s="425"/>
      <c r="D64" s="425"/>
      <c r="E64" s="425"/>
      <c r="F64" s="425"/>
      <c r="G64" s="425"/>
      <c r="H64" s="428" t="s">
        <v>196</v>
      </c>
      <c r="I64" s="425"/>
      <c r="J64" s="425" t="str">
        <f t="shared" ref="J64" si="359">IF($H64="3e)  Skoršia transpozícia  - zavedenie transpozície pred termínom ktorý určuje smernica EÚ. "," ","")</f>
        <v/>
      </c>
      <c r="K64" s="431" t="str">
        <f t="shared" ref="K64" si="360">IF($H64="3e)  Skoršia transpozícia  - zavedenie transpozície pred termínom ktorý určuje smernica EÚ. ",$J64,"NA")</f>
        <v>NA</v>
      </c>
      <c r="L64" s="422">
        <f>IF(K64&gt;12,1,K64/12)</f>
        <v>1</v>
      </c>
      <c r="M64" s="425"/>
      <c r="N64" s="418"/>
      <c r="O64" s="426">
        <f>IF(N64="N",0,N64)</f>
        <v>0</v>
      </c>
      <c r="P64" s="418" t="s">
        <v>196</v>
      </c>
      <c r="Q64" s="418"/>
      <c r="R64" s="418"/>
      <c r="S64" s="418" t="s">
        <v>35</v>
      </c>
      <c r="T64" s="419">
        <f>VLOOKUP(S64,vstupy!$B$3:$C$15,2,FALSE)</f>
        <v>0</v>
      </c>
      <c r="U64" s="418"/>
      <c r="V64" s="420"/>
      <c r="W64" s="421" t="s">
        <v>35</v>
      </c>
      <c r="X64" s="419">
        <f>VLOOKUP(W64,vstupy!$B$3:$C$15,2,FALSE)</f>
        <v>0</v>
      </c>
      <c r="Y64" s="418"/>
      <c r="Z64" s="160" t="s">
        <v>142</v>
      </c>
      <c r="AA64" s="174" t="s">
        <v>137</v>
      </c>
      <c r="AB64" s="171">
        <f>VLOOKUP($Z64,vstupy!$B$18:$F$31,MATCH($AA64,vstupy!$B$17:$F$17,0),0)</f>
        <v>0</v>
      </c>
      <c r="AC64" s="108" t="s">
        <v>143</v>
      </c>
      <c r="AD64" s="171">
        <f>VLOOKUP($AC64,vstupy!$B$34:$C$36,2,FALSE)</f>
        <v>0</v>
      </c>
      <c r="AE64" s="171">
        <f t="shared" si="108"/>
        <v>0</v>
      </c>
      <c r="AF64" s="434" t="s">
        <v>35</v>
      </c>
      <c r="AG64" s="403">
        <f>VLOOKUP(AF64,vstupy!$B$3:$C$15,2,FALSE)</f>
        <v>0</v>
      </c>
      <c r="AH64" s="406" t="str">
        <f>IFERROR(IF(O64=0,"N",Q64/N64*L64),0)</f>
        <v>N</v>
      </c>
      <c r="AI64" s="400">
        <f>Q64*L64</f>
        <v>0</v>
      </c>
      <c r="AJ64" s="441">
        <f t="shared" ref="AJ64" si="361">R64*T64*L64</f>
        <v>0</v>
      </c>
      <c r="AK64" s="400">
        <f t="shared" ref="AK64" si="362">IFERROR(AJ64*O64,0)</f>
        <v>0</v>
      </c>
      <c r="AL64" s="441" t="str">
        <f t="shared" si="72"/>
        <v>N</v>
      </c>
      <c r="AM64" s="400">
        <f t="shared" ref="AM64" si="363">U64*L64</f>
        <v>0</v>
      </c>
      <c r="AN64" s="400">
        <f>V64*X64*L64</f>
        <v>0</v>
      </c>
      <c r="AO64" s="398">
        <f t="shared" ref="AO64" si="364">IFERROR(AN64*O64,0)</f>
        <v>0</v>
      </c>
      <c r="AP64" s="400">
        <f t="shared" ref="AP64" si="365">IF(Y64&gt;0,IF(AG64&gt;0,($I$6/160)*(Y64/60)*AG64*L64,0),IF(AG64&gt;0,($I$6/160)*((AE64+AE65+AE66)/60)*AG64*L64,0))</f>
        <v>0</v>
      </c>
      <c r="AQ64" s="439">
        <f>IFERROR(AP64*O64,0)</f>
        <v>0</v>
      </c>
      <c r="AR64" s="372">
        <f t="shared" ref="AR64:BA64" si="366">IF($P64="In (zvyšuje náklady)",AH64,0)</f>
        <v>0</v>
      </c>
      <c r="AS64" s="369">
        <f t="shared" si="366"/>
        <v>0</v>
      </c>
      <c r="AT64" s="369">
        <f t="shared" si="366"/>
        <v>0</v>
      </c>
      <c r="AU64" s="369">
        <f t="shared" si="366"/>
        <v>0</v>
      </c>
      <c r="AV64" s="369">
        <f t="shared" si="366"/>
        <v>0</v>
      </c>
      <c r="AW64" s="369">
        <f t="shared" si="366"/>
        <v>0</v>
      </c>
      <c r="AX64" s="369">
        <f t="shared" si="366"/>
        <v>0</v>
      </c>
      <c r="AY64" s="369">
        <f t="shared" si="366"/>
        <v>0</v>
      </c>
      <c r="AZ64" s="369">
        <f t="shared" si="366"/>
        <v>0</v>
      </c>
      <c r="BA64" s="369">
        <f t="shared" si="366"/>
        <v>0</v>
      </c>
      <c r="BB64" s="369" t="str">
        <f t="shared" ref="BB64:BK64" si="367">IF($P64="Out (znižuje náklady)",AH64,"0")</f>
        <v>0</v>
      </c>
      <c r="BC64" s="369" t="str">
        <f t="shared" si="367"/>
        <v>0</v>
      </c>
      <c r="BD64" s="369" t="str">
        <f t="shared" si="367"/>
        <v>0</v>
      </c>
      <c r="BE64" s="369" t="str">
        <f t="shared" si="367"/>
        <v>0</v>
      </c>
      <c r="BF64" s="369" t="str">
        <f t="shared" si="367"/>
        <v>0</v>
      </c>
      <c r="BG64" s="369" t="str">
        <f t="shared" si="367"/>
        <v>0</v>
      </c>
      <c r="BH64" s="369" t="str">
        <f t="shared" si="367"/>
        <v>0</v>
      </c>
      <c r="BI64" s="369" t="str">
        <f t="shared" si="367"/>
        <v>0</v>
      </c>
      <c r="BJ64" s="369" t="str">
        <f t="shared" si="367"/>
        <v>0</v>
      </c>
      <c r="BK64" s="377" t="str">
        <f t="shared" si="367"/>
        <v>0</v>
      </c>
      <c r="BL64" s="371">
        <f>IF(H64=vstupy!$B$47,0,1)</f>
        <v>1</v>
      </c>
      <c r="BM64" s="372">
        <f t="shared" ref="BM64:CF64" si="368">$BL64*AR64</f>
        <v>0</v>
      </c>
      <c r="BN64" s="369">
        <f t="shared" si="368"/>
        <v>0</v>
      </c>
      <c r="BO64" s="369">
        <f t="shared" si="368"/>
        <v>0</v>
      </c>
      <c r="BP64" s="369">
        <f t="shared" si="368"/>
        <v>0</v>
      </c>
      <c r="BQ64" s="369">
        <f t="shared" si="368"/>
        <v>0</v>
      </c>
      <c r="BR64" s="369">
        <f t="shared" si="368"/>
        <v>0</v>
      </c>
      <c r="BS64" s="369">
        <f t="shared" si="368"/>
        <v>0</v>
      </c>
      <c r="BT64" s="369">
        <f t="shared" si="368"/>
        <v>0</v>
      </c>
      <c r="BU64" s="369">
        <f t="shared" si="368"/>
        <v>0</v>
      </c>
      <c r="BV64" s="370">
        <f t="shared" si="368"/>
        <v>0</v>
      </c>
      <c r="BW64" s="372">
        <f t="shared" si="368"/>
        <v>0</v>
      </c>
      <c r="BX64" s="369">
        <f t="shared" si="368"/>
        <v>0</v>
      </c>
      <c r="BY64" s="369">
        <f t="shared" si="368"/>
        <v>0</v>
      </c>
      <c r="BZ64" s="369">
        <f t="shared" si="368"/>
        <v>0</v>
      </c>
      <c r="CA64" s="369">
        <f t="shared" si="368"/>
        <v>0</v>
      </c>
      <c r="CB64" s="369">
        <f t="shared" si="368"/>
        <v>0</v>
      </c>
      <c r="CC64" s="369">
        <f t="shared" si="368"/>
        <v>0</v>
      </c>
      <c r="CD64" s="369">
        <f t="shared" si="368"/>
        <v>0</v>
      </c>
      <c r="CE64" s="369">
        <f t="shared" si="368"/>
        <v>0</v>
      </c>
      <c r="CF64" s="370">
        <f t="shared" si="368"/>
        <v>0</v>
      </c>
      <c r="CG64" s="395">
        <f>IF(P64="Nemení sa",1,0)</f>
        <v>0</v>
      </c>
      <c r="CH64" s="372">
        <f>AI64*$CG64</f>
        <v>0</v>
      </c>
      <c r="CI64" s="369">
        <f>AK64*$CG64</f>
        <v>0</v>
      </c>
      <c r="CJ64" s="369">
        <f>AM64*$CG64</f>
        <v>0</v>
      </c>
      <c r="CK64" s="369">
        <f>AO64*$CG64</f>
        <v>0</v>
      </c>
      <c r="CL64" s="370">
        <f>AQ64*$CG64</f>
        <v>0</v>
      </c>
      <c r="CM64" s="373">
        <f t="shared" ref="CM64" si="369">SUM(CH64:CL66)</f>
        <v>0</v>
      </c>
      <c r="CN64" s="374">
        <f>IF(H64=vstupy!B$42,"1",0)</f>
        <v>0</v>
      </c>
      <c r="CO64" s="372">
        <f t="shared" ref="CO64:CX64" si="370">IF($CN64="1",AR64,0)</f>
        <v>0</v>
      </c>
      <c r="CP64" s="369">
        <f t="shared" si="370"/>
        <v>0</v>
      </c>
      <c r="CQ64" s="369">
        <f t="shared" si="370"/>
        <v>0</v>
      </c>
      <c r="CR64" s="369">
        <f t="shared" si="370"/>
        <v>0</v>
      </c>
      <c r="CS64" s="369">
        <f t="shared" si="370"/>
        <v>0</v>
      </c>
      <c r="CT64" s="369">
        <f t="shared" si="370"/>
        <v>0</v>
      </c>
      <c r="CU64" s="369">
        <f t="shared" si="370"/>
        <v>0</v>
      </c>
      <c r="CV64" s="369">
        <f t="shared" si="370"/>
        <v>0</v>
      </c>
      <c r="CW64" s="369">
        <f t="shared" si="370"/>
        <v>0</v>
      </c>
      <c r="CX64" s="370">
        <f t="shared" si="370"/>
        <v>0</v>
      </c>
      <c r="CY64" s="371">
        <f>CR64+CV64+CX64</f>
        <v>0</v>
      </c>
      <c r="CZ64" s="371">
        <f t="shared" ref="CZ64" si="371">CP64+CT64</f>
        <v>0</v>
      </c>
      <c r="DA64" s="372">
        <f t="shared" ref="DA64:DJ64" si="372">IF($CN64="1",BB64,0)</f>
        <v>0</v>
      </c>
      <c r="DB64" s="369">
        <f t="shared" si="372"/>
        <v>0</v>
      </c>
      <c r="DC64" s="369">
        <f t="shared" si="372"/>
        <v>0</v>
      </c>
      <c r="DD64" s="369">
        <f t="shared" si="372"/>
        <v>0</v>
      </c>
      <c r="DE64" s="369">
        <f t="shared" si="372"/>
        <v>0</v>
      </c>
      <c r="DF64" s="369">
        <f t="shared" si="372"/>
        <v>0</v>
      </c>
      <c r="DG64" s="369">
        <f t="shared" si="372"/>
        <v>0</v>
      </c>
      <c r="DH64" s="369">
        <f t="shared" si="372"/>
        <v>0</v>
      </c>
      <c r="DI64" s="369">
        <f t="shared" si="372"/>
        <v>0</v>
      </c>
      <c r="DJ64" s="370">
        <f t="shared" si="372"/>
        <v>0</v>
      </c>
      <c r="DK64" s="382">
        <f>DD64+DH64+DJ64</f>
        <v>0</v>
      </c>
      <c r="DL64" s="382">
        <f t="shared" ref="DL64" si="373">DB64+DF64</f>
        <v>0</v>
      </c>
      <c r="DM64" s="381">
        <f>IF(CG64=0,1,0)</f>
        <v>1</v>
      </c>
      <c r="DN64" s="381">
        <f>IFERROR(IF($AH64="N",AJ64+AL64+AN64+AP64,AH64+AJ64+AL64+AN64+AP64),0)*$DM64</f>
        <v>0</v>
      </c>
      <c r="DO64" s="381">
        <f>(AI64+AK64+AM64+AO64+AQ64)*$DM64</f>
        <v>0</v>
      </c>
      <c r="DP64" s="381">
        <f>AU64+AY64+BA64-CY64</f>
        <v>0</v>
      </c>
      <c r="DQ64" s="381">
        <f>BE64+BI64+BK64-DK64</f>
        <v>0</v>
      </c>
      <c r="DR64" s="381">
        <f>DP64+DQ64</f>
        <v>0</v>
      </c>
      <c r="DS64" s="380" t="str">
        <f>IF(OR(H64=vstupy!B$40,H64=vstupy!B$41,H64=vstupy!B$42,),"0","1")</f>
        <v>0</v>
      </c>
      <c r="DT64" s="372">
        <f>IF($DS64="1",AS64,"0")+CH64</f>
        <v>0</v>
      </c>
      <c r="DU64" s="369">
        <f>IF($DS64="1",AU64,"0")+CI64</f>
        <v>0</v>
      </c>
      <c r="DV64" s="369">
        <f>IF($DS64="1",AW64,"0")+CJ64</f>
        <v>0</v>
      </c>
      <c r="DW64" s="369">
        <f>IF($DS64="1",AY64,"0")+CK64</f>
        <v>0</v>
      </c>
      <c r="DX64" s="370">
        <f>IF($DS64="1",BA64,"0")+CL64</f>
        <v>0</v>
      </c>
      <c r="DY64" s="378">
        <f t="shared" ref="DY64" si="374">SUM(DT64:DX66)</f>
        <v>0</v>
      </c>
      <c r="DZ64" s="372" t="str">
        <f t="shared" ref="DZ64" si="375">IF($DS64="1",BC64,"0")</f>
        <v>0</v>
      </c>
      <c r="EA64" s="369" t="str">
        <f t="shared" ref="EA64" si="376">IF($DS64="1",BE64,"0")</f>
        <v>0</v>
      </c>
      <c r="EB64" s="369" t="str">
        <f t="shared" ref="EB64" si="377">IF($DS64="1",BG64,"0")</f>
        <v>0</v>
      </c>
      <c r="EC64" s="369" t="str">
        <f>IF($DS64="1",BI64,"0")</f>
        <v>0</v>
      </c>
      <c r="ED64" s="370" t="str">
        <f>IF($DS64="1",BK64,"0")</f>
        <v>0</v>
      </c>
      <c r="EE64" s="378">
        <f t="shared" ref="EE64" si="378">SUM(DZ64:ED66)</f>
        <v>0</v>
      </c>
      <c r="EF64" s="379">
        <f>EE64+DY64</f>
        <v>0</v>
      </c>
    </row>
    <row r="65" spans="1:136" ht="12.6" customHeight="1" x14ac:dyDescent="0.2">
      <c r="A65" s="16"/>
      <c r="B65" s="427"/>
      <c r="C65" s="425"/>
      <c r="D65" s="425"/>
      <c r="E65" s="425"/>
      <c r="F65" s="425"/>
      <c r="G65" s="425"/>
      <c r="H65" s="429"/>
      <c r="I65" s="425"/>
      <c r="J65" s="425"/>
      <c r="K65" s="432"/>
      <c r="L65" s="423"/>
      <c r="M65" s="425"/>
      <c r="N65" s="418"/>
      <c r="O65" s="426"/>
      <c r="P65" s="418"/>
      <c r="Q65" s="418"/>
      <c r="R65" s="418"/>
      <c r="S65" s="418"/>
      <c r="T65" s="419"/>
      <c r="U65" s="418"/>
      <c r="V65" s="420"/>
      <c r="W65" s="421"/>
      <c r="X65" s="419"/>
      <c r="Y65" s="418"/>
      <c r="Z65" s="160" t="s">
        <v>142</v>
      </c>
      <c r="AA65" s="174" t="s">
        <v>137</v>
      </c>
      <c r="AB65" s="171">
        <f>VLOOKUP($Z65,vstupy!$B$18:$F$31,MATCH($AA65,vstupy!$B$17:$F$17,0),0)</f>
        <v>0</v>
      </c>
      <c r="AC65" s="108" t="s">
        <v>143</v>
      </c>
      <c r="AD65" s="171">
        <f>VLOOKUP($AC65,vstupy!$B$34:$C$36,2,FALSE)</f>
        <v>0</v>
      </c>
      <c r="AE65" s="171">
        <f t="shared" si="108"/>
        <v>0</v>
      </c>
      <c r="AF65" s="435"/>
      <c r="AG65" s="404"/>
      <c r="AH65" s="372"/>
      <c r="AI65" s="396"/>
      <c r="AJ65" s="396"/>
      <c r="AK65" s="396"/>
      <c r="AL65" s="396"/>
      <c r="AM65" s="396"/>
      <c r="AN65" s="396"/>
      <c r="AO65" s="399"/>
      <c r="AP65" s="396"/>
      <c r="AQ65" s="401"/>
      <c r="AR65" s="372"/>
      <c r="AS65" s="369"/>
      <c r="AT65" s="369"/>
      <c r="AU65" s="369"/>
      <c r="AV65" s="369"/>
      <c r="AW65" s="369"/>
      <c r="AX65" s="369"/>
      <c r="AY65" s="369"/>
      <c r="AZ65" s="369"/>
      <c r="BA65" s="369"/>
      <c r="BB65" s="369"/>
      <c r="BC65" s="369"/>
      <c r="BD65" s="369"/>
      <c r="BE65" s="369"/>
      <c r="BF65" s="369"/>
      <c r="BG65" s="369"/>
      <c r="BH65" s="369"/>
      <c r="BI65" s="369"/>
      <c r="BJ65" s="369"/>
      <c r="BK65" s="377"/>
      <c r="BL65" s="371"/>
      <c r="BM65" s="372"/>
      <c r="BN65" s="369"/>
      <c r="BO65" s="369"/>
      <c r="BP65" s="369"/>
      <c r="BQ65" s="369"/>
      <c r="BR65" s="369"/>
      <c r="BS65" s="369"/>
      <c r="BT65" s="369"/>
      <c r="BU65" s="369"/>
      <c r="BV65" s="370"/>
      <c r="BW65" s="372"/>
      <c r="BX65" s="369"/>
      <c r="BY65" s="369"/>
      <c r="BZ65" s="369"/>
      <c r="CA65" s="369"/>
      <c r="CB65" s="369"/>
      <c r="CC65" s="369"/>
      <c r="CD65" s="369"/>
      <c r="CE65" s="369"/>
      <c r="CF65" s="370"/>
      <c r="CG65" s="395"/>
      <c r="CH65" s="372"/>
      <c r="CI65" s="369"/>
      <c r="CJ65" s="369"/>
      <c r="CK65" s="369"/>
      <c r="CL65" s="370"/>
      <c r="CM65" s="373"/>
      <c r="CN65" s="375"/>
      <c r="CO65" s="372"/>
      <c r="CP65" s="369"/>
      <c r="CQ65" s="369"/>
      <c r="CR65" s="369"/>
      <c r="CS65" s="369"/>
      <c r="CT65" s="369"/>
      <c r="CU65" s="369"/>
      <c r="CV65" s="369"/>
      <c r="CW65" s="369"/>
      <c r="CX65" s="370"/>
      <c r="CY65" s="371"/>
      <c r="CZ65" s="371"/>
      <c r="DA65" s="372"/>
      <c r="DB65" s="369"/>
      <c r="DC65" s="369"/>
      <c r="DD65" s="369"/>
      <c r="DE65" s="369"/>
      <c r="DF65" s="369"/>
      <c r="DG65" s="369"/>
      <c r="DH65" s="369"/>
      <c r="DI65" s="369"/>
      <c r="DJ65" s="370"/>
      <c r="DK65" s="382"/>
      <c r="DL65" s="382"/>
      <c r="DM65" s="381"/>
      <c r="DN65" s="381"/>
      <c r="DO65" s="381"/>
      <c r="DP65" s="381"/>
      <c r="DQ65" s="381"/>
      <c r="DR65" s="381"/>
      <c r="DS65" s="380"/>
      <c r="DT65" s="372"/>
      <c r="DU65" s="369"/>
      <c r="DV65" s="369"/>
      <c r="DW65" s="369"/>
      <c r="DX65" s="370"/>
      <c r="DY65" s="378"/>
      <c r="DZ65" s="372"/>
      <c r="EA65" s="369"/>
      <c r="EB65" s="369"/>
      <c r="EC65" s="369"/>
      <c r="ED65" s="370"/>
      <c r="EE65" s="378"/>
      <c r="EF65" s="379"/>
    </row>
    <row r="66" spans="1:136" ht="12.6" customHeight="1" x14ac:dyDescent="0.2">
      <c r="A66" s="16"/>
      <c r="B66" s="427"/>
      <c r="C66" s="425"/>
      <c r="D66" s="425"/>
      <c r="E66" s="425"/>
      <c r="F66" s="425"/>
      <c r="G66" s="425"/>
      <c r="H66" s="430"/>
      <c r="I66" s="425"/>
      <c r="J66" s="425"/>
      <c r="K66" s="433"/>
      <c r="L66" s="424"/>
      <c r="M66" s="425"/>
      <c r="N66" s="418"/>
      <c r="O66" s="426"/>
      <c r="P66" s="418"/>
      <c r="Q66" s="418"/>
      <c r="R66" s="418"/>
      <c r="S66" s="418"/>
      <c r="T66" s="419"/>
      <c r="U66" s="418"/>
      <c r="V66" s="420"/>
      <c r="W66" s="421"/>
      <c r="X66" s="419"/>
      <c r="Y66" s="418"/>
      <c r="Z66" s="160" t="s">
        <v>142</v>
      </c>
      <c r="AA66" s="174" t="s">
        <v>137</v>
      </c>
      <c r="AB66" s="171">
        <f>VLOOKUP($Z66,vstupy!$B$18:$F$31,MATCH($AA66,vstupy!$B$17:$F$17,0),0)</f>
        <v>0</v>
      </c>
      <c r="AC66" s="108" t="s">
        <v>143</v>
      </c>
      <c r="AD66" s="171">
        <f>VLOOKUP($AC66,vstupy!$B$34:$C$36,2,FALSE)</f>
        <v>0</v>
      </c>
      <c r="AE66" s="171">
        <f t="shared" si="108"/>
        <v>0</v>
      </c>
      <c r="AF66" s="436"/>
      <c r="AG66" s="405"/>
      <c r="AH66" s="372"/>
      <c r="AI66" s="396"/>
      <c r="AJ66" s="396"/>
      <c r="AK66" s="396"/>
      <c r="AL66" s="396"/>
      <c r="AM66" s="396"/>
      <c r="AN66" s="396"/>
      <c r="AO66" s="400"/>
      <c r="AP66" s="396"/>
      <c r="AQ66" s="401"/>
      <c r="AR66" s="372"/>
      <c r="AS66" s="369"/>
      <c r="AT66" s="369"/>
      <c r="AU66" s="369"/>
      <c r="AV66" s="369"/>
      <c r="AW66" s="369"/>
      <c r="AX66" s="369"/>
      <c r="AY66" s="369"/>
      <c r="AZ66" s="369"/>
      <c r="BA66" s="369"/>
      <c r="BB66" s="369"/>
      <c r="BC66" s="369"/>
      <c r="BD66" s="369"/>
      <c r="BE66" s="369"/>
      <c r="BF66" s="369"/>
      <c r="BG66" s="369"/>
      <c r="BH66" s="369"/>
      <c r="BI66" s="369"/>
      <c r="BJ66" s="369"/>
      <c r="BK66" s="377"/>
      <c r="BL66" s="371"/>
      <c r="BM66" s="372"/>
      <c r="BN66" s="369"/>
      <c r="BO66" s="369"/>
      <c r="BP66" s="369"/>
      <c r="BQ66" s="369"/>
      <c r="BR66" s="369"/>
      <c r="BS66" s="369"/>
      <c r="BT66" s="369"/>
      <c r="BU66" s="369"/>
      <c r="BV66" s="370"/>
      <c r="BW66" s="372"/>
      <c r="BX66" s="369"/>
      <c r="BY66" s="369"/>
      <c r="BZ66" s="369"/>
      <c r="CA66" s="369"/>
      <c r="CB66" s="369"/>
      <c r="CC66" s="369"/>
      <c r="CD66" s="369"/>
      <c r="CE66" s="369"/>
      <c r="CF66" s="370"/>
      <c r="CG66" s="395"/>
      <c r="CH66" s="372"/>
      <c r="CI66" s="369"/>
      <c r="CJ66" s="369"/>
      <c r="CK66" s="369"/>
      <c r="CL66" s="370"/>
      <c r="CM66" s="373"/>
      <c r="CN66" s="376"/>
      <c r="CO66" s="372"/>
      <c r="CP66" s="369"/>
      <c r="CQ66" s="369"/>
      <c r="CR66" s="369"/>
      <c r="CS66" s="369"/>
      <c r="CT66" s="369"/>
      <c r="CU66" s="369"/>
      <c r="CV66" s="369"/>
      <c r="CW66" s="369"/>
      <c r="CX66" s="370"/>
      <c r="CY66" s="371"/>
      <c r="CZ66" s="371"/>
      <c r="DA66" s="372"/>
      <c r="DB66" s="369"/>
      <c r="DC66" s="369"/>
      <c r="DD66" s="369"/>
      <c r="DE66" s="369"/>
      <c r="DF66" s="369"/>
      <c r="DG66" s="369"/>
      <c r="DH66" s="369"/>
      <c r="DI66" s="369"/>
      <c r="DJ66" s="370"/>
      <c r="DK66" s="382"/>
      <c r="DL66" s="382"/>
      <c r="DM66" s="381"/>
      <c r="DN66" s="381"/>
      <c r="DO66" s="381"/>
      <c r="DP66" s="381"/>
      <c r="DQ66" s="381"/>
      <c r="DR66" s="381"/>
      <c r="DS66" s="380"/>
      <c r="DT66" s="372"/>
      <c r="DU66" s="369"/>
      <c r="DV66" s="369"/>
      <c r="DW66" s="369"/>
      <c r="DX66" s="370"/>
      <c r="DY66" s="378"/>
      <c r="DZ66" s="372"/>
      <c r="EA66" s="369"/>
      <c r="EB66" s="369"/>
      <c r="EC66" s="369"/>
      <c r="ED66" s="370"/>
      <c r="EE66" s="378"/>
      <c r="EF66" s="379"/>
    </row>
    <row r="67" spans="1:136" ht="12.6" customHeight="1" x14ac:dyDescent="0.2">
      <c r="B67" s="414">
        <f t="shared" ref="B67" si="379">B64+1</f>
        <v>20</v>
      </c>
      <c r="C67" s="437"/>
      <c r="D67" s="437"/>
      <c r="E67" s="437"/>
      <c r="F67" s="437"/>
      <c r="G67" s="437"/>
      <c r="H67" s="392" t="s">
        <v>196</v>
      </c>
      <c r="I67" s="437"/>
      <c r="J67" s="437" t="str">
        <f t="shared" ref="J67" si="380">IF($H67="3e)  Skoršia transpozícia  - zavedenie transpozície pred termínom ktorý určuje smernica EÚ. "," ","")</f>
        <v/>
      </c>
      <c r="K67" s="386" t="str">
        <f t="shared" ref="K67" si="381">IF($H67="3e)  Skoršia transpozícia  - zavedenie transpozície pred termínom ktorý určuje smernica EÚ. ",$J67,"NA")</f>
        <v>NA</v>
      </c>
      <c r="L67" s="389">
        <f>IF(K67&gt;12,1,K67/12)</f>
        <v>1</v>
      </c>
      <c r="M67" s="437"/>
      <c r="N67" s="384"/>
      <c r="O67" s="383">
        <f>IF(N67="N",0,N67)</f>
        <v>0</v>
      </c>
      <c r="P67" s="384" t="s">
        <v>196</v>
      </c>
      <c r="Q67" s="384"/>
      <c r="R67" s="384"/>
      <c r="S67" s="384" t="s">
        <v>35</v>
      </c>
      <c r="T67" s="385">
        <f>VLOOKUP(S67,vstupy!$B$3:$C$15,2,FALSE)</f>
        <v>0</v>
      </c>
      <c r="U67" s="384"/>
      <c r="V67" s="409"/>
      <c r="W67" s="410" t="s">
        <v>35</v>
      </c>
      <c r="X67" s="385">
        <f>VLOOKUP(W67,vstupy!$B$3:$C$15,2,FALSE)</f>
        <v>0</v>
      </c>
      <c r="Y67" s="384"/>
      <c r="Z67" s="261" t="s">
        <v>142</v>
      </c>
      <c r="AA67" s="262" t="s">
        <v>137</v>
      </c>
      <c r="AB67" s="263">
        <f>VLOOKUP($Z67,vstupy!$B$18:$F$31,MATCH($AA67,vstupy!$B$17:$F$17,0),0)</f>
        <v>0</v>
      </c>
      <c r="AC67" s="264" t="s">
        <v>143</v>
      </c>
      <c r="AD67" s="263">
        <f>VLOOKUP($AC67,vstupy!$B$34:$C$36,2,FALSE)</f>
        <v>0</v>
      </c>
      <c r="AE67" s="263">
        <f t="shared" si="108"/>
        <v>0</v>
      </c>
      <c r="AF67" s="411" t="s">
        <v>35</v>
      </c>
      <c r="AG67" s="403">
        <f>VLOOKUP(AF67,vstupy!$B$3:$C$15,2,FALSE)</f>
        <v>0</v>
      </c>
      <c r="AH67" s="406" t="str">
        <f>IFERROR(IF(O67=0,"N",Q67/N67*L67),0)</f>
        <v>N</v>
      </c>
      <c r="AI67" s="400">
        <f>Q67*L67</f>
        <v>0</v>
      </c>
      <c r="AJ67" s="441">
        <f t="shared" ref="AJ67" si="382">R67*T67*L67</f>
        <v>0</v>
      </c>
      <c r="AK67" s="400">
        <f t="shared" ref="AK67" si="383">IFERROR(AJ67*O67,0)</f>
        <v>0</v>
      </c>
      <c r="AL67" s="441" t="str">
        <f t="shared" si="72"/>
        <v>N</v>
      </c>
      <c r="AM67" s="400">
        <f t="shared" ref="AM67" si="384">U67*L67</f>
        <v>0</v>
      </c>
      <c r="AN67" s="400">
        <f>V67*X67*L67</f>
        <v>0</v>
      </c>
      <c r="AO67" s="398">
        <f t="shared" ref="AO67" si="385">IFERROR(AN67*O67,0)</f>
        <v>0</v>
      </c>
      <c r="AP67" s="400">
        <f t="shared" ref="AP67" si="386">IF(Y67&gt;0,IF(AG67&gt;0,($I$6/160)*(Y67/60)*AG67*L67,0),IF(AG67&gt;0,($I$6/160)*((AE67+AE68+AE69)/60)*AG67*L67,0))</f>
        <v>0</v>
      </c>
      <c r="AQ67" s="439">
        <f>IFERROR(AP67*O67,0)</f>
        <v>0</v>
      </c>
      <c r="AR67" s="372">
        <f t="shared" ref="AR67:BA67" si="387">IF($P67="In (zvyšuje náklady)",AH67,0)</f>
        <v>0</v>
      </c>
      <c r="AS67" s="369">
        <f t="shared" si="387"/>
        <v>0</v>
      </c>
      <c r="AT67" s="369">
        <f t="shared" si="387"/>
        <v>0</v>
      </c>
      <c r="AU67" s="369">
        <f t="shared" si="387"/>
        <v>0</v>
      </c>
      <c r="AV67" s="369">
        <f t="shared" si="387"/>
        <v>0</v>
      </c>
      <c r="AW67" s="369">
        <f t="shared" si="387"/>
        <v>0</v>
      </c>
      <c r="AX67" s="369">
        <f t="shared" si="387"/>
        <v>0</v>
      </c>
      <c r="AY67" s="369">
        <f t="shared" si="387"/>
        <v>0</v>
      </c>
      <c r="AZ67" s="369">
        <f t="shared" si="387"/>
        <v>0</v>
      </c>
      <c r="BA67" s="369">
        <f t="shared" si="387"/>
        <v>0</v>
      </c>
      <c r="BB67" s="369" t="str">
        <f t="shared" ref="BB67:BK67" si="388">IF($P67="Out (znižuje náklady)",AH67,"0")</f>
        <v>0</v>
      </c>
      <c r="BC67" s="369" t="str">
        <f t="shared" si="388"/>
        <v>0</v>
      </c>
      <c r="BD67" s="369" t="str">
        <f t="shared" si="388"/>
        <v>0</v>
      </c>
      <c r="BE67" s="369" t="str">
        <f t="shared" si="388"/>
        <v>0</v>
      </c>
      <c r="BF67" s="369" t="str">
        <f t="shared" si="388"/>
        <v>0</v>
      </c>
      <c r="BG67" s="369" t="str">
        <f t="shared" si="388"/>
        <v>0</v>
      </c>
      <c r="BH67" s="369" t="str">
        <f t="shared" si="388"/>
        <v>0</v>
      </c>
      <c r="BI67" s="369" t="str">
        <f t="shared" si="388"/>
        <v>0</v>
      </c>
      <c r="BJ67" s="369" t="str">
        <f t="shared" si="388"/>
        <v>0</v>
      </c>
      <c r="BK67" s="377" t="str">
        <f t="shared" si="388"/>
        <v>0</v>
      </c>
      <c r="BL67" s="371">
        <f>IF(H67=vstupy!$B$47,0,1)</f>
        <v>1</v>
      </c>
      <c r="BM67" s="372">
        <f t="shared" ref="BM67:CF67" si="389">$BL67*AR67</f>
        <v>0</v>
      </c>
      <c r="BN67" s="369">
        <f t="shared" si="389"/>
        <v>0</v>
      </c>
      <c r="BO67" s="369">
        <f t="shared" si="389"/>
        <v>0</v>
      </c>
      <c r="BP67" s="369">
        <f t="shared" si="389"/>
        <v>0</v>
      </c>
      <c r="BQ67" s="369">
        <f t="shared" si="389"/>
        <v>0</v>
      </c>
      <c r="BR67" s="369">
        <f t="shared" si="389"/>
        <v>0</v>
      </c>
      <c r="BS67" s="369">
        <f t="shared" si="389"/>
        <v>0</v>
      </c>
      <c r="BT67" s="369">
        <f t="shared" si="389"/>
        <v>0</v>
      </c>
      <c r="BU67" s="369">
        <f t="shared" si="389"/>
        <v>0</v>
      </c>
      <c r="BV67" s="370">
        <f t="shared" si="389"/>
        <v>0</v>
      </c>
      <c r="BW67" s="372">
        <f t="shared" si="389"/>
        <v>0</v>
      </c>
      <c r="BX67" s="369">
        <f t="shared" si="389"/>
        <v>0</v>
      </c>
      <c r="BY67" s="369">
        <f t="shared" si="389"/>
        <v>0</v>
      </c>
      <c r="BZ67" s="369">
        <f t="shared" si="389"/>
        <v>0</v>
      </c>
      <c r="CA67" s="369">
        <f t="shared" si="389"/>
        <v>0</v>
      </c>
      <c r="CB67" s="369">
        <f t="shared" si="389"/>
        <v>0</v>
      </c>
      <c r="CC67" s="369">
        <f t="shared" si="389"/>
        <v>0</v>
      </c>
      <c r="CD67" s="369">
        <f t="shared" si="389"/>
        <v>0</v>
      </c>
      <c r="CE67" s="369">
        <f t="shared" si="389"/>
        <v>0</v>
      </c>
      <c r="CF67" s="370">
        <f t="shared" si="389"/>
        <v>0</v>
      </c>
      <c r="CG67" s="395">
        <f>IF(P67="Nemení sa",1,0)</f>
        <v>0</v>
      </c>
      <c r="CH67" s="372">
        <f>AI67*$CG67</f>
        <v>0</v>
      </c>
      <c r="CI67" s="369">
        <f>AK67*$CG67</f>
        <v>0</v>
      </c>
      <c r="CJ67" s="369">
        <f>AM67*$CG67</f>
        <v>0</v>
      </c>
      <c r="CK67" s="369">
        <f>AO67*$CG67</f>
        <v>0</v>
      </c>
      <c r="CL67" s="370">
        <f>AQ67*$CG67</f>
        <v>0</v>
      </c>
      <c r="CM67" s="373">
        <f t="shared" ref="CM67" si="390">SUM(CH67:CL69)</f>
        <v>0</v>
      </c>
      <c r="CN67" s="374">
        <f>IF(H67=vstupy!B$42,"1",0)</f>
        <v>0</v>
      </c>
      <c r="CO67" s="372">
        <f t="shared" ref="CO67:CX67" si="391">IF($CN67="1",AR67,0)</f>
        <v>0</v>
      </c>
      <c r="CP67" s="369">
        <f t="shared" si="391"/>
        <v>0</v>
      </c>
      <c r="CQ67" s="369">
        <f t="shared" si="391"/>
        <v>0</v>
      </c>
      <c r="CR67" s="369">
        <f t="shared" si="391"/>
        <v>0</v>
      </c>
      <c r="CS67" s="369">
        <f t="shared" si="391"/>
        <v>0</v>
      </c>
      <c r="CT67" s="369">
        <f t="shared" si="391"/>
        <v>0</v>
      </c>
      <c r="CU67" s="369">
        <f t="shared" si="391"/>
        <v>0</v>
      </c>
      <c r="CV67" s="369">
        <f t="shared" si="391"/>
        <v>0</v>
      </c>
      <c r="CW67" s="369">
        <f t="shared" si="391"/>
        <v>0</v>
      </c>
      <c r="CX67" s="370">
        <f t="shared" si="391"/>
        <v>0</v>
      </c>
      <c r="CY67" s="371">
        <f>CR67+CV67+CX67</f>
        <v>0</v>
      </c>
      <c r="CZ67" s="371">
        <f t="shared" ref="CZ67" si="392">CP67+CT67</f>
        <v>0</v>
      </c>
      <c r="DA67" s="372">
        <f t="shared" ref="DA67:DJ67" si="393">IF($CN67="1",BB67,0)</f>
        <v>0</v>
      </c>
      <c r="DB67" s="369">
        <f t="shared" si="393"/>
        <v>0</v>
      </c>
      <c r="DC67" s="369">
        <f t="shared" si="393"/>
        <v>0</v>
      </c>
      <c r="DD67" s="369">
        <f t="shared" si="393"/>
        <v>0</v>
      </c>
      <c r="DE67" s="369">
        <f t="shared" si="393"/>
        <v>0</v>
      </c>
      <c r="DF67" s="369">
        <f t="shared" si="393"/>
        <v>0</v>
      </c>
      <c r="DG67" s="369">
        <f t="shared" si="393"/>
        <v>0</v>
      </c>
      <c r="DH67" s="369">
        <f t="shared" si="393"/>
        <v>0</v>
      </c>
      <c r="DI67" s="369">
        <f t="shared" si="393"/>
        <v>0</v>
      </c>
      <c r="DJ67" s="370">
        <f t="shared" si="393"/>
        <v>0</v>
      </c>
      <c r="DK67" s="382">
        <f>DD67+DH67+DJ67</f>
        <v>0</v>
      </c>
      <c r="DL67" s="382">
        <f t="shared" ref="DL67" si="394">DB67+DF67</f>
        <v>0</v>
      </c>
      <c r="DM67" s="381">
        <f>IF(CG67=0,1,0)</f>
        <v>1</v>
      </c>
      <c r="DN67" s="381">
        <f>IFERROR(IF($AH67="N",AJ67+AL67+AN67+AP67,AH67+AJ67+AL67+AN67+AP67),0)*$DM67</f>
        <v>0</v>
      </c>
      <c r="DO67" s="381">
        <f>(AI67+AK67+AM67+AO67+AQ67)*$DM67</f>
        <v>0</v>
      </c>
      <c r="DP67" s="381">
        <f>AU67+AY67+BA67-CY67</f>
        <v>0</v>
      </c>
      <c r="DQ67" s="381">
        <f>BE67+BI67+BK67-DK67</f>
        <v>0</v>
      </c>
      <c r="DR67" s="381">
        <f>DP67+DQ67</f>
        <v>0</v>
      </c>
      <c r="DS67" s="380" t="str">
        <f>IF(OR(H67=vstupy!B$40,H67=vstupy!B$41,H67=vstupy!B$42,),"0","1")</f>
        <v>0</v>
      </c>
      <c r="DT67" s="372">
        <f>IF($DS67="1",AS67,"0")+CH67</f>
        <v>0</v>
      </c>
      <c r="DU67" s="369">
        <f>IF($DS67="1",AU67,"0")+CI67</f>
        <v>0</v>
      </c>
      <c r="DV67" s="369">
        <f>IF($DS67="1",AW67,"0")+CJ67</f>
        <v>0</v>
      </c>
      <c r="DW67" s="369">
        <f>IF($DS67="1",AY67,"0")+CK67</f>
        <v>0</v>
      </c>
      <c r="DX67" s="370">
        <f>IF($DS67="1",BA67,"0")+CL67</f>
        <v>0</v>
      </c>
      <c r="DY67" s="378">
        <f t="shared" ref="DY67" si="395">SUM(DT67:DX69)</f>
        <v>0</v>
      </c>
      <c r="DZ67" s="372" t="str">
        <f t="shared" ref="DZ67" si="396">IF($DS67="1",BC67,"0")</f>
        <v>0</v>
      </c>
      <c r="EA67" s="369" t="str">
        <f t="shared" ref="EA67" si="397">IF($DS67="1",BE67,"0")</f>
        <v>0</v>
      </c>
      <c r="EB67" s="369" t="str">
        <f t="shared" ref="EB67" si="398">IF($DS67="1",BG67,"0")</f>
        <v>0</v>
      </c>
      <c r="EC67" s="369" t="str">
        <f>IF($DS67="1",BI67,"0")</f>
        <v>0</v>
      </c>
      <c r="ED67" s="370" t="str">
        <f>IF($DS67="1",BK67,"0")</f>
        <v>0</v>
      </c>
      <c r="EE67" s="378">
        <f t="shared" ref="EE67" si="399">SUM(DZ67:ED69)</f>
        <v>0</v>
      </c>
      <c r="EF67" s="379">
        <f>EE67+DY67</f>
        <v>0</v>
      </c>
    </row>
    <row r="68" spans="1:136" ht="12.6" customHeight="1" x14ac:dyDescent="0.2">
      <c r="B68" s="414"/>
      <c r="C68" s="437"/>
      <c r="D68" s="437"/>
      <c r="E68" s="437"/>
      <c r="F68" s="437"/>
      <c r="G68" s="437"/>
      <c r="H68" s="393"/>
      <c r="I68" s="437"/>
      <c r="J68" s="437"/>
      <c r="K68" s="387"/>
      <c r="L68" s="390"/>
      <c r="M68" s="437"/>
      <c r="N68" s="384"/>
      <c r="O68" s="383"/>
      <c r="P68" s="384"/>
      <c r="Q68" s="384"/>
      <c r="R68" s="384"/>
      <c r="S68" s="384"/>
      <c r="T68" s="385"/>
      <c r="U68" s="384"/>
      <c r="V68" s="409"/>
      <c r="W68" s="410"/>
      <c r="X68" s="385"/>
      <c r="Y68" s="384"/>
      <c r="Z68" s="261" t="s">
        <v>142</v>
      </c>
      <c r="AA68" s="262" t="s">
        <v>137</v>
      </c>
      <c r="AB68" s="263">
        <f>VLOOKUP($Z68,vstupy!$B$18:$F$31,MATCH($AA68,vstupy!$B$17:$F$17,0),0)</f>
        <v>0</v>
      </c>
      <c r="AC68" s="264" t="s">
        <v>143</v>
      </c>
      <c r="AD68" s="263">
        <f>VLOOKUP($AC68,vstupy!$B$34:$C$36,2,FALSE)</f>
        <v>0</v>
      </c>
      <c r="AE68" s="263">
        <f t="shared" si="108"/>
        <v>0</v>
      </c>
      <c r="AF68" s="412"/>
      <c r="AG68" s="404"/>
      <c r="AH68" s="372"/>
      <c r="AI68" s="396"/>
      <c r="AJ68" s="396"/>
      <c r="AK68" s="396"/>
      <c r="AL68" s="396"/>
      <c r="AM68" s="396"/>
      <c r="AN68" s="396"/>
      <c r="AO68" s="399"/>
      <c r="AP68" s="396"/>
      <c r="AQ68" s="401"/>
      <c r="AR68" s="372"/>
      <c r="AS68" s="369"/>
      <c r="AT68" s="369"/>
      <c r="AU68" s="369"/>
      <c r="AV68" s="369"/>
      <c r="AW68" s="369"/>
      <c r="AX68" s="369"/>
      <c r="AY68" s="369"/>
      <c r="AZ68" s="369"/>
      <c r="BA68" s="369"/>
      <c r="BB68" s="369"/>
      <c r="BC68" s="369"/>
      <c r="BD68" s="369"/>
      <c r="BE68" s="369"/>
      <c r="BF68" s="369"/>
      <c r="BG68" s="369"/>
      <c r="BH68" s="369"/>
      <c r="BI68" s="369"/>
      <c r="BJ68" s="369"/>
      <c r="BK68" s="377"/>
      <c r="BL68" s="371"/>
      <c r="BM68" s="372"/>
      <c r="BN68" s="369"/>
      <c r="BO68" s="369"/>
      <c r="BP68" s="369"/>
      <c r="BQ68" s="369"/>
      <c r="BR68" s="369"/>
      <c r="BS68" s="369"/>
      <c r="BT68" s="369"/>
      <c r="BU68" s="369"/>
      <c r="BV68" s="370"/>
      <c r="BW68" s="372"/>
      <c r="BX68" s="369"/>
      <c r="BY68" s="369"/>
      <c r="BZ68" s="369"/>
      <c r="CA68" s="369"/>
      <c r="CB68" s="369"/>
      <c r="CC68" s="369"/>
      <c r="CD68" s="369"/>
      <c r="CE68" s="369"/>
      <c r="CF68" s="370"/>
      <c r="CG68" s="395"/>
      <c r="CH68" s="372"/>
      <c r="CI68" s="369"/>
      <c r="CJ68" s="369"/>
      <c r="CK68" s="369"/>
      <c r="CL68" s="370"/>
      <c r="CM68" s="373"/>
      <c r="CN68" s="375"/>
      <c r="CO68" s="372"/>
      <c r="CP68" s="369"/>
      <c r="CQ68" s="369"/>
      <c r="CR68" s="369"/>
      <c r="CS68" s="369"/>
      <c r="CT68" s="369"/>
      <c r="CU68" s="369"/>
      <c r="CV68" s="369"/>
      <c r="CW68" s="369"/>
      <c r="CX68" s="370"/>
      <c r="CY68" s="371"/>
      <c r="CZ68" s="371"/>
      <c r="DA68" s="372"/>
      <c r="DB68" s="369"/>
      <c r="DC68" s="369"/>
      <c r="DD68" s="369"/>
      <c r="DE68" s="369"/>
      <c r="DF68" s="369"/>
      <c r="DG68" s="369"/>
      <c r="DH68" s="369"/>
      <c r="DI68" s="369"/>
      <c r="DJ68" s="370"/>
      <c r="DK68" s="382"/>
      <c r="DL68" s="382"/>
      <c r="DM68" s="381"/>
      <c r="DN68" s="381"/>
      <c r="DO68" s="381"/>
      <c r="DP68" s="381"/>
      <c r="DQ68" s="381"/>
      <c r="DR68" s="381"/>
      <c r="DS68" s="380"/>
      <c r="DT68" s="372"/>
      <c r="DU68" s="369"/>
      <c r="DV68" s="369"/>
      <c r="DW68" s="369"/>
      <c r="DX68" s="370"/>
      <c r="DY68" s="378"/>
      <c r="DZ68" s="372"/>
      <c r="EA68" s="369"/>
      <c r="EB68" s="369"/>
      <c r="EC68" s="369"/>
      <c r="ED68" s="370"/>
      <c r="EE68" s="378"/>
      <c r="EF68" s="379"/>
    </row>
    <row r="69" spans="1:136" ht="12.6" customHeight="1" x14ac:dyDescent="0.2">
      <c r="B69" s="414"/>
      <c r="C69" s="437"/>
      <c r="D69" s="437"/>
      <c r="E69" s="437"/>
      <c r="F69" s="437"/>
      <c r="G69" s="437"/>
      <c r="H69" s="394"/>
      <c r="I69" s="437"/>
      <c r="J69" s="437"/>
      <c r="K69" s="388"/>
      <c r="L69" s="391"/>
      <c r="M69" s="437"/>
      <c r="N69" s="384"/>
      <c r="O69" s="383"/>
      <c r="P69" s="384"/>
      <c r="Q69" s="384"/>
      <c r="R69" s="384"/>
      <c r="S69" s="384"/>
      <c r="T69" s="385"/>
      <c r="U69" s="384"/>
      <c r="V69" s="409"/>
      <c r="W69" s="410"/>
      <c r="X69" s="385"/>
      <c r="Y69" s="384"/>
      <c r="Z69" s="261" t="s">
        <v>142</v>
      </c>
      <c r="AA69" s="262" t="s">
        <v>137</v>
      </c>
      <c r="AB69" s="263">
        <f>VLOOKUP($Z69,vstupy!$B$18:$F$31,MATCH($AA69,vstupy!$B$17:$F$17,0),0)</f>
        <v>0</v>
      </c>
      <c r="AC69" s="264" t="s">
        <v>143</v>
      </c>
      <c r="AD69" s="263">
        <f>VLOOKUP($AC69,vstupy!$B$34:$C$36,2,FALSE)</f>
        <v>0</v>
      </c>
      <c r="AE69" s="263">
        <f t="shared" si="108"/>
        <v>0</v>
      </c>
      <c r="AF69" s="413"/>
      <c r="AG69" s="405"/>
      <c r="AH69" s="372"/>
      <c r="AI69" s="396"/>
      <c r="AJ69" s="396"/>
      <c r="AK69" s="396"/>
      <c r="AL69" s="396"/>
      <c r="AM69" s="396"/>
      <c r="AN69" s="396"/>
      <c r="AO69" s="400"/>
      <c r="AP69" s="396"/>
      <c r="AQ69" s="401"/>
      <c r="AR69" s="372"/>
      <c r="AS69" s="369"/>
      <c r="AT69" s="369"/>
      <c r="AU69" s="369"/>
      <c r="AV69" s="369"/>
      <c r="AW69" s="369"/>
      <c r="AX69" s="369"/>
      <c r="AY69" s="369"/>
      <c r="AZ69" s="369"/>
      <c r="BA69" s="369"/>
      <c r="BB69" s="369"/>
      <c r="BC69" s="369"/>
      <c r="BD69" s="369"/>
      <c r="BE69" s="369"/>
      <c r="BF69" s="369"/>
      <c r="BG69" s="369"/>
      <c r="BH69" s="369"/>
      <c r="BI69" s="369"/>
      <c r="BJ69" s="369"/>
      <c r="BK69" s="377"/>
      <c r="BL69" s="371"/>
      <c r="BM69" s="372"/>
      <c r="BN69" s="369"/>
      <c r="BO69" s="369"/>
      <c r="BP69" s="369"/>
      <c r="BQ69" s="369"/>
      <c r="BR69" s="369"/>
      <c r="BS69" s="369"/>
      <c r="BT69" s="369"/>
      <c r="BU69" s="369"/>
      <c r="BV69" s="370"/>
      <c r="BW69" s="372"/>
      <c r="BX69" s="369"/>
      <c r="BY69" s="369"/>
      <c r="BZ69" s="369"/>
      <c r="CA69" s="369"/>
      <c r="CB69" s="369"/>
      <c r="CC69" s="369"/>
      <c r="CD69" s="369"/>
      <c r="CE69" s="369"/>
      <c r="CF69" s="370"/>
      <c r="CG69" s="395"/>
      <c r="CH69" s="372"/>
      <c r="CI69" s="369"/>
      <c r="CJ69" s="369"/>
      <c r="CK69" s="369"/>
      <c r="CL69" s="370"/>
      <c r="CM69" s="373"/>
      <c r="CN69" s="376"/>
      <c r="CO69" s="372"/>
      <c r="CP69" s="369"/>
      <c r="CQ69" s="369"/>
      <c r="CR69" s="369"/>
      <c r="CS69" s="369"/>
      <c r="CT69" s="369"/>
      <c r="CU69" s="369"/>
      <c r="CV69" s="369"/>
      <c r="CW69" s="369"/>
      <c r="CX69" s="370"/>
      <c r="CY69" s="371"/>
      <c r="CZ69" s="371"/>
      <c r="DA69" s="372"/>
      <c r="DB69" s="369"/>
      <c r="DC69" s="369"/>
      <c r="DD69" s="369"/>
      <c r="DE69" s="369"/>
      <c r="DF69" s="369"/>
      <c r="DG69" s="369"/>
      <c r="DH69" s="369"/>
      <c r="DI69" s="369"/>
      <c r="DJ69" s="370"/>
      <c r="DK69" s="382"/>
      <c r="DL69" s="382"/>
      <c r="DM69" s="381"/>
      <c r="DN69" s="381"/>
      <c r="DO69" s="381"/>
      <c r="DP69" s="381"/>
      <c r="DQ69" s="381"/>
      <c r="DR69" s="381"/>
      <c r="DS69" s="380"/>
      <c r="DT69" s="372"/>
      <c r="DU69" s="369"/>
      <c r="DV69" s="369"/>
      <c r="DW69" s="369"/>
      <c r="DX69" s="370"/>
      <c r="DY69" s="378"/>
      <c r="DZ69" s="372"/>
      <c r="EA69" s="369"/>
      <c r="EB69" s="369"/>
      <c r="EC69" s="369"/>
      <c r="ED69" s="370"/>
      <c r="EE69" s="378"/>
      <c r="EF69" s="379"/>
    </row>
    <row r="70" spans="1:136" ht="12.6" customHeight="1" x14ac:dyDescent="0.2">
      <c r="B70" s="427">
        <f t="shared" ref="B70" si="400">B67+1</f>
        <v>21</v>
      </c>
      <c r="C70" s="425"/>
      <c r="D70" s="425"/>
      <c r="E70" s="425"/>
      <c r="F70" s="425"/>
      <c r="G70" s="425"/>
      <c r="H70" s="428" t="s">
        <v>196</v>
      </c>
      <c r="I70" s="425"/>
      <c r="J70" s="425" t="str">
        <f t="shared" ref="J70" si="401">IF($H70="3e)  Skoršia transpozícia  - zavedenie transpozície pred termínom ktorý určuje smernica EÚ. "," ","")</f>
        <v/>
      </c>
      <c r="K70" s="431" t="str">
        <f t="shared" ref="K70" si="402">IF($H70="3e)  Skoršia transpozícia  - zavedenie transpozície pred termínom ktorý určuje smernica EÚ. ",$J70,"NA")</f>
        <v>NA</v>
      </c>
      <c r="L70" s="422">
        <f>IF(K70&gt;12,1,K70/12)</f>
        <v>1</v>
      </c>
      <c r="M70" s="425"/>
      <c r="N70" s="418"/>
      <c r="O70" s="426">
        <f>IF(N70="N",0,N70)</f>
        <v>0</v>
      </c>
      <c r="P70" s="418" t="s">
        <v>196</v>
      </c>
      <c r="Q70" s="418"/>
      <c r="R70" s="418"/>
      <c r="S70" s="418" t="s">
        <v>35</v>
      </c>
      <c r="T70" s="419">
        <f>VLOOKUP(S70,vstupy!$B$3:$C$15,2,FALSE)</f>
        <v>0</v>
      </c>
      <c r="U70" s="418"/>
      <c r="V70" s="420"/>
      <c r="W70" s="421" t="s">
        <v>35</v>
      </c>
      <c r="X70" s="419">
        <f>VLOOKUP(W70,vstupy!$B$3:$C$15,2,FALSE)</f>
        <v>0</v>
      </c>
      <c r="Y70" s="418"/>
      <c r="Z70" s="160" t="s">
        <v>142</v>
      </c>
      <c r="AA70" s="174" t="s">
        <v>137</v>
      </c>
      <c r="AB70" s="171">
        <f>VLOOKUP($Z70,vstupy!$B$18:$F$31,MATCH($AA70,vstupy!$B$17:$F$17,0),0)</f>
        <v>0</v>
      </c>
      <c r="AC70" s="108" t="s">
        <v>143</v>
      </c>
      <c r="AD70" s="171">
        <f>VLOOKUP($AC70,vstupy!$B$34:$C$36,2,FALSE)</f>
        <v>0</v>
      </c>
      <c r="AE70" s="171">
        <f t="shared" si="108"/>
        <v>0</v>
      </c>
      <c r="AF70" s="434" t="s">
        <v>35</v>
      </c>
      <c r="AG70" s="403">
        <f>VLOOKUP(AF70,vstupy!$B$3:$C$15,2,FALSE)</f>
        <v>0</v>
      </c>
      <c r="AH70" s="406" t="str">
        <f>IFERROR(IF(O70=0,"N",Q70/N70*L70),0)</f>
        <v>N</v>
      </c>
      <c r="AI70" s="400">
        <f>Q70*L70</f>
        <v>0</v>
      </c>
      <c r="AJ70" s="441">
        <f t="shared" ref="AJ70" si="403">R70*T70*L70</f>
        <v>0</v>
      </c>
      <c r="AK70" s="400">
        <f t="shared" ref="AK70" si="404">IFERROR(AJ70*O70,0)</f>
        <v>0</v>
      </c>
      <c r="AL70" s="441" t="str">
        <f t="shared" si="72"/>
        <v>N</v>
      </c>
      <c r="AM70" s="400">
        <f t="shared" ref="AM70" si="405">U70*L70</f>
        <v>0</v>
      </c>
      <c r="AN70" s="400">
        <f>V70*X70*L70</f>
        <v>0</v>
      </c>
      <c r="AO70" s="398">
        <f t="shared" ref="AO70" si="406">IFERROR(AN70*O70,0)</f>
        <v>0</v>
      </c>
      <c r="AP70" s="400">
        <f t="shared" ref="AP70" si="407">IF(Y70&gt;0,IF(AG70&gt;0,($I$6/160)*(Y70/60)*AG70*L70,0),IF(AG70&gt;0,($I$6/160)*((AE70+AE71+AE72)/60)*AG70*L70,0))</f>
        <v>0</v>
      </c>
      <c r="AQ70" s="439">
        <f>IFERROR(AP70*O70,0)</f>
        <v>0</v>
      </c>
      <c r="AR70" s="372">
        <f t="shared" ref="AR70:AZ70" si="408">IF($P70="In (zvyšuje náklady)",AH70,0)</f>
        <v>0</v>
      </c>
      <c r="AS70" s="369">
        <f t="shared" si="408"/>
        <v>0</v>
      </c>
      <c r="AT70" s="369">
        <f t="shared" si="408"/>
        <v>0</v>
      </c>
      <c r="AU70" s="369">
        <f t="shared" si="408"/>
        <v>0</v>
      </c>
      <c r="AV70" s="369">
        <f t="shared" si="408"/>
        <v>0</v>
      </c>
      <c r="AW70" s="369">
        <f t="shared" si="408"/>
        <v>0</v>
      </c>
      <c r="AX70" s="369">
        <f t="shared" si="408"/>
        <v>0</v>
      </c>
      <c r="AY70" s="369">
        <f t="shared" si="408"/>
        <v>0</v>
      </c>
      <c r="AZ70" s="369">
        <f t="shared" si="408"/>
        <v>0</v>
      </c>
      <c r="BA70" s="369">
        <f>IF($P70="In (zvyšuje náklady)",AQ70,0)</f>
        <v>0</v>
      </c>
      <c r="BB70" s="369" t="str">
        <f t="shared" ref="BB70:BK70" si="409">IF($P70="Out (znižuje náklady)",AH70,"0")</f>
        <v>0</v>
      </c>
      <c r="BC70" s="369" t="str">
        <f t="shared" si="409"/>
        <v>0</v>
      </c>
      <c r="BD70" s="369" t="str">
        <f t="shared" si="409"/>
        <v>0</v>
      </c>
      <c r="BE70" s="369" t="str">
        <f t="shared" si="409"/>
        <v>0</v>
      </c>
      <c r="BF70" s="369" t="str">
        <f t="shared" si="409"/>
        <v>0</v>
      </c>
      <c r="BG70" s="369" t="str">
        <f t="shared" si="409"/>
        <v>0</v>
      </c>
      <c r="BH70" s="369" t="str">
        <f t="shared" si="409"/>
        <v>0</v>
      </c>
      <c r="BI70" s="369" t="str">
        <f t="shared" si="409"/>
        <v>0</v>
      </c>
      <c r="BJ70" s="369" t="str">
        <f t="shared" si="409"/>
        <v>0</v>
      </c>
      <c r="BK70" s="377" t="str">
        <f t="shared" si="409"/>
        <v>0</v>
      </c>
      <c r="BL70" s="371">
        <f>IF(H70=vstupy!$B$47,0,1)</f>
        <v>1</v>
      </c>
      <c r="BM70" s="372">
        <f t="shared" ref="BM70:CF70" si="410">$BL70*AR70</f>
        <v>0</v>
      </c>
      <c r="BN70" s="369">
        <f t="shared" si="410"/>
        <v>0</v>
      </c>
      <c r="BO70" s="369">
        <f t="shared" si="410"/>
        <v>0</v>
      </c>
      <c r="BP70" s="369">
        <f t="shared" si="410"/>
        <v>0</v>
      </c>
      <c r="BQ70" s="369">
        <f t="shared" si="410"/>
        <v>0</v>
      </c>
      <c r="BR70" s="369">
        <f t="shared" si="410"/>
        <v>0</v>
      </c>
      <c r="BS70" s="369">
        <f t="shared" si="410"/>
        <v>0</v>
      </c>
      <c r="BT70" s="369">
        <f t="shared" si="410"/>
        <v>0</v>
      </c>
      <c r="BU70" s="369">
        <f t="shared" si="410"/>
        <v>0</v>
      </c>
      <c r="BV70" s="370">
        <f t="shared" si="410"/>
        <v>0</v>
      </c>
      <c r="BW70" s="372">
        <f t="shared" si="410"/>
        <v>0</v>
      </c>
      <c r="BX70" s="369">
        <f t="shared" si="410"/>
        <v>0</v>
      </c>
      <c r="BY70" s="369">
        <f t="shared" si="410"/>
        <v>0</v>
      </c>
      <c r="BZ70" s="369">
        <f t="shared" si="410"/>
        <v>0</v>
      </c>
      <c r="CA70" s="369">
        <f t="shared" si="410"/>
        <v>0</v>
      </c>
      <c r="CB70" s="369">
        <f t="shared" si="410"/>
        <v>0</v>
      </c>
      <c r="CC70" s="369">
        <f t="shared" si="410"/>
        <v>0</v>
      </c>
      <c r="CD70" s="369">
        <f t="shared" si="410"/>
        <v>0</v>
      </c>
      <c r="CE70" s="369">
        <f t="shared" si="410"/>
        <v>0</v>
      </c>
      <c r="CF70" s="370">
        <f t="shared" si="410"/>
        <v>0</v>
      </c>
      <c r="CG70" s="395">
        <f>IF(P70="Nemení sa",1,0)</f>
        <v>0</v>
      </c>
      <c r="CH70" s="372">
        <f>AI70*$CG70</f>
        <v>0</v>
      </c>
      <c r="CI70" s="369">
        <f>AK70*$CG70</f>
        <v>0</v>
      </c>
      <c r="CJ70" s="369">
        <f>AM70*$CG70</f>
        <v>0</v>
      </c>
      <c r="CK70" s="369">
        <f>AO70*$CG70</f>
        <v>0</v>
      </c>
      <c r="CL70" s="370">
        <f>AQ70*$CG70</f>
        <v>0</v>
      </c>
      <c r="CM70" s="373">
        <f t="shared" ref="CM70" si="411">SUM(CH70:CL72)</f>
        <v>0</v>
      </c>
      <c r="CN70" s="374">
        <f>IF(H70=vstupy!B$42,"1",0)</f>
        <v>0</v>
      </c>
      <c r="CO70" s="372">
        <f t="shared" ref="CO70:CX70" si="412">IF($CN70="1",AR70,0)</f>
        <v>0</v>
      </c>
      <c r="CP70" s="369">
        <f t="shared" si="412"/>
        <v>0</v>
      </c>
      <c r="CQ70" s="369">
        <f t="shared" si="412"/>
        <v>0</v>
      </c>
      <c r="CR70" s="369">
        <f t="shared" si="412"/>
        <v>0</v>
      </c>
      <c r="CS70" s="369">
        <f t="shared" si="412"/>
        <v>0</v>
      </c>
      <c r="CT70" s="369">
        <f t="shared" si="412"/>
        <v>0</v>
      </c>
      <c r="CU70" s="369">
        <f t="shared" si="412"/>
        <v>0</v>
      </c>
      <c r="CV70" s="369">
        <f t="shared" si="412"/>
        <v>0</v>
      </c>
      <c r="CW70" s="369">
        <f t="shared" si="412"/>
        <v>0</v>
      </c>
      <c r="CX70" s="370">
        <f t="shared" si="412"/>
        <v>0</v>
      </c>
      <c r="CY70" s="371">
        <f>CR70+CV70+CX70</f>
        <v>0</v>
      </c>
      <c r="CZ70" s="371">
        <f t="shared" ref="CZ70" si="413">CP70+CT70</f>
        <v>0</v>
      </c>
      <c r="DA70" s="372">
        <f t="shared" ref="DA70:DJ70" si="414">IF($CN70="1",BB70,0)</f>
        <v>0</v>
      </c>
      <c r="DB70" s="369">
        <f t="shared" si="414"/>
        <v>0</v>
      </c>
      <c r="DC70" s="369">
        <f t="shared" si="414"/>
        <v>0</v>
      </c>
      <c r="DD70" s="369">
        <f t="shared" si="414"/>
        <v>0</v>
      </c>
      <c r="DE70" s="369">
        <f t="shared" si="414"/>
        <v>0</v>
      </c>
      <c r="DF70" s="369">
        <f t="shared" si="414"/>
        <v>0</v>
      </c>
      <c r="DG70" s="369">
        <f t="shared" si="414"/>
        <v>0</v>
      </c>
      <c r="DH70" s="369">
        <f t="shared" si="414"/>
        <v>0</v>
      </c>
      <c r="DI70" s="369">
        <f t="shared" si="414"/>
        <v>0</v>
      </c>
      <c r="DJ70" s="370">
        <f t="shared" si="414"/>
        <v>0</v>
      </c>
      <c r="DK70" s="382">
        <f>DD70+DH70+DJ70</f>
        <v>0</v>
      </c>
      <c r="DL70" s="382">
        <f t="shared" ref="DL70" si="415">DB70+DF70</f>
        <v>0</v>
      </c>
      <c r="DM70" s="381">
        <f>IF(CG70=0,1,0)</f>
        <v>1</v>
      </c>
      <c r="DN70" s="381">
        <f>IFERROR(IF($AH70="N",AJ70+AL70+AN70+AP70,AH70+AJ70+AL70+AN70+AP70),0)*$DM70</f>
        <v>0</v>
      </c>
      <c r="DO70" s="381">
        <f>(AI70+AK70+AM70+AO70+AQ70)*$DM70</f>
        <v>0</v>
      </c>
      <c r="DP70" s="381">
        <f>AU70+AY70+BA70-CY70</f>
        <v>0</v>
      </c>
      <c r="DQ70" s="381">
        <f>BE70+BI70+BK70-DK70</f>
        <v>0</v>
      </c>
      <c r="DR70" s="381">
        <f>DP70+DQ70</f>
        <v>0</v>
      </c>
      <c r="DS70" s="380" t="str">
        <f>IF(OR(H70=vstupy!B$40,H70=vstupy!B$41,H70=vstupy!B$42,),"0","1")</f>
        <v>0</v>
      </c>
      <c r="DT70" s="372">
        <f>IF($DS70="1",AS70,"0")+CH70</f>
        <v>0</v>
      </c>
      <c r="DU70" s="369">
        <f>IF($DS70="1",AU70,"0")+CI70</f>
        <v>0</v>
      </c>
      <c r="DV70" s="369">
        <f>IF($DS70="1",AW70,"0")+CJ70</f>
        <v>0</v>
      </c>
      <c r="DW70" s="369">
        <f>IF($DS70="1",AY70,"0")+CK70</f>
        <v>0</v>
      </c>
      <c r="DX70" s="370">
        <f>IF($DS70="1",BA70,"0")+CL70</f>
        <v>0</v>
      </c>
      <c r="DY70" s="378">
        <f t="shared" ref="DY70" si="416">SUM(DT70:DX72)</f>
        <v>0</v>
      </c>
      <c r="DZ70" s="372" t="str">
        <f t="shared" ref="DZ70" si="417">IF($DS70="1",BC70,"0")</f>
        <v>0</v>
      </c>
      <c r="EA70" s="369" t="str">
        <f t="shared" ref="EA70" si="418">IF($DS70="1",BE70,"0")</f>
        <v>0</v>
      </c>
      <c r="EB70" s="369" t="str">
        <f t="shared" ref="EB70" si="419">IF($DS70="1",BG70,"0")</f>
        <v>0</v>
      </c>
      <c r="EC70" s="369" t="str">
        <f>IF($DS70="1",BI70,"0")</f>
        <v>0</v>
      </c>
      <c r="ED70" s="370" t="str">
        <f>IF($DS70="1",BK70,"0")</f>
        <v>0</v>
      </c>
      <c r="EE70" s="378">
        <f t="shared" ref="EE70" si="420">SUM(DZ70:ED72)</f>
        <v>0</v>
      </c>
      <c r="EF70" s="379">
        <f>EE70+DY70</f>
        <v>0</v>
      </c>
    </row>
    <row r="71" spans="1:136" ht="12.6" customHeight="1" x14ac:dyDescent="0.2">
      <c r="B71" s="427"/>
      <c r="C71" s="425"/>
      <c r="D71" s="425"/>
      <c r="E71" s="425"/>
      <c r="F71" s="425"/>
      <c r="G71" s="425"/>
      <c r="H71" s="429"/>
      <c r="I71" s="425"/>
      <c r="J71" s="425"/>
      <c r="K71" s="432"/>
      <c r="L71" s="423"/>
      <c r="M71" s="425"/>
      <c r="N71" s="418"/>
      <c r="O71" s="426"/>
      <c r="P71" s="418"/>
      <c r="Q71" s="418"/>
      <c r="R71" s="418"/>
      <c r="S71" s="418"/>
      <c r="T71" s="419"/>
      <c r="U71" s="418"/>
      <c r="V71" s="420"/>
      <c r="W71" s="421"/>
      <c r="X71" s="419"/>
      <c r="Y71" s="418"/>
      <c r="Z71" s="160" t="s">
        <v>142</v>
      </c>
      <c r="AA71" s="174" t="s">
        <v>137</v>
      </c>
      <c r="AB71" s="171">
        <f>VLOOKUP($Z71,vstupy!$B$18:$F$31,MATCH($AA71,vstupy!$B$17:$F$17,0),0)</f>
        <v>0</v>
      </c>
      <c r="AC71" s="108" t="s">
        <v>143</v>
      </c>
      <c r="AD71" s="171">
        <f>VLOOKUP($AC71,vstupy!$B$34:$C$36,2,FALSE)</f>
        <v>0</v>
      </c>
      <c r="AE71" s="171">
        <f t="shared" si="108"/>
        <v>0</v>
      </c>
      <c r="AF71" s="435"/>
      <c r="AG71" s="404"/>
      <c r="AH71" s="372"/>
      <c r="AI71" s="396"/>
      <c r="AJ71" s="396"/>
      <c r="AK71" s="396"/>
      <c r="AL71" s="396"/>
      <c r="AM71" s="396"/>
      <c r="AN71" s="396"/>
      <c r="AO71" s="399"/>
      <c r="AP71" s="396"/>
      <c r="AQ71" s="401"/>
      <c r="AR71" s="372"/>
      <c r="AS71" s="369"/>
      <c r="AT71" s="369"/>
      <c r="AU71" s="369"/>
      <c r="AV71" s="369"/>
      <c r="AW71" s="369"/>
      <c r="AX71" s="369"/>
      <c r="AY71" s="369"/>
      <c r="AZ71" s="369"/>
      <c r="BA71" s="369"/>
      <c r="BB71" s="369"/>
      <c r="BC71" s="369"/>
      <c r="BD71" s="369"/>
      <c r="BE71" s="369"/>
      <c r="BF71" s="369"/>
      <c r="BG71" s="369"/>
      <c r="BH71" s="369"/>
      <c r="BI71" s="369"/>
      <c r="BJ71" s="369"/>
      <c r="BK71" s="377"/>
      <c r="BL71" s="371"/>
      <c r="BM71" s="372"/>
      <c r="BN71" s="369"/>
      <c r="BO71" s="369"/>
      <c r="BP71" s="369"/>
      <c r="BQ71" s="369"/>
      <c r="BR71" s="369"/>
      <c r="BS71" s="369"/>
      <c r="BT71" s="369"/>
      <c r="BU71" s="369"/>
      <c r="BV71" s="370"/>
      <c r="BW71" s="372"/>
      <c r="BX71" s="369"/>
      <c r="BY71" s="369"/>
      <c r="BZ71" s="369"/>
      <c r="CA71" s="369"/>
      <c r="CB71" s="369"/>
      <c r="CC71" s="369"/>
      <c r="CD71" s="369"/>
      <c r="CE71" s="369"/>
      <c r="CF71" s="370"/>
      <c r="CG71" s="395"/>
      <c r="CH71" s="372"/>
      <c r="CI71" s="369"/>
      <c r="CJ71" s="369"/>
      <c r="CK71" s="369"/>
      <c r="CL71" s="370"/>
      <c r="CM71" s="373"/>
      <c r="CN71" s="375"/>
      <c r="CO71" s="372"/>
      <c r="CP71" s="369"/>
      <c r="CQ71" s="369"/>
      <c r="CR71" s="369"/>
      <c r="CS71" s="369"/>
      <c r="CT71" s="369"/>
      <c r="CU71" s="369"/>
      <c r="CV71" s="369"/>
      <c r="CW71" s="369"/>
      <c r="CX71" s="370"/>
      <c r="CY71" s="371"/>
      <c r="CZ71" s="371"/>
      <c r="DA71" s="372"/>
      <c r="DB71" s="369"/>
      <c r="DC71" s="369"/>
      <c r="DD71" s="369"/>
      <c r="DE71" s="369"/>
      <c r="DF71" s="369"/>
      <c r="DG71" s="369"/>
      <c r="DH71" s="369"/>
      <c r="DI71" s="369"/>
      <c r="DJ71" s="370"/>
      <c r="DK71" s="382"/>
      <c r="DL71" s="382"/>
      <c r="DM71" s="381"/>
      <c r="DN71" s="381"/>
      <c r="DO71" s="381"/>
      <c r="DP71" s="381"/>
      <c r="DQ71" s="381"/>
      <c r="DR71" s="381"/>
      <c r="DS71" s="380"/>
      <c r="DT71" s="372"/>
      <c r="DU71" s="369"/>
      <c r="DV71" s="369"/>
      <c r="DW71" s="369"/>
      <c r="DX71" s="370"/>
      <c r="DY71" s="378"/>
      <c r="DZ71" s="372"/>
      <c r="EA71" s="369"/>
      <c r="EB71" s="369"/>
      <c r="EC71" s="369"/>
      <c r="ED71" s="370"/>
      <c r="EE71" s="378"/>
      <c r="EF71" s="379"/>
    </row>
    <row r="72" spans="1:136" ht="12.6" customHeight="1" x14ac:dyDescent="0.2">
      <c r="B72" s="427"/>
      <c r="C72" s="425"/>
      <c r="D72" s="425"/>
      <c r="E72" s="425"/>
      <c r="F72" s="425"/>
      <c r="G72" s="425"/>
      <c r="H72" s="430"/>
      <c r="I72" s="425"/>
      <c r="J72" s="425"/>
      <c r="K72" s="433"/>
      <c r="L72" s="424"/>
      <c r="M72" s="425"/>
      <c r="N72" s="418"/>
      <c r="O72" s="426"/>
      <c r="P72" s="418"/>
      <c r="Q72" s="418"/>
      <c r="R72" s="418"/>
      <c r="S72" s="418"/>
      <c r="T72" s="419"/>
      <c r="U72" s="418"/>
      <c r="V72" s="420"/>
      <c r="W72" s="421"/>
      <c r="X72" s="419"/>
      <c r="Y72" s="418"/>
      <c r="Z72" s="160" t="s">
        <v>142</v>
      </c>
      <c r="AA72" s="174" t="s">
        <v>137</v>
      </c>
      <c r="AB72" s="171">
        <f>VLOOKUP($Z72,vstupy!$B$18:$F$31,MATCH($AA72,vstupy!$B$17:$F$17,0),0)</f>
        <v>0</v>
      </c>
      <c r="AC72" s="108" t="s">
        <v>143</v>
      </c>
      <c r="AD72" s="171">
        <f>VLOOKUP($AC72,vstupy!$B$34:$C$36,2,FALSE)</f>
        <v>0</v>
      </c>
      <c r="AE72" s="171">
        <f t="shared" si="108"/>
        <v>0</v>
      </c>
      <c r="AF72" s="436"/>
      <c r="AG72" s="405"/>
      <c r="AH72" s="372"/>
      <c r="AI72" s="396"/>
      <c r="AJ72" s="396"/>
      <c r="AK72" s="396"/>
      <c r="AL72" s="396"/>
      <c r="AM72" s="396"/>
      <c r="AN72" s="396"/>
      <c r="AO72" s="400"/>
      <c r="AP72" s="396"/>
      <c r="AQ72" s="401"/>
      <c r="AR72" s="372"/>
      <c r="AS72" s="369"/>
      <c r="AT72" s="369"/>
      <c r="AU72" s="369"/>
      <c r="AV72" s="369"/>
      <c r="AW72" s="369"/>
      <c r="AX72" s="369"/>
      <c r="AY72" s="369"/>
      <c r="AZ72" s="369"/>
      <c r="BA72" s="369"/>
      <c r="BB72" s="369"/>
      <c r="BC72" s="369"/>
      <c r="BD72" s="369"/>
      <c r="BE72" s="369"/>
      <c r="BF72" s="369"/>
      <c r="BG72" s="369"/>
      <c r="BH72" s="369"/>
      <c r="BI72" s="369"/>
      <c r="BJ72" s="369"/>
      <c r="BK72" s="377"/>
      <c r="BL72" s="371"/>
      <c r="BM72" s="372"/>
      <c r="BN72" s="369"/>
      <c r="BO72" s="369"/>
      <c r="BP72" s="369"/>
      <c r="BQ72" s="369"/>
      <c r="BR72" s="369"/>
      <c r="BS72" s="369"/>
      <c r="BT72" s="369"/>
      <c r="BU72" s="369"/>
      <c r="BV72" s="370"/>
      <c r="BW72" s="372"/>
      <c r="BX72" s="369"/>
      <c r="BY72" s="369"/>
      <c r="BZ72" s="369"/>
      <c r="CA72" s="369"/>
      <c r="CB72" s="369"/>
      <c r="CC72" s="369"/>
      <c r="CD72" s="369"/>
      <c r="CE72" s="369"/>
      <c r="CF72" s="370"/>
      <c r="CG72" s="395"/>
      <c r="CH72" s="372"/>
      <c r="CI72" s="369"/>
      <c r="CJ72" s="369"/>
      <c r="CK72" s="369"/>
      <c r="CL72" s="370"/>
      <c r="CM72" s="373"/>
      <c r="CN72" s="376"/>
      <c r="CO72" s="372"/>
      <c r="CP72" s="369"/>
      <c r="CQ72" s="369"/>
      <c r="CR72" s="369"/>
      <c r="CS72" s="369"/>
      <c r="CT72" s="369"/>
      <c r="CU72" s="369"/>
      <c r="CV72" s="369"/>
      <c r="CW72" s="369"/>
      <c r="CX72" s="370"/>
      <c r="CY72" s="371"/>
      <c r="CZ72" s="371"/>
      <c r="DA72" s="372"/>
      <c r="DB72" s="369"/>
      <c r="DC72" s="369"/>
      <c r="DD72" s="369"/>
      <c r="DE72" s="369"/>
      <c r="DF72" s="369"/>
      <c r="DG72" s="369"/>
      <c r="DH72" s="369"/>
      <c r="DI72" s="369"/>
      <c r="DJ72" s="370"/>
      <c r="DK72" s="382"/>
      <c r="DL72" s="382"/>
      <c r="DM72" s="381"/>
      <c r="DN72" s="381"/>
      <c r="DO72" s="381"/>
      <c r="DP72" s="381"/>
      <c r="DQ72" s="381"/>
      <c r="DR72" s="381"/>
      <c r="DS72" s="380"/>
      <c r="DT72" s="372"/>
      <c r="DU72" s="369"/>
      <c r="DV72" s="369"/>
      <c r="DW72" s="369"/>
      <c r="DX72" s="370"/>
      <c r="DY72" s="378"/>
      <c r="DZ72" s="372"/>
      <c r="EA72" s="369"/>
      <c r="EB72" s="369"/>
      <c r="EC72" s="369"/>
      <c r="ED72" s="370"/>
      <c r="EE72" s="378"/>
      <c r="EF72" s="379"/>
    </row>
    <row r="73" spans="1:136" ht="12.6" customHeight="1" x14ac:dyDescent="0.2">
      <c r="B73" s="414">
        <f t="shared" ref="B73" si="421">B70+1</f>
        <v>22</v>
      </c>
      <c r="C73" s="437"/>
      <c r="D73" s="437"/>
      <c r="E73" s="437"/>
      <c r="F73" s="437"/>
      <c r="G73" s="437"/>
      <c r="H73" s="392" t="s">
        <v>196</v>
      </c>
      <c r="I73" s="437"/>
      <c r="J73" s="437" t="str">
        <f t="shared" ref="J73" si="422">IF($H73="3e)  Skoršia transpozícia  - zavedenie transpozície pred termínom ktorý určuje smernica EÚ. "," ","")</f>
        <v/>
      </c>
      <c r="K73" s="386" t="str">
        <f t="shared" ref="K73" si="423">IF($H73="3e)  Skoršia transpozícia  - zavedenie transpozície pred termínom ktorý určuje smernica EÚ. ",$J73,"NA")</f>
        <v>NA</v>
      </c>
      <c r="L73" s="389">
        <f>IF(K73&gt;12,1,K73/12)</f>
        <v>1</v>
      </c>
      <c r="M73" s="437"/>
      <c r="N73" s="384"/>
      <c r="O73" s="383">
        <f>IF(N73="N",0,N73)</f>
        <v>0</v>
      </c>
      <c r="P73" s="384" t="s">
        <v>196</v>
      </c>
      <c r="Q73" s="384"/>
      <c r="R73" s="384"/>
      <c r="S73" s="384" t="s">
        <v>35</v>
      </c>
      <c r="T73" s="385">
        <f>VLOOKUP(S73,vstupy!$B$3:$C$15,2,FALSE)</f>
        <v>0</v>
      </c>
      <c r="U73" s="384"/>
      <c r="V73" s="409"/>
      <c r="W73" s="410" t="s">
        <v>35</v>
      </c>
      <c r="X73" s="385">
        <f>VLOOKUP(W73,vstupy!$B$3:$C$15,2,FALSE)</f>
        <v>0</v>
      </c>
      <c r="Y73" s="384"/>
      <c r="Z73" s="261" t="s">
        <v>142</v>
      </c>
      <c r="AA73" s="262" t="s">
        <v>137</v>
      </c>
      <c r="AB73" s="263">
        <f>VLOOKUP($Z73,vstupy!$B$18:$F$31,MATCH($AA73,vstupy!$B$17:$F$17,0),0)</f>
        <v>0</v>
      </c>
      <c r="AC73" s="264" t="s">
        <v>143</v>
      </c>
      <c r="AD73" s="263">
        <f>VLOOKUP($AC73,vstupy!$B$34:$C$36,2,FALSE)</f>
        <v>0</v>
      </c>
      <c r="AE73" s="263">
        <f t="shared" si="108"/>
        <v>0</v>
      </c>
      <c r="AF73" s="411" t="s">
        <v>35</v>
      </c>
      <c r="AG73" s="403">
        <f>VLOOKUP(AF73,vstupy!$B$3:$C$15,2,FALSE)</f>
        <v>0</v>
      </c>
      <c r="AH73" s="406" t="str">
        <f>IFERROR(IF(O73=0,"N",Q73/N73*L73),0)</f>
        <v>N</v>
      </c>
      <c r="AI73" s="400">
        <f>Q73*L73</f>
        <v>0</v>
      </c>
      <c r="AJ73" s="441">
        <f t="shared" ref="AJ73" si="424">R73*T73*L73</f>
        <v>0</v>
      </c>
      <c r="AK73" s="400">
        <f t="shared" ref="AK73" si="425">IFERROR(AJ73*O73,0)</f>
        <v>0</v>
      </c>
      <c r="AL73" s="441" t="str">
        <f t="shared" si="72"/>
        <v>N</v>
      </c>
      <c r="AM73" s="400">
        <f t="shared" ref="AM73" si="426">U73*L73</f>
        <v>0</v>
      </c>
      <c r="AN73" s="400">
        <f>V73*X73*L73</f>
        <v>0</v>
      </c>
      <c r="AO73" s="398">
        <f t="shared" ref="AO73" si="427">IFERROR(AN73*O73,0)</f>
        <v>0</v>
      </c>
      <c r="AP73" s="400">
        <f t="shared" ref="AP73" si="428">IF(Y73&gt;0,IF(AG73&gt;0,($I$6/160)*(Y73/60)*AG73*L73,0),IF(AG73&gt;0,($I$6/160)*((AE73+AE74+AE75)/60)*AG73*L73,0))</f>
        <v>0</v>
      </c>
      <c r="AQ73" s="439">
        <f>IFERROR(AP73*O73,0)</f>
        <v>0</v>
      </c>
      <c r="AR73" s="372">
        <f t="shared" ref="AR73:BA73" si="429">IF($P73="In (zvyšuje náklady)",AH73,0)</f>
        <v>0</v>
      </c>
      <c r="AS73" s="369">
        <f t="shared" si="429"/>
        <v>0</v>
      </c>
      <c r="AT73" s="369">
        <f t="shared" si="429"/>
        <v>0</v>
      </c>
      <c r="AU73" s="369">
        <f t="shared" si="429"/>
        <v>0</v>
      </c>
      <c r="AV73" s="369">
        <f t="shared" si="429"/>
        <v>0</v>
      </c>
      <c r="AW73" s="369">
        <f t="shared" si="429"/>
        <v>0</v>
      </c>
      <c r="AX73" s="369">
        <f t="shared" si="429"/>
        <v>0</v>
      </c>
      <c r="AY73" s="369">
        <f t="shared" si="429"/>
        <v>0</v>
      </c>
      <c r="AZ73" s="369">
        <f t="shared" si="429"/>
        <v>0</v>
      </c>
      <c r="BA73" s="369">
        <f t="shared" si="429"/>
        <v>0</v>
      </c>
      <c r="BB73" s="369" t="str">
        <f t="shared" ref="BB73:BK73" si="430">IF($P73="Out (znižuje náklady)",AH73,"0")</f>
        <v>0</v>
      </c>
      <c r="BC73" s="369" t="str">
        <f t="shared" si="430"/>
        <v>0</v>
      </c>
      <c r="BD73" s="369" t="str">
        <f t="shared" si="430"/>
        <v>0</v>
      </c>
      <c r="BE73" s="369" t="str">
        <f t="shared" si="430"/>
        <v>0</v>
      </c>
      <c r="BF73" s="369" t="str">
        <f t="shared" si="430"/>
        <v>0</v>
      </c>
      <c r="BG73" s="369" t="str">
        <f t="shared" si="430"/>
        <v>0</v>
      </c>
      <c r="BH73" s="369" t="str">
        <f t="shared" si="430"/>
        <v>0</v>
      </c>
      <c r="BI73" s="369" t="str">
        <f t="shared" si="430"/>
        <v>0</v>
      </c>
      <c r="BJ73" s="369" t="str">
        <f t="shared" si="430"/>
        <v>0</v>
      </c>
      <c r="BK73" s="377" t="str">
        <f t="shared" si="430"/>
        <v>0</v>
      </c>
      <c r="BL73" s="371">
        <f>IF(H73=vstupy!$B$47,0,1)</f>
        <v>1</v>
      </c>
      <c r="BM73" s="372">
        <f t="shared" ref="BM73:CF73" si="431">$BL73*AR73</f>
        <v>0</v>
      </c>
      <c r="BN73" s="369">
        <f t="shared" si="431"/>
        <v>0</v>
      </c>
      <c r="BO73" s="369">
        <f t="shared" si="431"/>
        <v>0</v>
      </c>
      <c r="BP73" s="369">
        <f t="shared" si="431"/>
        <v>0</v>
      </c>
      <c r="BQ73" s="369">
        <f t="shared" si="431"/>
        <v>0</v>
      </c>
      <c r="BR73" s="369">
        <f t="shared" si="431"/>
        <v>0</v>
      </c>
      <c r="BS73" s="369">
        <f t="shared" si="431"/>
        <v>0</v>
      </c>
      <c r="BT73" s="369">
        <f t="shared" si="431"/>
        <v>0</v>
      </c>
      <c r="BU73" s="369">
        <f t="shared" si="431"/>
        <v>0</v>
      </c>
      <c r="BV73" s="370">
        <f t="shared" si="431"/>
        <v>0</v>
      </c>
      <c r="BW73" s="372">
        <f t="shared" si="431"/>
        <v>0</v>
      </c>
      <c r="BX73" s="369">
        <f t="shared" si="431"/>
        <v>0</v>
      </c>
      <c r="BY73" s="369">
        <f t="shared" si="431"/>
        <v>0</v>
      </c>
      <c r="BZ73" s="369">
        <f t="shared" si="431"/>
        <v>0</v>
      </c>
      <c r="CA73" s="369">
        <f t="shared" si="431"/>
        <v>0</v>
      </c>
      <c r="CB73" s="369">
        <f t="shared" si="431"/>
        <v>0</v>
      </c>
      <c r="CC73" s="369">
        <f t="shared" si="431"/>
        <v>0</v>
      </c>
      <c r="CD73" s="369">
        <f t="shared" si="431"/>
        <v>0</v>
      </c>
      <c r="CE73" s="369">
        <f t="shared" si="431"/>
        <v>0</v>
      </c>
      <c r="CF73" s="370">
        <f t="shared" si="431"/>
        <v>0</v>
      </c>
      <c r="CG73" s="395">
        <f>IF(P73="Nemení sa",1,0)</f>
        <v>0</v>
      </c>
      <c r="CH73" s="372">
        <f>AI73*$CG73</f>
        <v>0</v>
      </c>
      <c r="CI73" s="369">
        <f>AK73*$CG73</f>
        <v>0</v>
      </c>
      <c r="CJ73" s="369">
        <f>AM73*$CG73</f>
        <v>0</v>
      </c>
      <c r="CK73" s="369">
        <f>AO73*$CG73</f>
        <v>0</v>
      </c>
      <c r="CL73" s="370">
        <f>AQ73*$CG73</f>
        <v>0</v>
      </c>
      <c r="CM73" s="373">
        <f t="shared" ref="CM73" si="432">SUM(CH73:CL75)</f>
        <v>0</v>
      </c>
      <c r="CN73" s="374">
        <f>IF(H73=vstupy!B$42,"1",0)</f>
        <v>0</v>
      </c>
      <c r="CO73" s="372">
        <f t="shared" ref="CO73:CX73" si="433">IF($CN73="1",AR73,0)</f>
        <v>0</v>
      </c>
      <c r="CP73" s="369">
        <f t="shared" si="433"/>
        <v>0</v>
      </c>
      <c r="CQ73" s="369">
        <f t="shared" si="433"/>
        <v>0</v>
      </c>
      <c r="CR73" s="369">
        <f t="shared" si="433"/>
        <v>0</v>
      </c>
      <c r="CS73" s="369">
        <f t="shared" si="433"/>
        <v>0</v>
      </c>
      <c r="CT73" s="369">
        <f t="shared" si="433"/>
        <v>0</v>
      </c>
      <c r="CU73" s="369">
        <f t="shared" si="433"/>
        <v>0</v>
      </c>
      <c r="CV73" s="369">
        <f t="shared" si="433"/>
        <v>0</v>
      </c>
      <c r="CW73" s="369">
        <f t="shared" si="433"/>
        <v>0</v>
      </c>
      <c r="CX73" s="370">
        <f t="shared" si="433"/>
        <v>0</v>
      </c>
      <c r="CY73" s="371">
        <f>CR73+CV73+CX73</f>
        <v>0</v>
      </c>
      <c r="CZ73" s="371">
        <f t="shared" ref="CZ73" si="434">CP73+CT73</f>
        <v>0</v>
      </c>
      <c r="DA73" s="372">
        <f t="shared" ref="DA73:DJ73" si="435">IF($CN73="1",BB73,0)</f>
        <v>0</v>
      </c>
      <c r="DB73" s="369">
        <f t="shared" si="435"/>
        <v>0</v>
      </c>
      <c r="DC73" s="369">
        <f t="shared" si="435"/>
        <v>0</v>
      </c>
      <c r="DD73" s="369">
        <f t="shared" si="435"/>
        <v>0</v>
      </c>
      <c r="DE73" s="369">
        <f t="shared" si="435"/>
        <v>0</v>
      </c>
      <c r="DF73" s="369">
        <f t="shared" si="435"/>
        <v>0</v>
      </c>
      <c r="DG73" s="369">
        <f t="shared" si="435"/>
        <v>0</v>
      </c>
      <c r="DH73" s="369">
        <f t="shared" si="435"/>
        <v>0</v>
      </c>
      <c r="DI73" s="369">
        <f t="shared" si="435"/>
        <v>0</v>
      </c>
      <c r="DJ73" s="370">
        <f t="shared" si="435"/>
        <v>0</v>
      </c>
      <c r="DK73" s="382">
        <f>DD73+DH73+DJ73</f>
        <v>0</v>
      </c>
      <c r="DL73" s="382">
        <f t="shared" ref="DL73" si="436">DB73+DF73</f>
        <v>0</v>
      </c>
      <c r="DM73" s="381">
        <f>IF(CG73=0,1,0)</f>
        <v>1</v>
      </c>
      <c r="DN73" s="381">
        <f>IFERROR(IF($AH73="N",AJ73+AL73+AN73+AP73,AH73+AJ73+AL73+AN73+AP73),0)*$DM73</f>
        <v>0</v>
      </c>
      <c r="DO73" s="381">
        <f>(AI73+AK73+AM73+AO73+AQ73)*$DM73</f>
        <v>0</v>
      </c>
      <c r="DP73" s="381">
        <f>AU73+AY73+BA73-CY73</f>
        <v>0</v>
      </c>
      <c r="DQ73" s="381">
        <f>BE73+BI73+BK73-DK73</f>
        <v>0</v>
      </c>
      <c r="DR73" s="381">
        <f>DP73+DQ73</f>
        <v>0</v>
      </c>
      <c r="DS73" s="380" t="str">
        <f>IF(OR(H73=vstupy!B$40,H73=vstupy!B$41,H73=vstupy!B$42,),"0","1")</f>
        <v>0</v>
      </c>
      <c r="DT73" s="372">
        <f>IF($DS73="1",AS73,"0")+CH73</f>
        <v>0</v>
      </c>
      <c r="DU73" s="369">
        <f>IF($DS73="1",AU73,"0")+CI73</f>
        <v>0</v>
      </c>
      <c r="DV73" s="369">
        <f>IF($DS73="1",AW73,"0")+CJ73</f>
        <v>0</v>
      </c>
      <c r="DW73" s="369">
        <f>IF($DS73="1",AY73,"0")+CK73</f>
        <v>0</v>
      </c>
      <c r="DX73" s="370">
        <f>IF($DS73="1",BA73,"0")+CL73</f>
        <v>0</v>
      </c>
      <c r="DY73" s="378">
        <f t="shared" ref="DY73" si="437">SUM(DT73:DX75)</f>
        <v>0</v>
      </c>
      <c r="DZ73" s="372" t="str">
        <f t="shared" ref="DZ73" si="438">IF($DS73="1",BC73,"0")</f>
        <v>0</v>
      </c>
      <c r="EA73" s="369" t="str">
        <f t="shared" ref="EA73" si="439">IF($DS73="1",BE73,"0")</f>
        <v>0</v>
      </c>
      <c r="EB73" s="369" t="str">
        <f t="shared" ref="EB73" si="440">IF($DS73="1",BG73,"0")</f>
        <v>0</v>
      </c>
      <c r="EC73" s="369" t="str">
        <f>IF($DS73="1",BI73,"0")</f>
        <v>0</v>
      </c>
      <c r="ED73" s="370" t="str">
        <f>IF($DS73="1",BK73,"0")</f>
        <v>0</v>
      </c>
      <c r="EE73" s="378">
        <f t="shared" ref="EE73" si="441">SUM(DZ73:ED75)</f>
        <v>0</v>
      </c>
      <c r="EF73" s="379">
        <f>EE73+DY73</f>
        <v>0</v>
      </c>
    </row>
    <row r="74" spans="1:136" ht="12.6" customHeight="1" x14ac:dyDescent="0.2">
      <c r="B74" s="414"/>
      <c r="C74" s="437"/>
      <c r="D74" s="437"/>
      <c r="E74" s="437"/>
      <c r="F74" s="437"/>
      <c r="G74" s="437"/>
      <c r="H74" s="393"/>
      <c r="I74" s="437"/>
      <c r="J74" s="437"/>
      <c r="K74" s="387"/>
      <c r="L74" s="390"/>
      <c r="M74" s="437"/>
      <c r="N74" s="384"/>
      <c r="O74" s="383"/>
      <c r="P74" s="384"/>
      <c r="Q74" s="384"/>
      <c r="R74" s="384"/>
      <c r="S74" s="384"/>
      <c r="T74" s="385"/>
      <c r="U74" s="384"/>
      <c r="V74" s="409"/>
      <c r="W74" s="410"/>
      <c r="X74" s="385"/>
      <c r="Y74" s="384"/>
      <c r="Z74" s="261" t="s">
        <v>142</v>
      </c>
      <c r="AA74" s="262" t="s">
        <v>137</v>
      </c>
      <c r="AB74" s="263">
        <f>VLOOKUP($Z74,vstupy!$B$18:$F$31,MATCH($AA74,vstupy!$B$17:$F$17,0),0)</f>
        <v>0</v>
      </c>
      <c r="AC74" s="264" t="s">
        <v>143</v>
      </c>
      <c r="AD74" s="263">
        <f>VLOOKUP($AC74,vstupy!$B$34:$C$36,2,FALSE)</f>
        <v>0</v>
      </c>
      <c r="AE74" s="263">
        <f t="shared" si="108"/>
        <v>0</v>
      </c>
      <c r="AF74" s="412"/>
      <c r="AG74" s="404"/>
      <c r="AH74" s="372"/>
      <c r="AI74" s="396"/>
      <c r="AJ74" s="396"/>
      <c r="AK74" s="396"/>
      <c r="AL74" s="396"/>
      <c r="AM74" s="396"/>
      <c r="AN74" s="396"/>
      <c r="AO74" s="399"/>
      <c r="AP74" s="396"/>
      <c r="AQ74" s="401"/>
      <c r="AR74" s="372"/>
      <c r="AS74" s="369"/>
      <c r="AT74" s="369"/>
      <c r="AU74" s="369"/>
      <c r="AV74" s="369"/>
      <c r="AW74" s="369"/>
      <c r="AX74" s="369"/>
      <c r="AY74" s="369"/>
      <c r="AZ74" s="369"/>
      <c r="BA74" s="369"/>
      <c r="BB74" s="369"/>
      <c r="BC74" s="369"/>
      <c r="BD74" s="369"/>
      <c r="BE74" s="369"/>
      <c r="BF74" s="369"/>
      <c r="BG74" s="369"/>
      <c r="BH74" s="369"/>
      <c r="BI74" s="369"/>
      <c r="BJ74" s="369"/>
      <c r="BK74" s="377"/>
      <c r="BL74" s="371"/>
      <c r="BM74" s="372"/>
      <c r="BN74" s="369"/>
      <c r="BO74" s="369"/>
      <c r="BP74" s="369"/>
      <c r="BQ74" s="369"/>
      <c r="BR74" s="369"/>
      <c r="BS74" s="369"/>
      <c r="BT74" s="369"/>
      <c r="BU74" s="369"/>
      <c r="BV74" s="370"/>
      <c r="BW74" s="372"/>
      <c r="BX74" s="369"/>
      <c r="BY74" s="369"/>
      <c r="BZ74" s="369"/>
      <c r="CA74" s="369"/>
      <c r="CB74" s="369"/>
      <c r="CC74" s="369"/>
      <c r="CD74" s="369"/>
      <c r="CE74" s="369"/>
      <c r="CF74" s="370"/>
      <c r="CG74" s="395"/>
      <c r="CH74" s="372"/>
      <c r="CI74" s="369"/>
      <c r="CJ74" s="369"/>
      <c r="CK74" s="369"/>
      <c r="CL74" s="370"/>
      <c r="CM74" s="373"/>
      <c r="CN74" s="375"/>
      <c r="CO74" s="372"/>
      <c r="CP74" s="369"/>
      <c r="CQ74" s="369"/>
      <c r="CR74" s="369"/>
      <c r="CS74" s="369"/>
      <c r="CT74" s="369"/>
      <c r="CU74" s="369"/>
      <c r="CV74" s="369"/>
      <c r="CW74" s="369"/>
      <c r="CX74" s="370"/>
      <c r="CY74" s="371"/>
      <c r="CZ74" s="371"/>
      <c r="DA74" s="372"/>
      <c r="DB74" s="369"/>
      <c r="DC74" s="369"/>
      <c r="DD74" s="369"/>
      <c r="DE74" s="369"/>
      <c r="DF74" s="369"/>
      <c r="DG74" s="369"/>
      <c r="DH74" s="369"/>
      <c r="DI74" s="369"/>
      <c r="DJ74" s="370"/>
      <c r="DK74" s="382"/>
      <c r="DL74" s="382"/>
      <c r="DM74" s="381"/>
      <c r="DN74" s="381"/>
      <c r="DO74" s="381"/>
      <c r="DP74" s="381"/>
      <c r="DQ74" s="381"/>
      <c r="DR74" s="381"/>
      <c r="DS74" s="380"/>
      <c r="DT74" s="372"/>
      <c r="DU74" s="369"/>
      <c r="DV74" s="369"/>
      <c r="DW74" s="369"/>
      <c r="DX74" s="370"/>
      <c r="DY74" s="378"/>
      <c r="DZ74" s="372"/>
      <c r="EA74" s="369"/>
      <c r="EB74" s="369"/>
      <c r="EC74" s="369"/>
      <c r="ED74" s="370"/>
      <c r="EE74" s="378"/>
      <c r="EF74" s="379"/>
    </row>
    <row r="75" spans="1:136" ht="12.6" customHeight="1" x14ac:dyDescent="0.2">
      <c r="B75" s="414"/>
      <c r="C75" s="437"/>
      <c r="D75" s="437"/>
      <c r="E75" s="437"/>
      <c r="F75" s="437"/>
      <c r="G75" s="437"/>
      <c r="H75" s="394"/>
      <c r="I75" s="437"/>
      <c r="J75" s="437"/>
      <c r="K75" s="388"/>
      <c r="L75" s="391"/>
      <c r="M75" s="437"/>
      <c r="N75" s="384"/>
      <c r="O75" s="383"/>
      <c r="P75" s="384"/>
      <c r="Q75" s="384"/>
      <c r="R75" s="384"/>
      <c r="S75" s="384"/>
      <c r="T75" s="385"/>
      <c r="U75" s="384"/>
      <c r="V75" s="409"/>
      <c r="W75" s="410"/>
      <c r="X75" s="385"/>
      <c r="Y75" s="384"/>
      <c r="Z75" s="261" t="s">
        <v>142</v>
      </c>
      <c r="AA75" s="262" t="s">
        <v>137</v>
      </c>
      <c r="AB75" s="263">
        <f>VLOOKUP($Z75,vstupy!$B$18:$F$31,MATCH($AA75,vstupy!$B$17:$F$17,0),0)</f>
        <v>0</v>
      </c>
      <c r="AC75" s="264" t="s">
        <v>143</v>
      </c>
      <c r="AD75" s="263">
        <f>VLOOKUP($AC75,vstupy!$B$34:$C$36,2,FALSE)</f>
        <v>0</v>
      </c>
      <c r="AE75" s="263">
        <f t="shared" si="108"/>
        <v>0</v>
      </c>
      <c r="AF75" s="413"/>
      <c r="AG75" s="405"/>
      <c r="AH75" s="372"/>
      <c r="AI75" s="396"/>
      <c r="AJ75" s="396"/>
      <c r="AK75" s="396"/>
      <c r="AL75" s="396"/>
      <c r="AM75" s="396"/>
      <c r="AN75" s="396"/>
      <c r="AO75" s="400"/>
      <c r="AP75" s="396"/>
      <c r="AQ75" s="401"/>
      <c r="AR75" s="372"/>
      <c r="AS75" s="369"/>
      <c r="AT75" s="369"/>
      <c r="AU75" s="369"/>
      <c r="AV75" s="369"/>
      <c r="AW75" s="369"/>
      <c r="AX75" s="369"/>
      <c r="AY75" s="369"/>
      <c r="AZ75" s="369"/>
      <c r="BA75" s="369"/>
      <c r="BB75" s="369"/>
      <c r="BC75" s="369"/>
      <c r="BD75" s="369"/>
      <c r="BE75" s="369"/>
      <c r="BF75" s="369"/>
      <c r="BG75" s="369"/>
      <c r="BH75" s="369"/>
      <c r="BI75" s="369"/>
      <c r="BJ75" s="369"/>
      <c r="BK75" s="377"/>
      <c r="BL75" s="371"/>
      <c r="BM75" s="372"/>
      <c r="BN75" s="369"/>
      <c r="BO75" s="369"/>
      <c r="BP75" s="369"/>
      <c r="BQ75" s="369"/>
      <c r="BR75" s="369"/>
      <c r="BS75" s="369"/>
      <c r="BT75" s="369"/>
      <c r="BU75" s="369"/>
      <c r="BV75" s="370"/>
      <c r="BW75" s="372"/>
      <c r="BX75" s="369"/>
      <c r="BY75" s="369"/>
      <c r="BZ75" s="369"/>
      <c r="CA75" s="369"/>
      <c r="CB75" s="369"/>
      <c r="CC75" s="369"/>
      <c r="CD75" s="369"/>
      <c r="CE75" s="369"/>
      <c r="CF75" s="370"/>
      <c r="CG75" s="395"/>
      <c r="CH75" s="372"/>
      <c r="CI75" s="369"/>
      <c r="CJ75" s="369"/>
      <c r="CK75" s="369"/>
      <c r="CL75" s="370"/>
      <c r="CM75" s="373"/>
      <c r="CN75" s="376"/>
      <c r="CO75" s="372"/>
      <c r="CP75" s="369"/>
      <c r="CQ75" s="369"/>
      <c r="CR75" s="369"/>
      <c r="CS75" s="369"/>
      <c r="CT75" s="369"/>
      <c r="CU75" s="369"/>
      <c r="CV75" s="369"/>
      <c r="CW75" s="369"/>
      <c r="CX75" s="370"/>
      <c r="CY75" s="371"/>
      <c r="CZ75" s="371"/>
      <c r="DA75" s="372"/>
      <c r="DB75" s="369"/>
      <c r="DC75" s="369"/>
      <c r="DD75" s="369"/>
      <c r="DE75" s="369"/>
      <c r="DF75" s="369"/>
      <c r="DG75" s="369"/>
      <c r="DH75" s="369"/>
      <c r="DI75" s="369"/>
      <c r="DJ75" s="370"/>
      <c r="DK75" s="382"/>
      <c r="DL75" s="382"/>
      <c r="DM75" s="381"/>
      <c r="DN75" s="381"/>
      <c r="DO75" s="381"/>
      <c r="DP75" s="381"/>
      <c r="DQ75" s="381"/>
      <c r="DR75" s="381"/>
      <c r="DS75" s="380"/>
      <c r="DT75" s="372"/>
      <c r="DU75" s="369"/>
      <c r="DV75" s="369"/>
      <c r="DW75" s="369"/>
      <c r="DX75" s="370"/>
      <c r="DY75" s="378"/>
      <c r="DZ75" s="372"/>
      <c r="EA75" s="369"/>
      <c r="EB75" s="369"/>
      <c r="EC75" s="369"/>
      <c r="ED75" s="370"/>
      <c r="EE75" s="378"/>
      <c r="EF75" s="379"/>
    </row>
    <row r="76" spans="1:136" ht="12.6" customHeight="1" x14ac:dyDescent="0.2">
      <c r="B76" s="427">
        <f t="shared" ref="B76" si="442">B73+1</f>
        <v>23</v>
      </c>
      <c r="C76" s="425"/>
      <c r="D76" s="425"/>
      <c r="E76" s="425"/>
      <c r="F76" s="425"/>
      <c r="G76" s="425"/>
      <c r="H76" s="428" t="s">
        <v>196</v>
      </c>
      <c r="I76" s="425"/>
      <c r="J76" s="425" t="str">
        <f t="shared" ref="J76" si="443">IF($H76="3e)  Skoršia transpozícia  - zavedenie transpozície pred termínom ktorý určuje smernica EÚ. "," ","")</f>
        <v/>
      </c>
      <c r="K76" s="431" t="str">
        <f t="shared" ref="K76" si="444">IF($H76="3e)  Skoršia transpozícia  - zavedenie transpozície pred termínom ktorý určuje smernica EÚ. ",$J76,"NA")</f>
        <v>NA</v>
      </c>
      <c r="L76" s="422">
        <f>IF(K76&gt;12,1,K76/12)</f>
        <v>1</v>
      </c>
      <c r="M76" s="425"/>
      <c r="N76" s="418"/>
      <c r="O76" s="426">
        <f>IF(N76="N",0,N76)</f>
        <v>0</v>
      </c>
      <c r="P76" s="418" t="s">
        <v>196</v>
      </c>
      <c r="Q76" s="418"/>
      <c r="R76" s="418"/>
      <c r="S76" s="418" t="s">
        <v>35</v>
      </c>
      <c r="T76" s="419">
        <f>VLOOKUP(S76,vstupy!$B$3:$C$15,2,FALSE)</f>
        <v>0</v>
      </c>
      <c r="U76" s="418"/>
      <c r="V76" s="420"/>
      <c r="W76" s="421" t="s">
        <v>35</v>
      </c>
      <c r="X76" s="419">
        <f>VLOOKUP(W76,vstupy!$B$3:$C$15,2,FALSE)</f>
        <v>0</v>
      </c>
      <c r="Y76" s="418"/>
      <c r="Z76" s="160" t="s">
        <v>142</v>
      </c>
      <c r="AA76" s="174" t="s">
        <v>137</v>
      </c>
      <c r="AB76" s="171">
        <f>VLOOKUP($Z76,vstupy!$B$18:$F$31,MATCH($AA76,vstupy!$B$17:$F$17,0),0)</f>
        <v>0</v>
      </c>
      <c r="AC76" s="108" t="s">
        <v>143</v>
      </c>
      <c r="AD76" s="171">
        <f>VLOOKUP($AC76,vstupy!$B$34:$C$36,2,FALSE)</f>
        <v>0</v>
      </c>
      <c r="AE76" s="171">
        <f t="shared" si="108"/>
        <v>0</v>
      </c>
      <c r="AF76" s="434" t="s">
        <v>35</v>
      </c>
      <c r="AG76" s="403">
        <f>VLOOKUP(AF76,vstupy!$B$3:$C$15,2,FALSE)</f>
        <v>0</v>
      </c>
      <c r="AH76" s="406" t="str">
        <f>IFERROR(IF(O76=0,"N",Q76/N76*L76),0)</f>
        <v>N</v>
      </c>
      <c r="AI76" s="400">
        <f>Q76*L76</f>
        <v>0</v>
      </c>
      <c r="AJ76" s="441">
        <f t="shared" ref="AJ76" si="445">R76*T76*L76</f>
        <v>0</v>
      </c>
      <c r="AK76" s="400">
        <f t="shared" ref="AK76" si="446">IFERROR(AJ76*O76,0)</f>
        <v>0</v>
      </c>
      <c r="AL76" s="441" t="str">
        <f t="shared" si="72"/>
        <v>N</v>
      </c>
      <c r="AM76" s="400">
        <f t="shared" ref="AM76" si="447">U76*L76</f>
        <v>0</v>
      </c>
      <c r="AN76" s="400">
        <f>V76*X76*L76</f>
        <v>0</v>
      </c>
      <c r="AO76" s="398">
        <f t="shared" ref="AO76" si="448">IFERROR(AN76*O76,0)</f>
        <v>0</v>
      </c>
      <c r="AP76" s="400">
        <f t="shared" ref="AP76" si="449">IF(Y76&gt;0,IF(AG76&gt;0,($I$6/160)*(Y76/60)*AG76*L76,0),IF(AG76&gt;0,($I$6/160)*((AE76+AE77+AE78)/60)*AG76*L76,0))</f>
        <v>0</v>
      </c>
      <c r="AQ76" s="439">
        <f>IFERROR(AP76*O76,0)</f>
        <v>0</v>
      </c>
      <c r="AR76" s="372">
        <f t="shared" ref="AR76:BA76" si="450">IF($P76="In (zvyšuje náklady)",AH76,0)</f>
        <v>0</v>
      </c>
      <c r="AS76" s="369">
        <f t="shared" si="450"/>
        <v>0</v>
      </c>
      <c r="AT76" s="369">
        <f t="shared" si="450"/>
        <v>0</v>
      </c>
      <c r="AU76" s="369">
        <f t="shared" si="450"/>
        <v>0</v>
      </c>
      <c r="AV76" s="369">
        <f t="shared" si="450"/>
        <v>0</v>
      </c>
      <c r="AW76" s="369">
        <f t="shared" si="450"/>
        <v>0</v>
      </c>
      <c r="AX76" s="369">
        <f t="shared" si="450"/>
        <v>0</v>
      </c>
      <c r="AY76" s="369">
        <f t="shared" si="450"/>
        <v>0</v>
      </c>
      <c r="AZ76" s="369">
        <f t="shared" si="450"/>
        <v>0</v>
      </c>
      <c r="BA76" s="369">
        <f t="shared" si="450"/>
        <v>0</v>
      </c>
      <c r="BB76" s="369" t="str">
        <f t="shared" ref="BB76:BK76" si="451">IF($P76="Out (znižuje náklady)",AH76,"0")</f>
        <v>0</v>
      </c>
      <c r="BC76" s="369" t="str">
        <f t="shared" si="451"/>
        <v>0</v>
      </c>
      <c r="BD76" s="369" t="str">
        <f t="shared" si="451"/>
        <v>0</v>
      </c>
      <c r="BE76" s="369" t="str">
        <f t="shared" si="451"/>
        <v>0</v>
      </c>
      <c r="BF76" s="369" t="str">
        <f t="shared" si="451"/>
        <v>0</v>
      </c>
      <c r="BG76" s="369" t="str">
        <f t="shared" si="451"/>
        <v>0</v>
      </c>
      <c r="BH76" s="369" t="str">
        <f t="shared" si="451"/>
        <v>0</v>
      </c>
      <c r="BI76" s="369" t="str">
        <f t="shared" si="451"/>
        <v>0</v>
      </c>
      <c r="BJ76" s="369" t="str">
        <f t="shared" si="451"/>
        <v>0</v>
      </c>
      <c r="BK76" s="377" t="str">
        <f t="shared" si="451"/>
        <v>0</v>
      </c>
      <c r="BL76" s="371">
        <f>IF(H76=vstupy!$B$47,0,1)</f>
        <v>1</v>
      </c>
      <c r="BM76" s="372">
        <f t="shared" ref="BM76:CF76" si="452">$BL76*AR76</f>
        <v>0</v>
      </c>
      <c r="BN76" s="369">
        <f t="shared" si="452"/>
        <v>0</v>
      </c>
      <c r="BO76" s="369">
        <f t="shared" si="452"/>
        <v>0</v>
      </c>
      <c r="BP76" s="369">
        <f t="shared" si="452"/>
        <v>0</v>
      </c>
      <c r="BQ76" s="369">
        <f t="shared" si="452"/>
        <v>0</v>
      </c>
      <c r="BR76" s="369">
        <f t="shared" si="452"/>
        <v>0</v>
      </c>
      <c r="BS76" s="369">
        <f t="shared" si="452"/>
        <v>0</v>
      </c>
      <c r="BT76" s="369">
        <f t="shared" si="452"/>
        <v>0</v>
      </c>
      <c r="BU76" s="369">
        <f t="shared" si="452"/>
        <v>0</v>
      </c>
      <c r="BV76" s="370">
        <f t="shared" si="452"/>
        <v>0</v>
      </c>
      <c r="BW76" s="372">
        <f t="shared" si="452"/>
        <v>0</v>
      </c>
      <c r="BX76" s="369">
        <f t="shared" si="452"/>
        <v>0</v>
      </c>
      <c r="BY76" s="369">
        <f t="shared" si="452"/>
        <v>0</v>
      </c>
      <c r="BZ76" s="369">
        <f t="shared" si="452"/>
        <v>0</v>
      </c>
      <c r="CA76" s="369">
        <f t="shared" si="452"/>
        <v>0</v>
      </c>
      <c r="CB76" s="369">
        <f t="shared" si="452"/>
        <v>0</v>
      </c>
      <c r="CC76" s="369">
        <f t="shared" si="452"/>
        <v>0</v>
      </c>
      <c r="CD76" s="369">
        <f t="shared" si="452"/>
        <v>0</v>
      </c>
      <c r="CE76" s="369">
        <f t="shared" si="452"/>
        <v>0</v>
      </c>
      <c r="CF76" s="370">
        <f t="shared" si="452"/>
        <v>0</v>
      </c>
      <c r="CG76" s="395">
        <f>IF(P76="Nemení sa",1,0)</f>
        <v>0</v>
      </c>
      <c r="CH76" s="372">
        <f>AI76*$CG76</f>
        <v>0</v>
      </c>
      <c r="CI76" s="369">
        <f>AK76*$CG76</f>
        <v>0</v>
      </c>
      <c r="CJ76" s="369">
        <f>AM76*$CG76</f>
        <v>0</v>
      </c>
      <c r="CK76" s="369">
        <f>AO76*$CG76</f>
        <v>0</v>
      </c>
      <c r="CL76" s="370">
        <f>AQ76*$CG76</f>
        <v>0</v>
      </c>
      <c r="CM76" s="373">
        <f t="shared" ref="CM76" si="453">SUM(CH76:CL78)</f>
        <v>0</v>
      </c>
      <c r="CN76" s="374">
        <f>IF(H76=vstupy!B$42,"1",0)</f>
        <v>0</v>
      </c>
      <c r="CO76" s="372">
        <f t="shared" ref="CO76:CX76" si="454">IF($CN76="1",AR76,0)</f>
        <v>0</v>
      </c>
      <c r="CP76" s="369">
        <f t="shared" si="454"/>
        <v>0</v>
      </c>
      <c r="CQ76" s="369">
        <f t="shared" si="454"/>
        <v>0</v>
      </c>
      <c r="CR76" s="369">
        <f t="shared" si="454"/>
        <v>0</v>
      </c>
      <c r="CS76" s="369">
        <f t="shared" si="454"/>
        <v>0</v>
      </c>
      <c r="CT76" s="369">
        <f t="shared" si="454"/>
        <v>0</v>
      </c>
      <c r="CU76" s="369">
        <f t="shared" si="454"/>
        <v>0</v>
      </c>
      <c r="CV76" s="369">
        <f t="shared" si="454"/>
        <v>0</v>
      </c>
      <c r="CW76" s="369">
        <f t="shared" si="454"/>
        <v>0</v>
      </c>
      <c r="CX76" s="370">
        <f t="shared" si="454"/>
        <v>0</v>
      </c>
      <c r="CY76" s="371">
        <f>CR76+CV76+CX76</f>
        <v>0</v>
      </c>
      <c r="CZ76" s="371">
        <f t="shared" ref="CZ76" si="455">CP76+CT76</f>
        <v>0</v>
      </c>
      <c r="DA76" s="372">
        <f t="shared" ref="DA76:DJ76" si="456">IF($CN76="1",BB76,0)</f>
        <v>0</v>
      </c>
      <c r="DB76" s="369">
        <f t="shared" si="456"/>
        <v>0</v>
      </c>
      <c r="DC76" s="369">
        <f t="shared" si="456"/>
        <v>0</v>
      </c>
      <c r="DD76" s="369">
        <f t="shared" si="456"/>
        <v>0</v>
      </c>
      <c r="DE76" s="369">
        <f t="shared" si="456"/>
        <v>0</v>
      </c>
      <c r="DF76" s="369">
        <f t="shared" si="456"/>
        <v>0</v>
      </c>
      <c r="DG76" s="369">
        <f t="shared" si="456"/>
        <v>0</v>
      </c>
      <c r="DH76" s="369">
        <f t="shared" si="456"/>
        <v>0</v>
      </c>
      <c r="DI76" s="369">
        <f t="shared" si="456"/>
        <v>0</v>
      </c>
      <c r="DJ76" s="370">
        <f t="shared" si="456"/>
        <v>0</v>
      </c>
      <c r="DK76" s="382">
        <f>DD76+DH76+DJ76</f>
        <v>0</v>
      </c>
      <c r="DL76" s="382">
        <f t="shared" ref="DL76" si="457">DB76+DF76</f>
        <v>0</v>
      </c>
      <c r="DM76" s="381">
        <f>IF(CG76=0,1,0)</f>
        <v>1</v>
      </c>
      <c r="DN76" s="381">
        <f>IFERROR(IF($AH76="N",AJ76+AL76+AN76+AP76,AH76+AJ76+AL76+AN76+AP76),0)*$DM76</f>
        <v>0</v>
      </c>
      <c r="DO76" s="381">
        <f>(AI76+AK76+AM76+AO76+AQ76)*$DM76</f>
        <v>0</v>
      </c>
      <c r="DP76" s="381">
        <f>AU76+AY76+BA76-CY76</f>
        <v>0</v>
      </c>
      <c r="DQ76" s="381">
        <f>BE76+BI76+BK76-DK76</f>
        <v>0</v>
      </c>
      <c r="DR76" s="381">
        <f>DP76+DQ76</f>
        <v>0</v>
      </c>
      <c r="DS76" s="380" t="str">
        <f>IF(OR(H76=vstupy!B$40,H76=vstupy!B$41,H76=vstupy!B$42,),"0","1")</f>
        <v>0</v>
      </c>
      <c r="DT76" s="372">
        <f>IF($DS76="1",AS76,"0")+CH76</f>
        <v>0</v>
      </c>
      <c r="DU76" s="369">
        <f>IF($DS76="1",AU76,"0")+CI76</f>
        <v>0</v>
      </c>
      <c r="DV76" s="369">
        <f>IF($DS76="1",AW76,"0")+CJ76</f>
        <v>0</v>
      </c>
      <c r="DW76" s="369">
        <f>IF($DS76="1",AY76,"0")+CK76</f>
        <v>0</v>
      </c>
      <c r="DX76" s="370">
        <f>IF($DS76="1",BA76,"0")+CL76</f>
        <v>0</v>
      </c>
      <c r="DY76" s="378">
        <f t="shared" ref="DY76" si="458">SUM(DT76:DX78)</f>
        <v>0</v>
      </c>
      <c r="DZ76" s="372" t="str">
        <f t="shared" ref="DZ76" si="459">IF($DS76="1",BC76,"0")</f>
        <v>0</v>
      </c>
      <c r="EA76" s="369" t="str">
        <f t="shared" ref="EA76" si="460">IF($DS76="1",BE76,"0")</f>
        <v>0</v>
      </c>
      <c r="EB76" s="369" t="str">
        <f t="shared" ref="EB76" si="461">IF($DS76="1",BG76,"0")</f>
        <v>0</v>
      </c>
      <c r="EC76" s="369" t="str">
        <f>IF($DS76="1",BI76,"0")</f>
        <v>0</v>
      </c>
      <c r="ED76" s="370" t="str">
        <f>IF($DS76="1",BK76,"0")</f>
        <v>0</v>
      </c>
      <c r="EE76" s="378">
        <f t="shared" ref="EE76" si="462">SUM(DZ76:ED78)</f>
        <v>0</v>
      </c>
      <c r="EF76" s="379">
        <f>EE76+DY76</f>
        <v>0</v>
      </c>
    </row>
    <row r="77" spans="1:136" ht="12.6" customHeight="1" x14ac:dyDescent="0.2">
      <c r="B77" s="427"/>
      <c r="C77" s="425"/>
      <c r="D77" s="425"/>
      <c r="E77" s="425"/>
      <c r="F77" s="425"/>
      <c r="G77" s="425"/>
      <c r="H77" s="429"/>
      <c r="I77" s="425"/>
      <c r="J77" s="425"/>
      <c r="K77" s="432"/>
      <c r="L77" s="423"/>
      <c r="M77" s="425"/>
      <c r="N77" s="418"/>
      <c r="O77" s="426"/>
      <c r="P77" s="418"/>
      <c r="Q77" s="418"/>
      <c r="R77" s="418"/>
      <c r="S77" s="418"/>
      <c r="T77" s="419"/>
      <c r="U77" s="418"/>
      <c r="V77" s="420"/>
      <c r="W77" s="421"/>
      <c r="X77" s="419"/>
      <c r="Y77" s="418"/>
      <c r="Z77" s="160" t="s">
        <v>142</v>
      </c>
      <c r="AA77" s="174" t="s">
        <v>137</v>
      </c>
      <c r="AB77" s="171">
        <f>VLOOKUP($Z77,vstupy!$B$18:$F$31,MATCH($AA77,vstupy!$B$17:$F$17,0),0)</f>
        <v>0</v>
      </c>
      <c r="AC77" s="108" t="s">
        <v>143</v>
      </c>
      <c r="AD77" s="171">
        <f>VLOOKUP($AC77,vstupy!$B$34:$C$36,2,FALSE)</f>
        <v>0</v>
      </c>
      <c r="AE77" s="171">
        <f t="shared" si="108"/>
        <v>0</v>
      </c>
      <c r="AF77" s="435"/>
      <c r="AG77" s="404"/>
      <c r="AH77" s="372"/>
      <c r="AI77" s="396"/>
      <c r="AJ77" s="396"/>
      <c r="AK77" s="396"/>
      <c r="AL77" s="396"/>
      <c r="AM77" s="396"/>
      <c r="AN77" s="396"/>
      <c r="AO77" s="399"/>
      <c r="AP77" s="396"/>
      <c r="AQ77" s="401"/>
      <c r="AR77" s="372"/>
      <c r="AS77" s="369"/>
      <c r="AT77" s="369"/>
      <c r="AU77" s="369"/>
      <c r="AV77" s="369"/>
      <c r="AW77" s="369"/>
      <c r="AX77" s="369"/>
      <c r="AY77" s="369"/>
      <c r="AZ77" s="369"/>
      <c r="BA77" s="369"/>
      <c r="BB77" s="369"/>
      <c r="BC77" s="369"/>
      <c r="BD77" s="369"/>
      <c r="BE77" s="369"/>
      <c r="BF77" s="369"/>
      <c r="BG77" s="369"/>
      <c r="BH77" s="369"/>
      <c r="BI77" s="369"/>
      <c r="BJ77" s="369"/>
      <c r="BK77" s="377"/>
      <c r="BL77" s="371"/>
      <c r="BM77" s="372"/>
      <c r="BN77" s="369"/>
      <c r="BO77" s="369"/>
      <c r="BP77" s="369"/>
      <c r="BQ77" s="369"/>
      <c r="BR77" s="369"/>
      <c r="BS77" s="369"/>
      <c r="BT77" s="369"/>
      <c r="BU77" s="369"/>
      <c r="BV77" s="370"/>
      <c r="BW77" s="372"/>
      <c r="BX77" s="369"/>
      <c r="BY77" s="369"/>
      <c r="BZ77" s="369"/>
      <c r="CA77" s="369"/>
      <c r="CB77" s="369"/>
      <c r="CC77" s="369"/>
      <c r="CD77" s="369"/>
      <c r="CE77" s="369"/>
      <c r="CF77" s="370"/>
      <c r="CG77" s="395"/>
      <c r="CH77" s="372"/>
      <c r="CI77" s="369"/>
      <c r="CJ77" s="369"/>
      <c r="CK77" s="369"/>
      <c r="CL77" s="370"/>
      <c r="CM77" s="373"/>
      <c r="CN77" s="375"/>
      <c r="CO77" s="372"/>
      <c r="CP77" s="369"/>
      <c r="CQ77" s="369"/>
      <c r="CR77" s="369"/>
      <c r="CS77" s="369"/>
      <c r="CT77" s="369"/>
      <c r="CU77" s="369"/>
      <c r="CV77" s="369"/>
      <c r="CW77" s="369"/>
      <c r="CX77" s="370"/>
      <c r="CY77" s="371"/>
      <c r="CZ77" s="371"/>
      <c r="DA77" s="372"/>
      <c r="DB77" s="369"/>
      <c r="DC77" s="369"/>
      <c r="DD77" s="369"/>
      <c r="DE77" s="369"/>
      <c r="DF77" s="369"/>
      <c r="DG77" s="369"/>
      <c r="DH77" s="369"/>
      <c r="DI77" s="369"/>
      <c r="DJ77" s="370"/>
      <c r="DK77" s="382"/>
      <c r="DL77" s="382"/>
      <c r="DM77" s="381"/>
      <c r="DN77" s="381"/>
      <c r="DO77" s="381"/>
      <c r="DP77" s="381"/>
      <c r="DQ77" s="381"/>
      <c r="DR77" s="381"/>
      <c r="DS77" s="380"/>
      <c r="DT77" s="372"/>
      <c r="DU77" s="369"/>
      <c r="DV77" s="369"/>
      <c r="DW77" s="369"/>
      <c r="DX77" s="370"/>
      <c r="DY77" s="378"/>
      <c r="DZ77" s="372"/>
      <c r="EA77" s="369"/>
      <c r="EB77" s="369"/>
      <c r="EC77" s="369"/>
      <c r="ED77" s="370"/>
      <c r="EE77" s="378"/>
      <c r="EF77" s="379"/>
    </row>
    <row r="78" spans="1:136" ht="12.6" customHeight="1" x14ac:dyDescent="0.2">
      <c r="B78" s="427"/>
      <c r="C78" s="425"/>
      <c r="D78" s="425"/>
      <c r="E78" s="425"/>
      <c r="F78" s="425"/>
      <c r="G78" s="425"/>
      <c r="H78" s="430"/>
      <c r="I78" s="425"/>
      <c r="J78" s="425"/>
      <c r="K78" s="433"/>
      <c r="L78" s="424"/>
      <c r="M78" s="425"/>
      <c r="N78" s="418"/>
      <c r="O78" s="426"/>
      <c r="P78" s="418"/>
      <c r="Q78" s="418"/>
      <c r="R78" s="418"/>
      <c r="S78" s="418"/>
      <c r="T78" s="419"/>
      <c r="U78" s="418"/>
      <c r="V78" s="420"/>
      <c r="W78" s="421"/>
      <c r="X78" s="419"/>
      <c r="Y78" s="418"/>
      <c r="Z78" s="160" t="s">
        <v>142</v>
      </c>
      <c r="AA78" s="174" t="s">
        <v>137</v>
      </c>
      <c r="AB78" s="171">
        <f>VLOOKUP($Z78,vstupy!$B$18:$F$31,MATCH($AA78,vstupy!$B$17:$F$17,0),0)</f>
        <v>0</v>
      </c>
      <c r="AC78" s="108" t="s">
        <v>143</v>
      </c>
      <c r="AD78" s="171">
        <f>VLOOKUP($AC78,vstupy!$B$34:$C$36,2,FALSE)</f>
        <v>0</v>
      </c>
      <c r="AE78" s="171">
        <f t="shared" si="108"/>
        <v>0</v>
      </c>
      <c r="AF78" s="436"/>
      <c r="AG78" s="405"/>
      <c r="AH78" s="372"/>
      <c r="AI78" s="396"/>
      <c r="AJ78" s="396"/>
      <c r="AK78" s="396"/>
      <c r="AL78" s="396"/>
      <c r="AM78" s="396"/>
      <c r="AN78" s="396"/>
      <c r="AO78" s="400"/>
      <c r="AP78" s="396"/>
      <c r="AQ78" s="401"/>
      <c r="AR78" s="372"/>
      <c r="AS78" s="369"/>
      <c r="AT78" s="369"/>
      <c r="AU78" s="369"/>
      <c r="AV78" s="369"/>
      <c r="AW78" s="369"/>
      <c r="AX78" s="369"/>
      <c r="AY78" s="369"/>
      <c r="AZ78" s="369"/>
      <c r="BA78" s="369"/>
      <c r="BB78" s="369"/>
      <c r="BC78" s="369"/>
      <c r="BD78" s="369"/>
      <c r="BE78" s="369"/>
      <c r="BF78" s="369"/>
      <c r="BG78" s="369"/>
      <c r="BH78" s="369"/>
      <c r="BI78" s="369"/>
      <c r="BJ78" s="369"/>
      <c r="BK78" s="377"/>
      <c r="BL78" s="371"/>
      <c r="BM78" s="372"/>
      <c r="BN78" s="369"/>
      <c r="BO78" s="369"/>
      <c r="BP78" s="369"/>
      <c r="BQ78" s="369"/>
      <c r="BR78" s="369"/>
      <c r="BS78" s="369"/>
      <c r="BT78" s="369"/>
      <c r="BU78" s="369"/>
      <c r="BV78" s="370"/>
      <c r="BW78" s="372"/>
      <c r="BX78" s="369"/>
      <c r="BY78" s="369"/>
      <c r="BZ78" s="369"/>
      <c r="CA78" s="369"/>
      <c r="CB78" s="369"/>
      <c r="CC78" s="369"/>
      <c r="CD78" s="369"/>
      <c r="CE78" s="369"/>
      <c r="CF78" s="370"/>
      <c r="CG78" s="395"/>
      <c r="CH78" s="372"/>
      <c r="CI78" s="369"/>
      <c r="CJ78" s="369"/>
      <c r="CK78" s="369"/>
      <c r="CL78" s="370"/>
      <c r="CM78" s="373"/>
      <c r="CN78" s="376"/>
      <c r="CO78" s="372"/>
      <c r="CP78" s="369"/>
      <c r="CQ78" s="369"/>
      <c r="CR78" s="369"/>
      <c r="CS78" s="369"/>
      <c r="CT78" s="369"/>
      <c r="CU78" s="369"/>
      <c r="CV78" s="369"/>
      <c r="CW78" s="369"/>
      <c r="CX78" s="370"/>
      <c r="CY78" s="371"/>
      <c r="CZ78" s="371"/>
      <c r="DA78" s="372"/>
      <c r="DB78" s="369"/>
      <c r="DC78" s="369"/>
      <c r="DD78" s="369"/>
      <c r="DE78" s="369"/>
      <c r="DF78" s="369"/>
      <c r="DG78" s="369"/>
      <c r="DH78" s="369"/>
      <c r="DI78" s="369"/>
      <c r="DJ78" s="370"/>
      <c r="DK78" s="382"/>
      <c r="DL78" s="382"/>
      <c r="DM78" s="381"/>
      <c r="DN78" s="381"/>
      <c r="DO78" s="381"/>
      <c r="DP78" s="381"/>
      <c r="DQ78" s="381"/>
      <c r="DR78" s="381"/>
      <c r="DS78" s="380"/>
      <c r="DT78" s="372"/>
      <c r="DU78" s="369"/>
      <c r="DV78" s="369"/>
      <c r="DW78" s="369"/>
      <c r="DX78" s="370"/>
      <c r="DY78" s="378"/>
      <c r="DZ78" s="372"/>
      <c r="EA78" s="369"/>
      <c r="EB78" s="369"/>
      <c r="EC78" s="369"/>
      <c r="ED78" s="370"/>
      <c r="EE78" s="378"/>
      <c r="EF78" s="379"/>
    </row>
    <row r="79" spans="1:136" ht="12.6" customHeight="1" x14ac:dyDescent="0.2">
      <c r="B79" s="414">
        <f t="shared" ref="B79" si="463">B76+1</f>
        <v>24</v>
      </c>
      <c r="C79" s="437"/>
      <c r="D79" s="437"/>
      <c r="E79" s="437"/>
      <c r="F79" s="437"/>
      <c r="G79" s="437"/>
      <c r="H79" s="392" t="s">
        <v>196</v>
      </c>
      <c r="I79" s="437"/>
      <c r="J79" s="437" t="str">
        <f t="shared" ref="J79" si="464">IF($H79="3e)  Skoršia transpozícia  - zavedenie transpozície pred termínom ktorý určuje smernica EÚ. "," ","")</f>
        <v/>
      </c>
      <c r="K79" s="386" t="str">
        <f t="shared" ref="K79" si="465">IF($H79="3e)  Skoršia transpozícia  - zavedenie transpozície pred termínom ktorý určuje smernica EÚ. ",$J79,"NA")</f>
        <v>NA</v>
      </c>
      <c r="L79" s="389">
        <f>IF(K79&gt;12,1,K79/12)</f>
        <v>1</v>
      </c>
      <c r="M79" s="437"/>
      <c r="N79" s="384"/>
      <c r="O79" s="383">
        <f>IF(N79="N",0,N79)</f>
        <v>0</v>
      </c>
      <c r="P79" s="384" t="s">
        <v>196</v>
      </c>
      <c r="Q79" s="384"/>
      <c r="R79" s="384"/>
      <c r="S79" s="384" t="s">
        <v>35</v>
      </c>
      <c r="T79" s="385">
        <f>VLOOKUP(S79,vstupy!$B$3:$C$15,2,FALSE)</f>
        <v>0</v>
      </c>
      <c r="U79" s="384"/>
      <c r="V79" s="409"/>
      <c r="W79" s="410" t="s">
        <v>35</v>
      </c>
      <c r="X79" s="385">
        <f>VLOOKUP(W79,vstupy!$B$3:$C$15,2,FALSE)</f>
        <v>0</v>
      </c>
      <c r="Y79" s="384"/>
      <c r="Z79" s="261" t="s">
        <v>142</v>
      </c>
      <c r="AA79" s="262" t="s">
        <v>137</v>
      </c>
      <c r="AB79" s="263">
        <f>VLOOKUP($Z79,vstupy!$B$18:$F$31,MATCH($AA79,vstupy!$B$17:$F$17,0),0)</f>
        <v>0</v>
      </c>
      <c r="AC79" s="264" t="s">
        <v>143</v>
      </c>
      <c r="AD79" s="263">
        <f>VLOOKUP($AC79,vstupy!$B$34:$C$36,2,FALSE)</f>
        <v>0</v>
      </c>
      <c r="AE79" s="263">
        <f t="shared" si="108"/>
        <v>0</v>
      </c>
      <c r="AF79" s="411" t="s">
        <v>35</v>
      </c>
      <c r="AG79" s="403">
        <f>VLOOKUP(AF79,vstupy!$B$3:$C$15,2,FALSE)</f>
        <v>0</v>
      </c>
      <c r="AH79" s="406" t="str">
        <f>IFERROR(IF(O79=0,"N",Q79/N79*L79),0)</f>
        <v>N</v>
      </c>
      <c r="AI79" s="400">
        <f>Q79*L79</f>
        <v>0</v>
      </c>
      <c r="AJ79" s="441">
        <f t="shared" ref="AJ79" si="466">R79*T79*L79</f>
        <v>0</v>
      </c>
      <c r="AK79" s="400">
        <f t="shared" ref="AK79" si="467">IFERROR(AJ79*O79,0)</f>
        <v>0</v>
      </c>
      <c r="AL79" s="441" t="str">
        <f t="shared" si="72"/>
        <v>N</v>
      </c>
      <c r="AM79" s="400">
        <f t="shared" ref="AM79" si="468">U79*L79</f>
        <v>0</v>
      </c>
      <c r="AN79" s="400">
        <f>V79*X79*L79</f>
        <v>0</v>
      </c>
      <c r="AO79" s="398">
        <f t="shared" ref="AO79" si="469">IFERROR(AN79*O79,0)</f>
        <v>0</v>
      </c>
      <c r="AP79" s="400">
        <f t="shared" ref="AP79" si="470">IF(Y79&gt;0,IF(AG79&gt;0,($I$6/160)*(Y79/60)*AG79*L79,0),IF(AG79&gt;0,($I$6/160)*((AE79+AE80+AE81)/60)*AG79*L79,0))</f>
        <v>0</v>
      </c>
      <c r="AQ79" s="439">
        <f>IFERROR(AP79*O79,0)</f>
        <v>0</v>
      </c>
      <c r="AR79" s="372">
        <f t="shared" ref="AR79:BA79" si="471">IF($P79="In (zvyšuje náklady)",AH79,0)</f>
        <v>0</v>
      </c>
      <c r="AS79" s="369">
        <f t="shared" si="471"/>
        <v>0</v>
      </c>
      <c r="AT79" s="369">
        <f t="shared" si="471"/>
        <v>0</v>
      </c>
      <c r="AU79" s="369">
        <f t="shared" si="471"/>
        <v>0</v>
      </c>
      <c r="AV79" s="369">
        <f t="shared" si="471"/>
        <v>0</v>
      </c>
      <c r="AW79" s="369">
        <f t="shared" si="471"/>
        <v>0</v>
      </c>
      <c r="AX79" s="369">
        <f t="shared" si="471"/>
        <v>0</v>
      </c>
      <c r="AY79" s="369">
        <f t="shared" si="471"/>
        <v>0</v>
      </c>
      <c r="AZ79" s="369">
        <f t="shared" si="471"/>
        <v>0</v>
      </c>
      <c r="BA79" s="369">
        <f t="shared" si="471"/>
        <v>0</v>
      </c>
      <c r="BB79" s="369" t="str">
        <f t="shared" ref="BB79:BK79" si="472">IF($P79="Out (znižuje náklady)",AH79,"0")</f>
        <v>0</v>
      </c>
      <c r="BC79" s="369" t="str">
        <f t="shared" si="472"/>
        <v>0</v>
      </c>
      <c r="BD79" s="369" t="str">
        <f t="shared" si="472"/>
        <v>0</v>
      </c>
      <c r="BE79" s="369" t="str">
        <f t="shared" si="472"/>
        <v>0</v>
      </c>
      <c r="BF79" s="369" t="str">
        <f t="shared" si="472"/>
        <v>0</v>
      </c>
      <c r="BG79" s="369" t="str">
        <f t="shared" si="472"/>
        <v>0</v>
      </c>
      <c r="BH79" s="369" t="str">
        <f t="shared" si="472"/>
        <v>0</v>
      </c>
      <c r="BI79" s="369" t="str">
        <f t="shared" si="472"/>
        <v>0</v>
      </c>
      <c r="BJ79" s="369" t="str">
        <f t="shared" si="472"/>
        <v>0</v>
      </c>
      <c r="BK79" s="377" t="str">
        <f t="shared" si="472"/>
        <v>0</v>
      </c>
      <c r="BL79" s="371">
        <f>IF(H79=vstupy!$B$47,0,1)</f>
        <v>1</v>
      </c>
      <c r="BM79" s="372">
        <f t="shared" ref="BM79:CF79" si="473">$BL79*AR79</f>
        <v>0</v>
      </c>
      <c r="BN79" s="369">
        <f t="shared" si="473"/>
        <v>0</v>
      </c>
      <c r="BO79" s="369">
        <f t="shared" si="473"/>
        <v>0</v>
      </c>
      <c r="BP79" s="369">
        <f t="shared" si="473"/>
        <v>0</v>
      </c>
      <c r="BQ79" s="369">
        <f t="shared" si="473"/>
        <v>0</v>
      </c>
      <c r="BR79" s="369">
        <f t="shared" si="473"/>
        <v>0</v>
      </c>
      <c r="BS79" s="369">
        <f t="shared" si="473"/>
        <v>0</v>
      </c>
      <c r="BT79" s="369">
        <f t="shared" si="473"/>
        <v>0</v>
      </c>
      <c r="BU79" s="369">
        <f t="shared" si="473"/>
        <v>0</v>
      </c>
      <c r="BV79" s="370">
        <f t="shared" si="473"/>
        <v>0</v>
      </c>
      <c r="BW79" s="372">
        <f t="shared" si="473"/>
        <v>0</v>
      </c>
      <c r="BX79" s="369">
        <f t="shared" si="473"/>
        <v>0</v>
      </c>
      <c r="BY79" s="369">
        <f t="shared" si="473"/>
        <v>0</v>
      </c>
      <c r="BZ79" s="369">
        <f t="shared" si="473"/>
        <v>0</v>
      </c>
      <c r="CA79" s="369">
        <f t="shared" si="473"/>
        <v>0</v>
      </c>
      <c r="CB79" s="369">
        <f t="shared" si="473"/>
        <v>0</v>
      </c>
      <c r="CC79" s="369">
        <f t="shared" si="473"/>
        <v>0</v>
      </c>
      <c r="CD79" s="369">
        <f t="shared" si="473"/>
        <v>0</v>
      </c>
      <c r="CE79" s="369">
        <f t="shared" si="473"/>
        <v>0</v>
      </c>
      <c r="CF79" s="370">
        <f t="shared" si="473"/>
        <v>0</v>
      </c>
      <c r="CG79" s="395">
        <f>IF(P79="Nemení sa",1,0)</f>
        <v>0</v>
      </c>
      <c r="CH79" s="372">
        <f>AI79*$CG79</f>
        <v>0</v>
      </c>
      <c r="CI79" s="369">
        <f>AK79*$CG79</f>
        <v>0</v>
      </c>
      <c r="CJ79" s="369">
        <f>AM79*$CG79</f>
        <v>0</v>
      </c>
      <c r="CK79" s="369">
        <f>AO79*$CG79</f>
        <v>0</v>
      </c>
      <c r="CL79" s="370">
        <f>AQ79*$CG79</f>
        <v>0</v>
      </c>
      <c r="CM79" s="373">
        <f t="shared" ref="CM79" si="474">SUM(CH79:CL81)</f>
        <v>0</v>
      </c>
      <c r="CN79" s="374">
        <f>IF(H79=vstupy!B$42,"1",0)</f>
        <v>0</v>
      </c>
      <c r="CO79" s="372">
        <f t="shared" ref="CO79:CX79" si="475">IF($CN79="1",AR79,0)</f>
        <v>0</v>
      </c>
      <c r="CP79" s="369">
        <f t="shared" si="475"/>
        <v>0</v>
      </c>
      <c r="CQ79" s="369">
        <f t="shared" si="475"/>
        <v>0</v>
      </c>
      <c r="CR79" s="369">
        <f t="shared" si="475"/>
        <v>0</v>
      </c>
      <c r="CS79" s="369">
        <f t="shared" si="475"/>
        <v>0</v>
      </c>
      <c r="CT79" s="369">
        <f t="shared" si="475"/>
        <v>0</v>
      </c>
      <c r="CU79" s="369">
        <f t="shared" si="475"/>
        <v>0</v>
      </c>
      <c r="CV79" s="369">
        <f t="shared" si="475"/>
        <v>0</v>
      </c>
      <c r="CW79" s="369">
        <f t="shared" si="475"/>
        <v>0</v>
      </c>
      <c r="CX79" s="370">
        <f t="shared" si="475"/>
        <v>0</v>
      </c>
      <c r="CY79" s="371">
        <f>CR79+CV79+CX79</f>
        <v>0</v>
      </c>
      <c r="CZ79" s="371">
        <f t="shared" ref="CZ79" si="476">CP79+CT79</f>
        <v>0</v>
      </c>
      <c r="DA79" s="372">
        <f t="shared" ref="DA79:DJ79" si="477">IF($CN79="1",BB79,0)</f>
        <v>0</v>
      </c>
      <c r="DB79" s="369">
        <f t="shared" si="477"/>
        <v>0</v>
      </c>
      <c r="DC79" s="369">
        <f t="shared" si="477"/>
        <v>0</v>
      </c>
      <c r="DD79" s="369">
        <f t="shared" si="477"/>
        <v>0</v>
      </c>
      <c r="DE79" s="369">
        <f t="shared" si="477"/>
        <v>0</v>
      </c>
      <c r="DF79" s="369">
        <f t="shared" si="477"/>
        <v>0</v>
      </c>
      <c r="DG79" s="369">
        <f t="shared" si="477"/>
        <v>0</v>
      </c>
      <c r="DH79" s="369">
        <f t="shared" si="477"/>
        <v>0</v>
      </c>
      <c r="DI79" s="369">
        <f t="shared" si="477"/>
        <v>0</v>
      </c>
      <c r="DJ79" s="370">
        <f t="shared" si="477"/>
        <v>0</v>
      </c>
      <c r="DK79" s="382">
        <f>DD79+DH79+DJ79</f>
        <v>0</v>
      </c>
      <c r="DL79" s="382">
        <f t="shared" ref="DL79" si="478">DB79+DF79</f>
        <v>0</v>
      </c>
      <c r="DM79" s="381">
        <f>IF(CG79=0,1,0)</f>
        <v>1</v>
      </c>
      <c r="DN79" s="381">
        <f>IFERROR(IF($AH79="N",AJ79+AL79+AN79+AP79,AH79+AJ79+AL79+AN79+AP79),0)*$DM79</f>
        <v>0</v>
      </c>
      <c r="DO79" s="381">
        <f>(AI79+AK79+AM79+AO79+AQ79)*$DM79</f>
        <v>0</v>
      </c>
      <c r="DP79" s="381">
        <f>AU79+AY79+BA79-CY79</f>
        <v>0</v>
      </c>
      <c r="DQ79" s="381">
        <f>BE79+BI79+BK79-DK79</f>
        <v>0</v>
      </c>
      <c r="DR79" s="381">
        <f>DP79+DQ79</f>
        <v>0</v>
      </c>
      <c r="DS79" s="380" t="str">
        <f>IF(OR(H79=vstupy!B$40,H79=vstupy!B$41,H79=vstupy!B$42,),"0","1")</f>
        <v>0</v>
      </c>
      <c r="DT79" s="372">
        <f>IF($DS79="1",AS79,"0")+CH79</f>
        <v>0</v>
      </c>
      <c r="DU79" s="369">
        <f>IF($DS79="1",AU79,"0")+CI79</f>
        <v>0</v>
      </c>
      <c r="DV79" s="369">
        <f>IF($DS79="1",AW79,"0")+CJ79</f>
        <v>0</v>
      </c>
      <c r="DW79" s="369">
        <f>IF($DS79="1",AY79,"0")+CK79</f>
        <v>0</v>
      </c>
      <c r="DX79" s="370">
        <f>IF($DS79="1",BA79,"0")+CL79</f>
        <v>0</v>
      </c>
      <c r="DY79" s="378">
        <f t="shared" ref="DY79" si="479">SUM(DT79:DX81)</f>
        <v>0</v>
      </c>
      <c r="DZ79" s="372" t="str">
        <f t="shared" ref="DZ79" si="480">IF($DS79="1",BC79,"0")</f>
        <v>0</v>
      </c>
      <c r="EA79" s="369" t="str">
        <f t="shared" ref="EA79" si="481">IF($DS79="1",BE79,"0")</f>
        <v>0</v>
      </c>
      <c r="EB79" s="369" t="str">
        <f t="shared" ref="EB79" si="482">IF($DS79="1",BG79,"0")</f>
        <v>0</v>
      </c>
      <c r="EC79" s="369" t="str">
        <f>IF($DS79="1",BI79,"0")</f>
        <v>0</v>
      </c>
      <c r="ED79" s="370" t="str">
        <f>IF($DS79="1",BK79,"0")</f>
        <v>0</v>
      </c>
      <c r="EE79" s="378">
        <f t="shared" ref="EE79" si="483">SUM(DZ79:ED81)</f>
        <v>0</v>
      </c>
      <c r="EF79" s="379">
        <f>EE79+DY79</f>
        <v>0</v>
      </c>
    </row>
    <row r="80" spans="1:136" ht="12.6" customHeight="1" x14ac:dyDescent="0.2">
      <c r="B80" s="414"/>
      <c r="C80" s="437"/>
      <c r="D80" s="437"/>
      <c r="E80" s="437"/>
      <c r="F80" s="437"/>
      <c r="G80" s="437"/>
      <c r="H80" s="393"/>
      <c r="I80" s="437"/>
      <c r="J80" s="437"/>
      <c r="K80" s="387"/>
      <c r="L80" s="390"/>
      <c r="M80" s="437"/>
      <c r="N80" s="384"/>
      <c r="O80" s="383"/>
      <c r="P80" s="384"/>
      <c r="Q80" s="384"/>
      <c r="R80" s="384"/>
      <c r="S80" s="384"/>
      <c r="T80" s="385"/>
      <c r="U80" s="384"/>
      <c r="V80" s="409"/>
      <c r="W80" s="410"/>
      <c r="X80" s="385"/>
      <c r="Y80" s="384"/>
      <c r="Z80" s="261" t="s">
        <v>142</v>
      </c>
      <c r="AA80" s="262" t="s">
        <v>137</v>
      </c>
      <c r="AB80" s="263">
        <f>VLOOKUP($Z80,vstupy!$B$18:$F$31,MATCH($AA80,vstupy!$B$17:$F$17,0),0)</f>
        <v>0</v>
      </c>
      <c r="AC80" s="264" t="s">
        <v>143</v>
      </c>
      <c r="AD80" s="263">
        <f>VLOOKUP($AC80,vstupy!$B$34:$C$36,2,FALSE)</f>
        <v>0</v>
      </c>
      <c r="AE80" s="263">
        <f t="shared" si="108"/>
        <v>0</v>
      </c>
      <c r="AF80" s="412"/>
      <c r="AG80" s="404"/>
      <c r="AH80" s="372"/>
      <c r="AI80" s="396"/>
      <c r="AJ80" s="396"/>
      <c r="AK80" s="396"/>
      <c r="AL80" s="396"/>
      <c r="AM80" s="396"/>
      <c r="AN80" s="396"/>
      <c r="AO80" s="399"/>
      <c r="AP80" s="396"/>
      <c r="AQ80" s="401"/>
      <c r="AR80" s="372"/>
      <c r="AS80" s="369"/>
      <c r="AT80" s="369"/>
      <c r="AU80" s="369"/>
      <c r="AV80" s="369"/>
      <c r="AW80" s="369"/>
      <c r="AX80" s="369"/>
      <c r="AY80" s="369"/>
      <c r="AZ80" s="369"/>
      <c r="BA80" s="369"/>
      <c r="BB80" s="369"/>
      <c r="BC80" s="369"/>
      <c r="BD80" s="369"/>
      <c r="BE80" s="369"/>
      <c r="BF80" s="369"/>
      <c r="BG80" s="369"/>
      <c r="BH80" s="369"/>
      <c r="BI80" s="369"/>
      <c r="BJ80" s="369"/>
      <c r="BK80" s="377"/>
      <c r="BL80" s="371"/>
      <c r="BM80" s="372"/>
      <c r="BN80" s="369"/>
      <c r="BO80" s="369"/>
      <c r="BP80" s="369"/>
      <c r="BQ80" s="369"/>
      <c r="BR80" s="369"/>
      <c r="BS80" s="369"/>
      <c r="BT80" s="369"/>
      <c r="BU80" s="369"/>
      <c r="BV80" s="370"/>
      <c r="BW80" s="372"/>
      <c r="BX80" s="369"/>
      <c r="BY80" s="369"/>
      <c r="BZ80" s="369"/>
      <c r="CA80" s="369"/>
      <c r="CB80" s="369"/>
      <c r="CC80" s="369"/>
      <c r="CD80" s="369"/>
      <c r="CE80" s="369"/>
      <c r="CF80" s="370"/>
      <c r="CG80" s="395"/>
      <c r="CH80" s="372"/>
      <c r="CI80" s="369"/>
      <c r="CJ80" s="369"/>
      <c r="CK80" s="369"/>
      <c r="CL80" s="370"/>
      <c r="CM80" s="373"/>
      <c r="CN80" s="375"/>
      <c r="CO80" s="372"/>
      <c r="CP80" s="369"/>
      <c r="CQ80" s="369"/>
      <c r="CR80" s="369"/>
      <c r="CS80" s="369"/>
      <c r="CT80" s="369"/>
      <c r="CU80" s="369"/>
      <c r="CV80" s="369"/>
      <c r="CW80" s="369"/>
      <c r="CX80" s="370"/>
      <c r="CY80" s="371"/>
      <c r="CZ80" s="371"/>
      <c r="DA80" s="372"/>
      <c r="DB80" s="369"/>
      <c r="DC80" s="369"/>
      <c r="DD80" s="369"/>
      <c r="DE80" s="369"/>
      <c r="DF80" s="369"/>
      <c r="DG80" s="369"/>
      <c r="DH80" s="369"/>
      <c r="DI80" s="369"/>
      <c r="DJ80" s="370"/>
      <c r="DK80" s="382"/>
      <c r="DL80" s="382"/>
      <c r="DM80" s="381"/>
      <c r="DN80" s="381"/>
      <c r="DO80" s="381"/>
      <c r="DP80" s="381"/>
      <c r="DQ80" s="381"/>
      <c r="DR80" s="381"/>
      <c r="DS80" s="380"/>
      <c r="DT80" s="372"/>
      <c r="DU80" s="369"/>
      <c r="DV80" s="369"/>
      <c r="DW80" s="369"/>
      <c r="DX80" s="370"/>
      <c r="DY80" s="378"/>
      <c r="DZ80" s="372"/>
      <c r="EA80" s="369"/>
      <c r="EB80" s="369"/>
      <c r="EC80" s="369"/>
      <c r="ED80" s="370"/>
      <c r="EE80" s="378"/>
      <c r="EF80" s="379"/>
    </row>
    <row r="81" spans="2:136" ht="12.6" customHeight="1" x14ac:dyDescent="0.2">
      <c r="B81" s="414"/>
      <c r="C81" s="437"/>
      <c r="D81" s="437"/>
      <c r="E81" s="437"/>
      <c r="F81" s="437"/>
      <c r="G81" s="437"/>
      <c r="H81" s="394"/>
      <c r="I81" s="437"/>
      <c r="J81" s="437"/>
      <c r="K81" s="388"/>
      <c r="L81" s="391"/>
      <c r="M81" s="437"/>
      <c r="N81" s="384"/>
      <c r="O81" s="383"/>
      <c r="P81" s="384"/>
      <c r="Q81" s="384"/>
      <c r="R81" s="384"/>
      <c r="S81" s="384"/>
      <c r="T81" s="385"/>
      <c r="U81" s="384"/>
      <c r="V81" s="409"/>
      <c r="W81" s="410"/>
      <c r="X81" s="385"/>
      <c r="Y81" s="384"/>
      <c r="Z81" s="261" t="s">
        <v>142</v>
      </c>
      <c r="AA81" s="262" t="s">
        <v>137</v>
      </c>
      <c r="AB81" s="263">
        <f>VLOOKUP($Z81,vstupy!$B$18:$F$31,MATCH($AA81,vstupy!$B$17:$F$17,0),0)</f>
        <v>0</v>
      </c>
      <c r="AC81" s="264" t="s">
        <v>143</v>
      </c>
      <c r="AD81" s="263">
        <f>VLOOKUP($AC81,vstupy!$B$34:$C$36,2,FALSE)</f>
        <v>0</v>
      </c>
      <c r="AE81" s="263">
        <f t="shared" si="108"/>
        <v>0</v>
      </c>
      <c r="AF81" s="413"/>
      <c r="AG81" s="405"/>
      <c r="AH81" s="372"/>
      <c r="AI81" s="396"/>
      <c r="AJ81" s="396"/>
      <c r="AK81" s="396"/>
      <c r="AL81" s="396"/>
      <c r="AM81" s="396"/>
      <c r="AN81" s="396"/>
      <c r="AO81" s="400"/>
      <c r="AP81" s="396"/>
      <c r="AQ81" s="401"/>
      <c r="AR81" s="372"/>
      <c r="AS81" s="369"/>
      <c r="AT81" s="369"/>
      <c r="AU81" s="369"/>
      <c r="AV81" s="369"/>
      <c r="AW81" s="369"/>
      <c r="AX81" s="369"/>
      <c r="AY81" s="369"/>
      <c r="AZ81" s="369"/>
      <c r="BA81" s="369"/>
      <c r="BB81" s="369"/>
      <c r="BC81" s="369"/>
      <c r="BD81" s="369"/>
      <c r="BE81" s="369"/>
      <c r="BF81" s="369"/>
      <c r="BG81" s="369"/>
      <c r="BH81" s="369"/>
      <c r="BI81" s="369"/>
      <c r="BJ81" s="369"/>
      <c r="BK81" s="377"/>
      <c r="BL81" s="371"/>
      <c r="BM81" s="372"/>
      <c r="BN81" s="369"/>
      <c r="BO81" s="369"/>
      <c r="BP81" s="369"/>
      <c r="BQ81" s="369"/>
      <c r="BR81" s="369"/>
      <c r="BS81" s="369"/>
      <c r="BT81" s="369"/>
      <c r="BU81" s="369"/>
      <c r="BV81" s="370"/>
      <c r="BW81" s="372"/>
      <c r="BX81" s="369"/>
      <c r="BY81" s="369"/>
      <c r="BZ81" s="369"/>
      <c r="CA81" s="369"/>
      <c r="CB81" s="369"/>
      <c r="CC81" s="369"/>
      <c r="CD81" s="369"/>
      <c r="CE81" s="369"/>
      <c r="CF81" s="370"/>
      <c r="CG81" s="395"/>
      <c r="CH81" s="372"/>
      <c r="CI81" s="369"/>
      <c r="CJ81" s="369"/>
      <c r="CK81" s="369"/>
      <c r="CL81" s="370"/>
      <c r="CM81" s="373"/>
      <c r="CN81" s="376"/>
      <c r="CO81" s="372"/>
      <c r="CP81" s="369"/>
      <c r="CQ81" s="369"/>
      <c r="CR81" s="369"/>
      <c r="CS81" s="369"/>
      <c r="CT81" s="369"/>
      <c r="CU81" s="369"/>
      <c r="CV81" s="369"/>
      <c r="CW81" s="369"/>
      <c r="CX81" s="370"/>
      <c r="CY81" s="371"/>
      <c r="CZ81" s="371"/>
      <c r="DA81" s="372"/>
      <c r="DB81" s="369"/>
      <c r="DC81" s="369"/>
      <c r="DD81" s="369"/>
      <c r="DE81" s="369"/>
      <c r="DF81" s="369"/>
      <c r="DG81" s="369"/>
      <c r="DH81" s="369"/>
      <c r="DI81" s="369"/>
      <c r="DJ81" s="370"/>
      <c r="DK81" s="382"/>
      <c r="DL81" s="382"/>
      <c r="DM81" s="381"/>
      <c r="DN81" s="381"/>
      <c r="DO81" s="381"/>
      <c r="DP81" s="381"/>
      <c r="DQ81" s="381"/>
      <c r="DR81" s="381"/>
      <c r="DS81" s="380"/>
      <c r="DT81" s="372"/>
      <c r="DU81" s="369"/>
      <c r="DV81" s="369"/>
      <c r="DW81" s="369"/>
      <c r="DX81" s="370"/>
      <c r="DY81" s="378"/>
      <c r="DZ81" s="372"/>
      <c r="EA81" s="369"/>
      <c r="EB81" s="369"/>
      <c r="EC81" s="369"/>
      <c r="ED81" s="370"/>
      <c r="EE81" s="378"/>
      <c r="EF81" s="379"/>
    </row>
    <row r="82" spans="2:136" ht="12.6" customHeight="1" x14ac:dyDescent="0.2">
      <c r="B82" s="427">
        <f t="shared" ref="B82" si="484">B79+1</f>
        <v>25</v>
      </c>
      <c r="C82" s="425"/>
      <c r="D82" s="425"/>
      <c r="E82" s="425"/>
      <c r="F82" s="425"/>
      <c r="G82" s="425"/>
      <c r="H82" s="428" t="s">
        <v>196</v>
      </c>
      <c r="I82" s="425"/>
      <c r="J82" s="425" t="str">
        <f t="shared" ref="J82" si="485">IF($H82="3e)  Skoršia transpozícia  - zavedenie transpozície pred termínom ktorý určuje smernica EÚ. "," ","")</f>
        <v/>
      </c>
      <c r="K82" s="431" t="str">
        <f t="shared" ref="K82" si="486">IF($H82="3e)  Skoršia transpozícia  - zavedenie transpozície pred termínom ktorý určuje smernica EÚ. ",$J82,"NA")</f>
        <v>NA</v>
      </c>
      <c r="L82" s="422">
        <f>IF(K82&gt;12,1,K82/12)</f>
        <v>1</v>
      </c>
      <c r="M82" s="425"/>
      <c r="N82" s="418"/>
      <c r="O82" s="426">
        <f>IF(N82="N",0,N82)</f>
        <v>0</v>
      </c>
      <c r="P82" s="418" t="s">
        <v>196</v>
      </c>
      <c r="Q82" s="418"/>
      <c r="R82" s="418"/>
      <c r="S82" s="418" t="s">
        <v>35</v>
      </c>
      <c r="T82" s="419">
        <f>VLOOKUP(S82,vstupy!$B$3:$C$15,2,FALSE)</f>
        <v>0</v>
      </c>
      <c r="U82" s="418"/>
      <c r="V82" s="420"/>
      <c r="W82" s="421" t="s">
        <v>35</v>
      </c>
      <c r="X82" s="419">
        <f>VLOOKUP(W82,vstupy!$B$3:$C$15,2,FALSE)</f>
        <v>0</v>
      </c>
      <c r="Y82" s="418"/>
      <c r="Z82" s="160" t="s">
        <v>142</v>
      </c>
      <c r="AA82" s="174" t="s">
        <v>137</v>
      </c>
      <c r="AB82" s="171">
        <f>VLOOKUP($Z82,vstupy!$B$18:$F$31,MATCH($AA82,vstupy!$B$17:$F$17,0),0)</f>
        <v>0</v>
      </c>
      <c r="AC82" s="108" t="s">
        <v>143</v>
      </c>
      <c r="AD82" s="171">
        <f>VLOOKUP($AC82,vstupy!$B$34:$C$36,2,FALSE)</f>
        <v>0</v>
      </c>
      <c r="AE82" s="171">
        <f t="shared" si="108"/>
        <v>0</v>
      </c>
      <c r="AF82" s="434" t="s">
        <v>35</v>
      </c>
      <c r="AG82" s="403">
        <f>VLOOKUP(AF82,vstupy!$B$3:$C$15,2,FALSE)</f>
        <v>0</v>
      </c>
      <c r="AH82" s="406" t="str">
        <f>IFERROR(IF(O82=0,"N",Q82/N82*L82),0)</f>
        <v>N</v>
      </c>
      <c r="AI82" s="400">
        <f>Q82*L82</f>
        <v>0</v>
      </c>
      <c r="AJ82" s="441">
        <f t="shared" ref="AJ82" si="487">R82*T82*L82</f>
        <v>0</v>
      </c>
      <c r="AK82" s="400">
        <f t="shared" ref="AK82" si="488">IFERROR(AJ82*O82,0)</f>
        <v>0</v>
      </c>
      <c r="AL82" s="441" t="str">
        <f t="shared" si="72"/>
        <v>N</v>
      </c>
      <c r="AM82" s="400">
        <f t="shared" ref="AM82" si="489">U82*L82</f>
        <v>0</v>
      </c>
      <c r="AN82" s="400">
        <f>V82*X82*L82</f>
        <v>0</v>
      </c>
      <c r="AO82" s="398">
        <f t="shared" ref="AO82" si="490">IFERROR(AN82*O82,0)</f>
        <v>0</v>
      </c>
      <c r="AP82" s="400">
        <f t="shared" ref="AP82" si="491">IF(Y82&gt;0,IF(AG82&gt;0,($I$6/160)*(Y82/60)*AG82*L82,0),IF(AG82&gt;0,($I$6/160)*((AE82+AE83+AE84)/60)*AG82*L82,0))</f>
        <v>0</v>
      </c>
      <c r="AQ82" s="439">
        <f>IFERROR(AP82*O82,0)</f>
        <v>0</v>
      </c>
      <c r="AR82" s="372">
        <f t="shared" ref="AR82:BA82" si="492">IF($P82="In (zvyšuje náklady)",AH82,0)</f>
        <v>0</v>
      </c>
      <c r="AS82" s="369">
        <f t="shared" si="492"/>
        <v>0</v>
      </c>
      <c r="AT82" s="369">
        <f t="shared" si="492"/>
        <v>0</v>
      </c>
      <c r="AU82" s="369">
        <f t="shared" si="492"/>
        <v>0</v>
      </c>
      <c r="AV82" s="369">
        <f t="shared" si="492"/>
        <v>0</v>
      </c>
      <c r="AW82" s="369">
        <f t="shared" si="492"/>
        <v>0</v>
      </c>
      <c r="AX82" s="369">
        <f t="shared" si="492"/>
        <v>0</v>
      </c>
      <c r="AY82" s="369">
        <f t="shared" si="492"/>
        <v>0</v>
      </c>
      <c r="AZ82" s="369">
        <f t="shared" si="492"/>
        <v>0</v>
      </c>
      <c r="BA82" s="369">
        <f t="shared" si="492"/>
        <v>0</v>
      </c>
      <c r="BB82" s="369" t="str">
        <f t="shared" ref="BB82:BK82" si="493">IF($P82="Out (znižuje náklady)",AH82,"0")</f>
        <v>0</v>
      </c>
      <c r="BC82" s="369" t="str">
        <f t="shared" si="493"/>
        <v>0</v>
      </c>
      <c r="BD82" s="369" t="str">
        <f t="shared" si="493"/>
        <v>0</v>
      </c>
      <c r="BE82" s="369" t="str">
        <f t="shared" si="493"/>
        <v>0</v>
      </c>
      <c r="BF82" s="369" t="str">
        <f t="shared" si="493"/>
        <v>0</v>
      </c>
      <c r="BG82" s="369" t="str">
        <f t="shared" si="493"/>
        <v>0</v>
      </c>
      <c r="BH82" s="369" t="str">
        <f t="shared" si="493"/>
        <v>0</v>
      </c>
      <c r="BI82" s="369" t="str">
        <f t="shared" si="493"/>
        <v>0</v>
      </c>
      <c r="BJ82" s="369" t="str">
        <f t="shared" si="493"/>
        <v>0</v>
      </c>
      <c r="BK82" s="377" t="str">
        <f t="shared" si="493"/>
        <v>0</v>
      </c>
      <c r="BL82" s="371">
        <f>IF(H82=vstupy!$B$47,0,1)</f>
        <v>1</v>
      </c>
      <c r="BM82" s="372">
        <f t="shared" ref="BM82:CF82" si="494">$BL82*AR82</f>
        <v>0</v>
      </c>
      <c r="BN82" s="369">
        <f t="shared" si="494"/>
        <v>0</v>
      </c>
      <c r="BO82" s="369">
        <f t="shared" si="494"/>
        <v>0</v>
      </c>
      <c r="BP82" s="369">
        <f t="shared" si="494"/>
        <v>0</v>
      </c>
      <c r="BQ82" s="369">
        <f t="shared" si="494"/>
        <v>0</v>
      </c>
      <c r="BR82" s="369">
        <f t="shared" si="494"/>
        <v>0</v>
      </c>
      <c r="BS82" s="369">
        <f t="shared" si="494"/>
        <v>0</v>
      </c>
      <c r="BT82" s="369">
        <f t="shared" si="494"/>
        <v>0</v>
      </c>
      <c r="BU82" s="369">
        <f t="shared" si="494"/>
        <v>0</v>
      </c>
      <c r="BV82" s="370">
        <f t="shared" si="494"/>
        <v>0</v>
      </c>
      <c r="BW82" s="372">
        <f t="shared" si="494"/>
        <v>0</v>
      </c>
      <c r="BX82" s="369">
        <f t="shared" si="494"/>
        <v>0</v>
      </c>
      <c r="BY82" s="369">
        <f t="shared" si="494"/>
        <v>0</v>
      </c>
      <c r="BZ82" s="369">
        <f t="shared" si="494"/>
        <v>0</v>
      </c>
      <c r="CA82" s="369">
        <f t="shared" si="494"/>
        <v>0</v>
      </c>
      <c r="CB82" s="369">
        <f t="shared" si="494"/>
        <v>0</v>
      </c>
      <c r="CC82" s="369">
        <f t="shared" si="494"/>
        <v>0</v>
      </c>
      <c r="CD82" s="369">
        <f t="shared" si="494"/>
        <v>0</v>
      </c>
      <c r="CE82" s="369">
        <f t="shared" si="494"/>
        <v>0</v>
      </c>
      <c r="CF82" s="370">
        <f t="shared" si="494"/>
        <v>0</v>
      </c>
      <c r="CG82" s="395">
        <f>IF(P82="Nemení sa",1,0)</f>
        <v>0</v>
      </c>
      <c r="CH82" s="372">
        <f>AI82*$CG82</f>
        <v>0</v>
      </c>
      <c r="CI82" s="369">
        <f>AK82*$CG82</f>
        <v>0</v>
      </c>
      <c r="CJ82" s="369">
        <f>AM82*$CG82</f>
        <v>0</v>
      </c>
      <c r="CK82" s="369">
        <f>AO82*$CG82</f>
        <v>0</v>
      </c>
      <c r="CL82" s="370">
        <f>AQ82*$CG82</f>
        <v>0</v>
      </c>
      <c r="CM82" s="373">
        <f t="shared" ref="CM82" si="495">SUM(CH82:CL84)</f>
        <v>0</v>
      </c>
      <c r="CN82" s="374">
        <f>IF(H82=vstupy!B$42,"1",0)</f>
        <v>0</v>
      </c>
      <c r="CO82" s="372">
        <f t="shared" ref="CO82:CX82" si="496">IF($CN82="1",AR82,0)</f>
        <v>0</v>
      </c>
      <c r="CP82" s="369">
        <f t="shared" si="496"/>
        <v>0</v>
      </c>
      <c r="CQ82" s="369">
        <f t="shared" si="496"/>
        <v>0</v>
      </c>
      <c r="CR82" s="369">
        <f t="shared" si="496"/>
        <v>0</v>
      </c>
      <c r="CS82" s="369">
        <f t="shared" si="496"/>
        <v>0</v>
      </c>
      <c r="CT82" s="369">
        <f t="shared" si="496"/>
        <v>0</v>
      </c>
      <c r="CU82" s="369">
        <f t="shared" si="496"/>
        <v>0</v>
      </c>
      <c r="CV82" s="369">
        <f t="shared" si="496"/>
        <v>0</v>
      </c>
      <c r="CW82" s="369">
        <f t="shared" si="496"/>
        <v>0</v>
      </c>
      <c r="CX82" s="370">
        <f t="shared" si="496"/>
        <v>0</v>
      </c>
      <c r="CY82" s="371">
        <f>CR82+CV82+CX82</f>
        <v>0</v>
      </c>
      <c r="CZ82" s="371">
        <f t="shared" ref="CZ82" si="497">CP82+CT82</f>
        <v>0</v>
      </c>
      <c r="DA82" s="372">
        <f t="shared" ref="DA82:DJ82" si="498">IF($CN82="1",BB82,0)</f>
        <v>0</v>
      </c>
      <c r="DB82" s="369">
        <f t="shared" si="498"/>
        <v>0</v>
      </c>
      <c r="DC82" s="369">
        <f t="shared" si="498"/>
        <v>0</v>
      </c>
      <c r="DD82" s="369">
        <f t="shared" si="498"/>
        <v>0</v>
      </c>
      <c r="DE82" s="369">
        <f t="shared" si="498"/>
        <v>0</v>
      </c>
      <c r="DF82" s="369">
        <f t="shared" si="498"/>
        <v>0</v>
      </c>
      <c r="DG82" s="369">
        <f t="shared" si="498"/>
        <v>0</v>
      </c>
      <c r="DH82" s="369">
        <f t="shared" si="498"/>
        <v>0</v>
      </c>
      <c r="DI82" s="369">
        <f t="shared" si="498"/>
        <v>0</v>
      </c>
      <c r="DJ82" s="370">
        <f t="shared" si="498"/>
        <v>0</v>
      </c>
      <c r="DK82" s="382">
        <f>DD82+DH82+DJ82</f>
        <v>0</v>
      </c>
      <c r="DL82" s="382">
        <f t="shared" ref="DL82" si="499">DB82+DF82</f>
        <v>0</v>
      </c>
      <c r="DM82" s="381">
        <f>IF(CG82=0,1,0)</f>
        <v>1</v>
      </c>
      <c r="DN82" s="381">
        <f>IFERROR(IF($AH82="N",AJ82+AL82+AN82+AP82,AH82+AJ82+AL82+AN82+AP82),0)*$DM82</f>
        <v>0</v>
      </c>
      <c r="DO82" s="381">
        <f>(AI82+AK82+AM82+AO82+AQ82)*$DM82</f>
        <v>0</v>
      </c>
      <c r="DP82" s="381">
        <f>AU82+AY82+BA82-CY82</f>
        <v>0</v>
      </c>
      <c r="DQ82" s="381">
        <f>BE82+BI82+BK82-DK82</f>
        <v>0</v>
      </c>
      <c r="DR82" s="381">
        <f>DP82+DQ82</f>
        <v>0</v>
      </c>
      <c r="DS82" s="380" t="str">
        <f>IF(OR(H82=vstupy!B$40,H82=vstupy!B$41,H82=vstupy!B$42,),"0","1")</f>
        <v>0</v>
      </c>
      <c r="DT82" s="372">
        <f>IF($DS82="1",AS82,"0")+CH82</f>
        <v>0</v>
      </c>
      <c r="DU82" s="369">
        <f>IF($DS82="1",AU82,"0")+CI82</f>
        <v>0</v>
      </c>
      <c r="DV82" s="369">
        <f>IF($DS82="1",AW82,"0")+CJ82</f>
        <v>0</v>
      </c>
      <c r="DW82" s="369">
        <f>IF($DS82="1",AY82,"0")+CK82</f>
        <v>0</v>
      </c>
      <c r="DX82" s="370">
        <f>IF($DS82="1",BA82,"0")+CL82</f>
        <v>0</v>
      </c>
      <c r="DY82" s="378">
        <f t="shared" ref="DY82" si="500">SUM(DT82:DX84)</f>
        <v>0</v>
      </c>
      <c r="DZ82" s="372" t="str">
        <f t="shared" ref="DZ82" si="501">IF($DS82="1",BC82,"0")</f>
        <v>0</v>
      </c>
      <c r="EA82" s="369" t="str">
        <f t="shared" ref="EA82" si="502">IF($DS82="1",BE82,"0")</f>
        <v>0</v>
      </c>
      <c r="EB82" s="369" t="str">
        <f t="shared" ref="EB82" si="503">IF($DS82="1",BG82,"0")</f>
        <v>0</v>
      </c>
      <c r="EC82" s="369" t="str">
        <f>IF($DS82="1",BI82,"0")</f>
        <v>0</v>
      </c>
      <c r="ED82" s="370" t="str">
        <f>IF($DS82="1",BK82,"0")</f>
        <v>0</v>
      </c>
      <c r="EE82" s="378">
        <f t="shared" ref="EE82" si="504">SUM(DZ82:ED84)</f>
        <v>0</v>
      </c>
      <c r="EF82" s="379">
        <f>EE82+DY82</f>
        <v>0</v>
      </c>
    </row>
    <row r="83" spans="2:136" ht="12.6" customHeight="1" x14ac:dyDescent="0.2">
      <c r="B83" s="427"/>
      <c r="C83" s="425"/>
      <c r="D83" s="425"/>
      <c r="E83" s="425"/>
      <c r="F83" s="425"/>
      <c r="G83" s="425"/>
      <c r="H83" s="429"/>
      <c r="I83" s="425"/>
      <c r="J83" s="425"/>
      <c r="K83" s="432"/>
      <c r="L83" s="423"/>
      <c r="M83" s="425"/>
      <c r="N83" s="418"/>
      <c r="O83" s="426"/>
      <c r="P83" s="418"/>
      <c r="Q83" s="418"/>
      <c r="R83" s="418"/>
      <c r="S83" s="418"/>
      <c r="T83" s="419"/>
      <c r="U83" s="418"/>
      <c r="V83" s="420"/>
      <c r="W83" s="421"/>
      <c r="X83" s="419"/>
      <c r="Y83" s="418"/>
      <c r="Z83" s="160" t="s">
        <v>142</v>
      </c>
      <c r="AA83" s="174" t="s">
        <v>137</v>
      </c>
      <c r="AB83" s="171">
        <f>VLOOKUP($Z83,vstupy!$B$18:$F$31,MATCH($AA83,vstupy!$B$17:$F$17,0),0)</f>
        <v>0</v>
      </c>
      <c r="AC83" s="108" t="s">
        <v>143</v>
      </c>
      <c r="AD83" s="171">
        <f>VLOOKUP($AC83,vstupy!$B$34:$C$36,2,FALSE)</f>
        <v>0</v>
      </c>
      <c r="AE83" s="171">
        <f t="shared" si="108"/>
        <v>0</v>
      </c>
      <c r="AF83" s="435"/>
      <c r="AG83" s="404"/>
      <c r="AH83" s="372"/>
      <c r="AI83" s="396"/>
      <c r="AJ83" s="396"/>
      <c r="AK83" s="396"/>
      <c r="AL83" s="396"/>
      <c r="AM83" s="396"/>
      <c r="AN83" s="396"/>
      <c r="AO83" s="399"/>
      <c r="AP83" s="396"/>
      <c r="AQ83" s="401"/>
      <c r="AR83" s="372"/>
      <c r="AS83" s="369"/>
      <c r="AT83" s="369"/>
      <c r="AU83" s="369"/>
      <c r="AV83" s="369"/>
      <c r="AW83" s="369"/>
      <c r="AX83" s="369"/>
      <c r="AY83" s="369"/>
      <c r="AZ83" s="369"/>
      <c r="BA83" s="369"/>
      <c r="BB83" s="369"/>
      <c r="BC83" s="369"/>
      <c r="BD83" s="369"/>
      <c r="BE83" s="369"/>
      <c r="BF83" s="369"/>
      <c r="BG83" s="369"/>
      <c r="BH83" s="369"/>
      <c r="BI83" s="369"/>
      <c r="BJ83" s="369"/>
      <c r="BK83" s="377"/>
      <c r="BL83" s="371"/>
      <c r="BM83" s="372"/>
      <c r="BN83" s="369"/>
      <c r="BO83" s="369"/>
      <c r="BP83" s="369"/>
      <c r="BQ83" s="369"/>
      <c r="BR83" s="369"/>
      <c r="BS83" s="369"/>
      <c r="BT83" s="369"/>
      <c r="BU83" s="369"/>
      <c r="BV83" s="370"/>
      <c r="BW83" s="372"/>
      <c r="BX83" s="369"/>
      <c r="BY83" s="369"/>
      <c r="BZ83" s="369"/>
      <c r="CA83" s="369"/>
      <c r="CB83" s="369"/>
      <c r="CC83" s="369"/>
      <c r="CD83" s="369"/>
      <c r="CE83" s="369"/>
      <c r="CF83" s="370"/>
      <c r="CG83" s="395"/>
      <c r="CH83" s="372"/>
      <c r="CI83" s="369"/>
      <c r="CJ83" s="369"/>
      <c r="CK83" s="369"/>
      <c r="CL83" s="370"/>
      <c r="CM83" s="373"/>
      <c r="CN83" s="375"/>
      <c r="CO83" s="372"/>
      <c r="CP83" s="369"/>
      <c r="CQ83" s="369"/>
      <c r="CR83" s="369"/>
      <c r="CS83" s="369"/>
      <c r="CT83" s="369"/>
      <c r="CU83" s="369"/>
      <c r="CV83" s="369"/>
      <c r="CW83" s="369"/>
      <c r="CX83" s="370"/>
      <c r="CY83" s="371"/>
      <c r="CZ83" s="371"/>
      <c r="DA83" s="372"/>
      <c r="DB83" s="369"/>
      <c r="DC83" s="369"/>
      <c r="DD83" s="369"/>
      <c r="DE83" s="369"/>
      <c r="DF83" s="369"/>
      <c r="DG83" s="369"/>
      <c r="DH83" s="369"/>
      <c r="DI83" s="369"/>
      <c r="DJ83" s="370"/>
      <c r="DK83" s="382"/>
      <c r="DL83" s="382"/>
      <c r="DM83" s="381"/>
      <c r="DN83" s="381"/>
      <c r="DO83" s="381"/>
      <c r="DP83" s="381"/>
      <c r="DQ83" s="381"/>
      <c r="DR83" s="381"/>
      <c r="DS83" s="380"/>
      <c r="DT83" s="372"/>
      <c r="DU83" s="369"/>
      <c r="DV83" s="369"/>
      <c r="DW83" s="369"/>
      <c r="DX83" s="370"/>
      <c r="DY83" s="378"/>
      <c r="DZ83" s="372"/>
      <c r="EA83" s="369"/>
      <c r="EB83" s="369"/>
      <c r="EC83" s="369"/>
      <c r="ED83" s="370"/>
      <c r="EE83" s="378"/>
      <c r="EF83" s="379"/>
    </row>
    <row r="84" spans="2:136" ht="12.6" customHeight="1" x14ac:dyDescent="0.2">
      <c r="B84" s="427"/>
      <c r="C84" s="425"/>
      <c r="D84" s="425"/>
      <c r="E84" s="425"/>
      <c r="F84" s="425"/>
      <c r="G84" s="425"/>
      <c r="H84" s="430"/>
      <c r="I84" s="425"/>
      <c r="J84" s="425"/>
      <c r="K84" s="433"/>
      <c r="L84" s="424"/>
      <c r="M84" s="425"/>
      <c r="N84" s="418"/>
      <c r="O84" s="426"/>
      <c r="P84" s="418"/>
      <c r="Q84" s="418"/>
      <c r="R84" s="418"/>
      <c r="S84" s="418"/>
      <c r="T84" s="419"/>
      <c r="U84" s="418"/>
      <c r="V84" s="420"/>
      <c r="W84" s="421"/>
      <c r="X84" s="419"/>
      <c r="Y84" s="418"/>
      <c r="Z84" s="160" t="s">
        <v>142</v>
      </c>
      <c r="AA84" s="174" t="s">
        <v>137</v>
      </c>
      <c r="AB84" s="171">
        <f>VLOOKUP($Z84,vstupy!$B$18:$F$31,MATCH($AA84,vstupy!$B$17:$F$17,0),0)</f>
        <v>0</v>
      </c>
      <c r="AC84" s="108" t="s">
        <v>143</v>
      </c>
      <c r="AD84" s="171">
        <f>VLOOKUP($AC84,vstupy!$B$34:$C$36,2,FALSE)</f>
        <v>0</v>
      </c>
      <c r="AE84" s="171">
        <f t="shared" si="108"/>
        <v>0</v>
      </c>
      <c r="AF84" s="436"/>
      <c r="AG84" s="405"/>
      <c r="AH84" s="372"/>
      <c r="AI84" s="396"/>
      <c r="AJ84" s="396"/>
      <c r="AK84" s="396"/>
      <c r="AL84" s="396"/>
      <c r="AM84" s="396"/>
      <c r="AN84" s="396"/>
      <c r="AO84" s="400"/>
      <c r="AP84" s="396"/>
      <c r="AQ84" s="401"/>
      <c r="AR84" s="372"/>
      <c r="AS84" s="369"/>
      <c r="AT84" s="369"/>
      <c r="AU84" s="369"/>
      <c r="AV84" s="369"/>
      <c r="AW84" s="369"/>
      <c r="AX84" s="369"/>
      <c r="AY84" s="369"/>
      <c r="AZ84" s="369"/>
      <c r="BA84" s="369"/>
      <c r="BB84" s="369"/>
      <c r="BC84" s="369"/>
      <c r="BD84" s="369"/>
      <c r="BE84" s="369"/>
      <c r="BF84" s="369"/>
      <c r="BG84" s="369"/>
      <c r="BH84" s="369"/>
      <c r="BI84" s="369"/>
      <c r="BJ84" s="369"/>
      <c r="BK84" s="377"/>
      <c r="BL84" s="371"/>
      <c r="BM84" s="372"/>
      <c r="BN84" s="369"/>
      <c r="BO84" s="369"/>
      <c r="BP84" s="369"/>
      <c r="BQ84" s="369"/>
      <c r="BR84" s="369"/>
      <c r="BS84" s="369"/>
      <c r="BT84" s="369"/>
      <c r="BU84" s="369"/>
      <c r="BV84" s="370"/>
      <c r="BW84" s="372"/>
      <c r="BX84" s="369"/>
      <c r="BY84" s="369"/>
      <c r="BZ84" s="369"/>
      <c r="CA84" s="369"/>
      <c r="CB84" s="369"/>
      <c r="CC84" s="369"/>
      <c r="CD84" s="369"/>
      <c r="CE84" s="369"/>
      <c r="CF84" s="370"/>
      <c r="CG84" s="395"/>
      <c r="CH84" s="372"/>
      <c r="CI84" s="369"/>
      <c r="CJ84" s="369"/>
      <c r="CK84" s="369"/>
      <c r="CL84" s="370"/>
      <c r="CM84" s="373"/>
      <c r="CN84" s="376"/>
      <c r="CO84" s="372"/>
      <c r="CP84" s="369"/>
      <c r="CQ84" s="369"/>
      <c r="CR84" s="369"/>
      <c r="CS84" s="369"/>
      <c r="CT84" s="369"/>
      <c r="CU84" s="369"/>
      <c r="CV84" s="369"/>
      <c r="CW84" s="369"/>
      <c r="CX84" s="370"/>
      <c r="CY84" s="371"/>
      <c r="CZ84" s="371"/>
      <c r="DA84" s="372"/>
      <c r="DB84" s="369"/>
      <c r="DC84" s="369"/>
      <c r="DD84" s="369"/>
      <c r="DE84" s="369"/>
      <c r="DF84" s="369"/>
      <c r="DG84" s="369"/>
      <c r="DH84" s="369"/>
      <c r="DI84" s="369"/>
      <c r="DJ84" s="370"/>
      <c r="DK84" s="382"/>
      <c r="DL84" s="382"/>
      <c r="DM84" s="381"/>
      <c r="DN84" s="381"/>
      <c r="DO84" s="381"/>
      <c r="DP84" s="381"/>
      <c r="DQ84" s="381"/>
      <c r="DR84" s="381"/>
      <c r="DS84" s="380"/>
      <c r="DT84" s="372"/>
      <c r="DU84" s="369"/>
      <c r="DV84" s="369"/>
      <c r="DW84" s="369"/>
      <c r="DX84" s="370"/>
      <c r="DY84" s="378"/>
      <c r="DZ84" s="372"/>
      <c r="EA84" s="369"/>
      <c r="EB84" s="369"/>
      <c r="EC84" s="369"/>
      <c r="ED84" s="370"/>
      <c r="EE84" s="378"/>
      <c r="EF84" s="379"/>
    </row>
    <row r="85" spans="2:136" ht="12.6" customHeight="1" x14ac:dyDescent="0.2">
      <c r="B85" s="414">
        <f t="shared" ref="B85" si="505">B82+1</f>
        <v>26</v>
      </c>
      <c r="C85" s="437"/>
      <c r="D85" s="437"/>
      <c r="E85" s="437"/>
      <c r="F85" s="437"/>
      <c r="G85" s="437"/>
      <c r="H85" s="392" t="s">
        <v>196</v>
      </c>
      <c r="I85" s="437"/>
      <c r="J85" s="437" t="str">
        <f t="shared" ref="J85" si="506">IF($H85="3e)  Skoršia transpozícia  - zavedenie transpozície pred termínom ktorý určuje smernica EÚ. "," ","")</f>
        <v/>
      </c>
      <c r="K85" s="386" t="str">
        <f t="shared" ref="K85" si="507">IF($H85="3e)  Skoršia transpozícia  - zavedenie transpozície pred termínom ktorý určuje smernica EÚ. ",$J85,"NA")</f>
        <v>NA</v>
      </c>
      <c r="L85" s="389">
        <f>IF(K85&gt;12,1,K85/12)</f>
        <v>1</v>
      </c>
      <c r="M85" s="437"/>
      <c r="N85" s="384"/>
      <c r="O85" s="383">
        <f>IF(N85="N",0,N85)</f>
        <v>0</v>
      </c>
      <c r="P85" s="384" t="s">
        <v>196</v>
      </c>
      <c r="Q85" s="384"/>
      <c r="R85" s="384"/>
      <c r="S85" s="384" t="s">
        <v>35</v>
      </c>
      <c r="T85" s="385">
        <f>VLOOKUP(S85,vstupy!$B$3:$C$15,2,FALSE)</f>
        <v>0</v>
      </c>
      <c r="U85" s="384"/>
      <c r="V85" s="409"/>
      <c r="W85" s="410" t="s">
        <v>35</v>
      </c>
      <c r="X85" s="385">
        <f>VLOOKUP(W85,vstupy!$B$3:$C$15,2,FALSE)</f>
        <v>0</v>
      </c>
      <c r="Y85" s="384"/>
      <c r="Z85" s="261" t="s">
        <v>142</v>
      </c>
      <c r="AA85" s="262" t="s">
        <v>137</v>
      </c>
      <c r="AB85" s="263">
        <f>VLOOKUP($Z85,vstupy!$B$18:$F$31,MATCH($AA85,vstupy!$B$17:$F$17,0),0)</f>
        <v>0</v>
      </c>
      <c r="AC85" s="264" t="s">
        <v>143</v>
      </c>
      <c r="AD85" s="263">
        <f>VLOOKUP($AC85,vstupy!$B$34:$C$36,2,FALSE)</f>
        <v>0</v>
      </c>
      <c r="AE85" s="263">
        <f t="shared" si="108"/>
        <v>0</v>
      </c>
      <c r="AF85" s="411" t="s">
        <v>35</v>
      </c>
      <c r="AG85" s="403">
        <f>VLOOKUP(AF85,vstupy!$B$3:$C$15,2,FALSE)</f>
        <v>0</v>
      </c>
      <c r="AH85" s="406" t="str">
        <f>IFERROR(IF(O85=0,"N",Q85/N85*L85),0)</f>
        <v>N</v>
      </c>
      <c r="AI85" s="400">
        <f>Q85*L85</f>
        <v>0</v>
      </c>
      <c r="AJ85" s="441">
        <f t="shared" ref="AJ85" si="508">R85*T85*L85</f>
        <v>0</v>
      </c>
      <c r="AK85" s="400">
        <f t="shared" ref="AK85" si="509">IFERROR(AJ85*O85,0)</f>
        <v>0</v>
      </c>
      <c r="AL85" s="441" t="str">
        <f t="shared" ref="AL85:AL148" si="510">IFERROR(IF(O85=0,"N",U85/N85*L85),0)</f>
        <v>N</v>
      </c>
      <c r="AM85" s="400">
        <f t="shared" ref="AM85" si="511">U85*L85</f>
        <v>0</v>
      </c>
      <c r="AN85" s="400">
        <f>V85*X85*L85</f>
        <v>0</v>
      </c>
      <c r="AO85" s="398">
        <f t="shared" ref="AO85" si="512">IFERROR(AN85*O85,0)</f>
        <v>0</v>
      </c>
      <c r="AP85" s="400">
        <f t="shared" ref="AP85" si="513">IF(Y85&gt;0,IF(AG85&gt;0,($I$6/160)*(Y85/60)*AG85*L85,0),IF(AG85&gt;0,($I$6/160)*((AE85+AE86+AE87)/60)*AG85*L85,0))</f>
        <v>0</v>
      </c>
      <c r="AQ85" s="439">
        <f>IFERROR(AP85*O85,0)</f>
        <v>0</v>
      </c>
      <c r="AR85" s="372">
        <f t="shared" ref="AR85:BA85" si="514">IF($P85="In (zvyšuje náklady)",AH85,0)</f>
        <v>0</v>
      </c>
      <c r="AS85" s="369">
        <f t="shared" si="514"/>
        <v>0</v>
      </c>
      <c r="AT85" s="369">
        <f t="shared" si="514"/>
        <v>0</v>
      </c>
      <c r="AU85" s="369">
        <f t="shared" si="514"/>
        <v>0</v>
      </c>
      <c r="AV85" s="369">
        <f t="shared" si="514"/>
        <v>0</v>
      </c>
      <c r="AW85" s="369">
        <f t="shared" si="514"/>
        <v>0</v>
      </c>
      <c r="AX85" s="369">
        <f t="shared" si="514"/>
        <v>0</v>
      </c>
      <c r="AY85" s="369">
        <f t="shared" si="514"/>
        <v>0</v>
      </c>
      <c r="AZ85" s="369">
        <f t="shared" si="514"/>
        <v>0</v>
      </c>
      <c r="BA85" s="369">
        <f t="shared" si="514"/>
        <v>0</v>
      </c>
      <c r="BB85" s="369" t="str">
        <f t="shared" ref="BB85:BK85" si="515">IF($P85="Out (znižuje náklady)",AH85,"0")</f>
        <v>0</v>
      </c>
      <c r="BC85" s="369" t="str">
        <f t="shared" si="515"/>
        <v>0</v>
      </c>
      <c r="BD85" s="369" t="str">
        <f t="shared" si="515"/>
        <v>0</v>
      </c>
      <c r="BE85" s="369" t="str">
        <f t="shared" si="515"/>
        <v>0</v>
      </c>
      <c r="BF85" s="369" t="str">
        <f t="shared" si="515"/>
        <v>0</v>
      </c>
      <c r="BG85" s="369" t="str">
        <f t="shared" si="515"/>
        <v>0</v>
      </c>
      <c r="BH85" s="369" t="str">
        <f t="shared" si="515"/>
        <v>0</v>
      </c>
      <c r="BI85" s="369" t="str">
        <f t="shared" si="515"/>
        <v>0</v>
      </c>
      <c r="BJ85" s="369" t="str">
        <f t="shared" si="515"/>
        <v>0</v>
      </c>
      <c r="BK85" s="377" t="str">
        <f t="shared" si="515"/>
        <v>0</v>
      </c>
      <c r="BL85" s="371">
        <f>IF(H85=vstupy!$B$47,0,1)</f>
        <v>1</v>
      </c>
      <c r="BM85" s="372">
        <f t="shared" ref="BM85:CF85" si="516">$BL85*AR85</f>
        <v>0</v>
      </c>
      <c r="BN85" s="369">
        <f t="shared" si="516"/>
        <v>0</v>
      </c>
      <c r="BO85" s="369">
        <f t="shared" si="516"/>
        <v>0</v>
      </c>
      <c r="BP85" s="369">
        <f t="shared" si="516"/>
        <v>0</v>
      </c>
      <c r="BQ85" s="369">
        <f t="shared" si="516"/>
        <v>0</v>
      </c>
      <c r="BR85" s="369">
        <f t="shared" si="516"/>
        <v>0</v>
      </c>
      <c r="BS85" s="369">
        <f t="shared" si="516"/>
        <v>0</v>
      </c>
      <c r="BT85" s="369">
        <f t="shared" si="516"/>
        <v>0</v>
      </c>
      <c r="BU85" s="369">
        <f t="shared" si="516"/>
        <v>0</v>
      </c>
      <c r="BV85" s="370">
        <f t="shared" si="516"/>
        <v>0</v>
      </c>
      <c r="BW85" s="372">
        <f t="shared" si="516"/>
        <v>0</v>
      </c>
      <c r="BX85" s="369">
        <f t="shared" si="516"/>
        <v>0</v>
      </c>
      <c r="BY85" s="369">
        <f t="shared" si="516"/>
        <v>0</v>
      </c>
      <c r="BZ85" s="369">
        <f t="shared" si="516"/>
        <v>0</v>
      </c>
      <c r="CA85" s="369">
        <f t="shared" si="516"/>
        <v>0</v>
      </c>
      <c r="CB85" s="369">
        <f t="shared" si="516"/>
        <v>0</v>
      </c>
      <c r="CC85" s="369">
        <f t="shared" si="516"/>
        <v>0</v>
      </c>
      <c r="CD85" s="369">
        <f t="shared" si="516"/>
        <v>0</v>
      </c>
      <c r="CE85" s="369">
        <f t="shared" si="516"/>
        <v>0</v>
      </c>
      <c r="CF85" s="370">
        <f t="shared" si="516"/>
        <v>0</v>
      </c>
      <c r="CG85" s="395">
        <f>IF(P85="Nemení sa",1,0)</f>
        <v>0</v>
      </c>
      <c r="CH85" s="372">
        <f>AI85*$CG85</f>
        <v>0</v>
      </c>
      <c r="CI85" s="369">
        <f>AK85*$CG85</f>
        <v>0</v>
      </c>
      <c r="CJ85" s="369">
        <f>AM85*$CG85</f>
        <v>0</v>
      </c>
      <c r="CK85" s="369">
        <f>AO85*$CG85</f>
        <v>0</v>
      </c>
      <c r="CL85" s="370">
        <f>AQ85*$CG85</f>
        <v>0</v>
      </c>
      <c r="CM85" s="373">
        <f t="shared" ref="CM85" si="517">SUM(CH85:CL87)</f>
        <v>0</v>
      </c>
      <c r="CN85" s="374">
        <f>IF(H85=vstupy!B$42,"1",0)</f>
        <v>0</v>
      </c>
      <c r="CO85" s="372">
        <f t="shared" ref="CO85:CX85" si="518">IF($CN85="1",AR85,0)</f>
        <v>0</v>
      </c>
      <c r="CP85" s="369">
        <f t="shared" si="518"/>
        <v>0</v>
      </c>
      <c r="CQ85" s="369">
        <f t="shared" si="518"/>
        <v>0</v>
      </c>
      <c r="CR85" s="369">
        <f t="shared" si="518"/>
        <v>0</v>
      </c>
      <c r="CS85" s="369">
        <f t="shared" si="518"/>
        <v>0</v>
      </c>
      <c r="CT85" s="369">
        <f t="shared" si="518"/>
        <v>0</v>
      </c>
      <c r="CU85" s="369">
        <f t="shared" si="518"/>
        <v>0</v>
      </c>
      <c r="CV85" s="369">
        <f t="shared" si="518"/>
        <v>0</v>
      </c>
      <c r="CW85" s="369">
        <f t="shared" si="518"/>
        <v>0</v>
      </c>
      <c r="CX85" s="370">
        <f t="shared" si="518"/>
        <v>0</v>
      </c>
      <c r="CY85" s="371">
        <f>CR85+CV85+CX85</f>
        <v>0</v>
      </c>
      <c r="CZ85" s="371">
        <f t="shared" ref="CZ85" si="519">CP85+CT85</f>
        <v>0</v>
      </c>
      <c r="DA85" s="372">
        <f t="shared" ref="DA85:DJ85" si="520">IF($CN85="1",BB85,0)</f>
        <v>0</v>
      </c>
      <c r="DB85" s="369">
        <f t="shared" si="520"/>
        <v>0</v>
      </c>
      <c r="DC85" s="369">
        <f t="shared" si="520"/>
        <v>0</v>
      </c>
      <c r="DD85" s="369">
        <f t="shared" si="520"/>
        <v>0</v>
      </c>
      <c r="DE85" s="369">
        <f t="shared" si="520"/>
        <v>0</v>
      </c>
      <c r="DF85" s="369">
        <f t="shared" si="520"/>
        <v>0</v>
      </c>
      <c r="DG85" s="369">
        <f t="shared" si="520"/>
        <v>0</v>
      </c>
      <c r="DH85" s="369">
        <f t="shared" si="520"/>
        <v>0</v>
      </c>
      <c r="DI85" s="369">
        <f t="shared" si="520"/>
        <v>0</v>
      </c>
      <c r="DJ85" s="370">
        <f t="shared" si="520"/>
        <v>0</v>
      </c>
      <c r="DK85" s="382">
        <f>DD85+DH85+DJ85</f>
        <v>0</v>
      </c>
      <c r="DL85" s="382">
        <f t="shared" ref="DL85" si="521">DB85+DF85</f>
        <v>0</v>
      </c>
      <c r="DM85" s="381">
        <f>IF(CG85=0,1,0)</f>
        <v>1</v>
      </c>
      <c r="DN85" s="381">
        <f>IFERROR(IF($AH85="N",AJ85+AL85+AN85+AP85,AH85+AJ85+AL85+AN85+AP85),0)*$DM85</f>
        <v>0</v>
      </c>
      <c r="DO85" s="381">
        <f>(AI85+AK85+AM85+AO85+AQ85)*$DM85</f>
        <v>0</v>
      </c>
      <c r="DP85" s="381">
        <f>AU85+AY85+BA85-CY85</f>
        <v>0</v>
      </c>
      <c r="DQ85" s="381">
        <f>BE85+BI85+BK85-DK85</f>
        <v>0</v>
      </c>
      <c r="DR85" s="381">
        <f>DP85+DQ85</f>
        <v>0</v>
      </c>
      <c r="DS85" s="380" t="str">
        <f>IF(OR(H85=vstupy!B$40,H85=vstupy!B$41,H85=vstupy!B$42,),"0","1")</f>
        <v>0</v>
      </c>
      <c r="DT85" s="372">
        <f>IF($DS85="1",AS85,"0")+CH85</f>
        <v>0</v>
      </c>
      <c r="DU85" s="369">
        <f>IF($DS85="1",AU85,"0")+CI85</f>
        <v>0</v>
      </c>
      <c r="DV85" s="369">
        <f>IF($DS85="1",AW85,"0")+CJ85</f>
        <v>0</v>
      </c>
      <c r="DW85" s="369">
        <f>IF($DS85="1",AY85,"0")+CK85</f>
        <v>0</v>
      </c>
      <c r="DX85" s="370">
        <f>IF($DS85="1",BA85,"0")+CL85</f>
        <v>0</v>
      </c>
      <c r="DY85" s="378">
        <f t="shared" ref="DY85" si="522">SUM(DT85:DX87)</f>
        <v>0</v>
      </c>
      <c r="DZ85" s="372" t="str">
        <f t="shared" ref="DZ85" si="523">IF($DS85="1",BC85,"0")</f>
        <v>0</v>
      </c>
      <c r="EA85" s="369" t="str">
        <f t="shared" ref="EA85" si="524">IF($DS85="1",BE85,"0")</f>
        <v>0</v>
      </c>
      <c r="EB85" s="369" t="str">
        <f t="shared" ref="EB85" si="525">IF($DS85="1",BG85,"0")</f>
        <v>0</v>
      </c>
      <c r="EC85" s="369" t="str">
        <f>IF($DS85="1",BI85,"0")</f>
        <v>0</v>
      </c>
      <c r="ED85" s="370" t="str">
        <f>IF($DS85="1",BK85,"0")</f>
        <v>0</v>
      </c>
      <c r="EE85" s="378">
        <f t="shared" ref="EE85" si="526">SUM(DZ85:ED87)</f>
        <v>0</v>
      </c>
      <c r="EF85" s="379">
        <f>EE85+DY85</f>
        <v>0</v>
      </c>
    </row>
    <row r="86" spans="2:136" ht="12.6" customHeight="1" x14ac:dyDescent="0.2">
      <c r="B86" s="414"/>
      <c r="C86" s="437"/>
      <c r="D86" s="437"/>
      <c r="E86" s="437"/>
      <c r="F86" s="437"/>
      <c r="G86" s="437"/>
      <c r="H86" s="393"/>
      <c r="I86" s="437"/>
      <c r="J86" s="437"/>
      <c r="K86" s="387"/>
      <c r="L86" s="390"/>
      <c r="M86" s="437"/>
      <c r="N86" s="384"/>
      <c r="O86" s="383"/>
      <c r="P86" s="384"/>
      <c r="Q86" s="384"/>
      <c r="R86" s="384"/>
      <c r="S86" s="384"/>
      <c r="T86" s="385"/>
      <c r="U86" s="384"/>
      <c r="V86" s="409"/>
      <c r="W86" s="410"/>
      <c r="X86" s="385"/>
      <c r="Y86" s="384"/>
      <c r="Z86" s="261" t="s">
        <v>142</v>
      </c>
      <c r="AA86" s="262" t="s">
        <v>137</v>
      </c>
      <c r="AB86" s="263">
        <f>VLOOKUP($Z86,vstupy!$B$18:$F$31,MATCH($AA86,vstupy!$B$17:$F$17,0),0)</f>
        <v>0</v>
      </c>
      <c r="AC86" s="264" t="s">
        <v>143</v>
      </c>
      <c r="AD86" s="263">
        <f>VLOOKUP($AC86,vstupy!$B$34:$C$36,2,FALSE)</f>
        <v>0</v>
      </c>
      <c r="AE86" s="263">
        <f t="shared" si="108"/>
        <v>0</v>
      </c>
      <c r="AF86" s="412"/>
      <c r="AG86" s="404"/>
      <c r="AH86" s="372"/>
      <c r="AI86" s="396"/>
      <c r="AJ86" s="396"/>
      <c r="AK86" s="396"/>
      <c r="AL86" s="396"/>
      <c r="AM86" s="396"/>
      <c r="AN86" s="396"/>
      <c r="AO86" s="399"/>
      <c r="AP86" s="396"/>
      <c r="AQ86" s="401"/>
      <c r="AR86" s="372"/>
      <c r="AS86" s="369"/>
      <c r="AT86" s="369"/>
      <c r="AU86" s="369"/>
      <c r="AV86" s="369"/>
      <c r="AW86" s="369"/>
      <c r="AX86" s="369"/>
      <c r="AY86" s="369"/>
      <c r="AZ86" s="369"/>
      <c r="BA86" s="369"/>
      <c r="BB86" s="369"/>
      <c r="BC86" s="369"/>
      <c r="BD86" s="369"/>
      <c r="BE86" s="369"/>
      <c r="BF86" s="369"/>
      <c r="BG86" s="369"/>
      <c r="BH86" s="369"/>
      <c r="BI86" s="369"/>
      <c r="BJ86" s="369"/>
      <c r="BK86" s="377"/>
      <c r="BL86" s="371"/>
      <c r="BM86" s="372"/>
      <c r="BN86" s="369"/>
      <c r="BO86" s="369"/>
      <c r="BP86" s="369"/>
      <c r="BQ86" s="369"/>
      <c r="BR86" s="369"/>
      <c r="BS86" s="369"/>
      <c r="BT86" s="369"/>
      <c r="BU86" s="369"/>
      <c r="BV86" s="370"/>
      <c r="BW86" s="372"/>
      <c r="BX86" s="369"/>
      <c r="BY86" s="369"/>
      <c r="BZ86" s="369"/>
      <c r="CA86" s="369"/>
      <c r="CB86" s="369"/>
      <c r="CC86" s="369"/>
      <c r="CD86" s="369"/>
      <c r="CE86" s="369"/>
      <c r="CF86" s="370"/>
      <c r="CG86" s="395"/>
      <c r="CH86" s="372"/>
      <c r="CI86" s="369"/>
      <c r="CJ86" s="369"/>
      <c r="CK86" s="369"/>
      <c r="CL86" s="370"/>
      <c r="CM86" s="373"/>
      <c r="CN86" s="375"/>
      <c r="CO86" s="372"/>
      <c r="CP86" s="369"/>
      <c r="CQ86" s="369"/>
      <c r="CR86" s="369"/>
      <c r="CS86" s="369"/>
      <c r="CT86" s="369"/>
      <c r="CU86" s="369"/>
      <c r="CV86" s="369"/>
      <c r="CW86" s="369"/>
      <c r="CX86" s="370"/>
      <c r="CY86" s="371"/>
      <c r="CZ86" s="371"/>
      <c r="DA86" s="372"/>
      <c r="DB86" s="369"/>
      <c r="DC86" s="369"/>
      <c r="DD86" s="369"/>
      <c r="DE86" s="369"/>
      <c r="DF86" s="369"/>
      <c r="DG86" s="369"/>
      <c r="DH86" s="369"/>
      <c r="DI86" s="369"/>
      <c r="DJ86" s="370"/>
      <c r="DK86" s="382"/>
      <c r="DL86" s="382"/>
      <c r="DM86" s="381"/>
      <c r="DN86" s="381"/>
      <c r="DO86" s="381"/>
      <c r="DP86" s="381"/>
      <c r="DQ86" s="381"/>
      <c r="DR86" s="381"/>
      <c r="DS86" s="380"/>
      <c r="DT86" s="372"/>
      <c r="DU86" s="369"/>
      <c r="DV86" s="369"/>
      <c r="DW86" s="369"/>
      <c r="DX86" s="370"/>
      <c r="DY86" s="378"/>
      <c r="DZ86" s="372"/>
      <c r="EA86" s="369"/>
      <c r="EB86" s="369"/>
      <c r="EC86" s="369"/>
      <c r="ED86" s="370"/>
      <c r="EE86" s="378"/>
      <c r="EF86" s="379"/>
    </row>
    <row r="87" spans="2:136" ht="12.6" customHeight="1" x14ac:dyDescent="0.2">
      <c r="B87" s="414"/>
      <c r="C87" s="437"/>
      <c r="D87" s="437"/>
      <c r="E87" s="437"/>
      <c r="F87" s="437"/>
      <c r="G87" s="437"/>
      <c r="H87" s="394"/>
      <c r="I87" s="437"/>
      <c r="J87" s="437"/>
      <c r="K87" s="388"/>
      <c r="L87" s="391"/>
      <c r="M87" s="437"/>
      <c r="N87" s="384"/>
      <c r="O87" s="383"/>
      <c r="P87" s="384"/>
      <c r="Q87" s="384"/>
      <c r="R87" s="384"/>
      <c r="S87" s="384"/>
      <c r="T87" s="385"/>
      <c r="U87" s="384"/>
      <c r="V87" s="409"/>
      <c r="W87" s="410"/>
      <c r="X87" s="385"/>
      <c r="Y87" s="384"/>
      <c r="Z87" s="261" t="s">
        <v>142</v>
      </c>
      <c r="AA87" s="262" t="s">
        <v>137</v>
      </c>
      <c r="AB87" s="263">
        <f>VLOOKUP($Z87,vstupy!$B$18:$F$31,MATCH($AA87,vstupy!$B$17:$F$17,0),0)</f>
        <v>0</v>
      </c>
      <c r="AC87" s="264" t="s">
        <v>143</v>
      </c>
      <c r="AD87" s="263">
        <f>VLOOKUP($AC87,vstupy!$B$34:$C$36,2,FALSE)</f>
        <v>0</v>
      </c>
      <c r="AE87" s="263">
        <f t="shared" si="108"/>
        <v>0</v>
      </c>
      <c r="AF87" s="413"/>
      <c r="AG87" s="405"/>
      <c r="AH87" s="372"/>
      <c r="AI87" s="396"/>
      <c r="AJ87" s="396"/>
      <c r="AK87" s="396"/>
      <c r="AL87" s="396"/>
      <c r="AM87" s="396"/>
      <c r="AN87" s="396"/>
      <c r="AO87" s="400"/>
      <c r="AP87" s="396"/>
      <c r="AQ87" s="401"/>
      <c r="AR87" s="372"/>
      <c r="AS87" s="369"/>
      <c r="AT87" s="369"/>
      <c r="AU87" s="369"/>
      <c r="AV87" s="369"/>
      <c r="AW87" s="369"/>
      <c r="AX87" s="369"/>
      <c r="AY87" s="369"/>
      <c r="AZ87" s="369"/>
      <c r="BA87" s="369"/>
      <c r="BB87" s="369"/>
      <c r="BC87" s="369"/>
      <c r="BD87" s="369"/>
      <c r="BE87" s="369"/>
      <c r="BF87" s="369"/>
      <c r="BG87" s="369"/>
      <c r="BH87" s="369"/>
      <c r="BI87" s="369"/>
      <c r="BJ87" s="369"/>
      <c r="BK87" s="377"/>
      <c r="BL87" s="371"/>
      <c r="BM87" s="372"/>
      <c r="BN87" s="369"/>
      <c r="BO87" s="369"/>
      <c r="BP87" s="369"/>
      <c r="BQ87" s="369"/>
      <c r="BR87" s="369"/>
      <c r="BS87" s="369"/>
      <c r="BT87" s="369"/>
      <c r="BU87" s="369"/>
      <c r="BV87" s="370"/>
      <c r="BW87" s="372"/>
      <c r="BX87" s="369"/>
      <c r="BY87" s="369"/>
      <c r="BZ87" s="369"/>
      <c r="CA87" s="369"/>
      <c r="CB87" s="369"/>
      <c r="CC87" s="369"/>
      <c r="CD87" s="369"/>
      <c r="CE87" s="369"/>
      <c r="CF87" s="370"/>
      <c r="CG87" s="395"/>
      <c r="CH87" s="372"/>
      <c r="CI87" s="369"/>
      <c r="CJ87" s="369"/>
      <c r="CK87" s="369"/>
      <c r="CL87" s="370"/>
      <c r="CM87" s="373"/>
      <c r="CN87" s="376"/>
      <c r="CO87" s="372"/>
      <c r="CP87" s="369"/>
      <c r="CQ87" s="369"/>
      <c r="CR87" s="369"/>
      <c r="CS87" s="369"/>
      <c r="CT87" s="369"/>
      <c r="CU87" s="369"/>
      <c r="CV87" s="369"/>
      <c r="CW87" s="369"/>
      <c r="CX87" s="370"/>
      <c r="CY87" s="371"/>
      <c r="CZ87" s="371"/>
      <c r="DA87" s="372"/>
      <c r="DB87" s="369"/>
      <c r="DC87" s="369"/>
      <c r="DD87" s="369"/>
      <c r="DE87" s="369"/>
      <c r="DF87" s="369"/>
      <c r="DG87" s="369"/>
      <c r="DH87" s="369"/>
      <c r="DI87" s="369"/>
      <c r="DJ87" s="370"/>
      <c r="DK87" s="382"/>
      <c r="DL87" s="382"/>
      <c r="DM87" s="381"/>
      <c r="DN87" s="381"/>
      <c r="DO87" s="381"/>
      <c r="DP87" s="381"/>
      <c r="DQ87" s="381"/>
      <c r="DR87" s="381"/>
      <c r="DS87" s="380"/>
      <c r="DT87" s="372"/>
      <c r="DU87" s="369"/>
      <c r="DV87" s="369"/>
      <c r="DW87" s="369"/>
      <c r="DX87" s="370"/>
      <c r="DY87" s="378"/>
      <c r="DZ87" s="372"/>
      <c r="EA87" s="369"/>
      <c r="EB87" s="369"/>
      <c r="EC87" s="369"/>
      <c r="ED87" s="370"/>
      <c r="EE87" s="378"/>
      <c r="EF87" s="379"/>
    </row>
    <row r="88" spans="2:136" ht="12.6" customHeight="1" x14ac:dyDescent="0.2">
      <c r="B88" s="427">
        <f t="shared" ref="B88" si="527">B85+1</f>
        <v>27</v>
      </c>
      <c r="C88" s="425"/>
      <c r="D88" s="425"/>
      <c r="E88" s="425"/>
      <c r="F88" s="425"/>
      <c r="G88" s="425"/>
      <c r="H88" s="428" t="s">
        <v>196</v>
      </c>
      <c r="I88" s="425"/>
      <c r="J88" s="425" t="str">
        <f t="shared" ref="J88" si="528">IF($H88="3e)  Skoršia transpozícia  - zavedenie transpozície pred termínom ktorý určuje smernica EÚ. "," ","")</f>
        <v/>
      </c>
      <c r="K88" s="431" t="str">
        <f t="shared" ref="K88" si="529">IF($H88="3e)  Skoršia transpozícia  - zavedenie transpozície pred termínom ktorý určuje smernica EÚ. ",$J88,"NA")</f>
        <v>NA</v>
      </c>
      <c r="L88" s="422">
        <f>IF(K88&gt;12,1,K88/12)</f>
        <v>1</v>
      </c>
      <c r="M88" s="425"/>
      <c r="N88" s="418"/>
      <c r="O88" s="426">
        <f>IF(N88="N",0,N88)</f>
        <v>0</v>
      </c>
      <c r="P88" s="418" t="s">
        <v>196</v>
      </c>
      <c r="Q88" s="418"/>
      <c r="R88" s="418"/>
      <c r="S88" s="418" t="s">
        <v>35</v>
      </c>
      <c r="T88" s="419">
        <f>VLOOKUP(S88,vstupy!$B$3:$C$15,2,FALSE)</f>
        <v>0</v>
      </c>
      <c r="U88" s="418"/>
      <c r="V88" s="420"/>
      <c r="W88" s="421" t="s">
        <v>35</v>
      </c>
      <c r="X88" s="419">
        <f>VLOOKUP(W88,vstupy!$B$3:$C$15,2,FALSE)</f>
        <v>0</v>
      </c>
      <c r="Y88" s="418"/>
      <c r="Z88" s="160" t="s">
        <v>142</v>
      </c>
      <c r="AA88" s="174" t="s">
        <v>137</v>
      </c>
      <c r="AB88" s="171">
        <f>VLOOKUP($Z88,vstupy!$B$18:$F$31,MATCH($AA88,vstupy!$B$17:$F$17,0),0)</f>
        <v>0</v>
      </c>
      <c r="AC88" s="108" t="s">
        <v>143</v>
      </c>
      <c r="AD88" s="171">
        <f>VLOOKUP($AC88,vstupy!$B$34:$C$36,2,FALSE)</f>
        <v>0</v>
      </c>
      <c r="AE88" s="171">
        <f t="shared" si="108"/>
        <v>0</v>
      </c>
      <c r="AF88" s="434" t="s">
        <v>35</v>
      </c>
      <c r="AG88" s="403">
        <f>VLOOKUP(AF88,vstupy!$B$3:$C$15,2,FALSE)</f>
        <v>0</v>
      </c>
      <c r="AH88" s="406" t="str">
        <f>IFERROR(IF(O88=0,"N",Q88/N88*L88),0)</f>
        <v>N</v>
      </c>
      <c r="AI88" s="400">
        <f>Q88*L88</f>
        <v>0</v>
      </c>
      <c r="AJ88" s="441">
        <f t="shared" ref="AJ88" si="530">R88*T88*L88</f>
        <v>0</v>
      </c>
      <c r="AK88" s="400">
        <f t="shared" ref="AK88" si="531">IFERROR(AJ88*O88,0)</f>
        <v>0</v>
      </c>
      <c r="AL88" s="441" t="str">
        <f t="shared" si="510"/>
        <v>N</v>
      </c>
      <c r="AM88" s="400">
        <f t="shared" ref="AM88" si="532">U88*L88</f>
        <v>0</v>
      </c>
      <c r="AN88" s="400">
        <f>V88*X88*L88</f>
        <v>0</v>
      </c>
      <c r="AO88" s="398">
        <f t="shared" ref="AO88" si="533">IFERROR(AN88*O88,0)</f>
        <v>0</v>
      </c>
      <c r="AP88" s="400">
        <f t="shared" ref="AP88" si="534">IF(Y88&gt;0,IF(AG88&gt;0,($I$6/160)*(Y88/60)*AG88*L88,0),IF(AG88&gt;0,($I$6/160)*((AE88+AE89+AE90)/60)*AG88*L88,0))</f>
        <v>0</v>
      </c>
      <c r="AQ88" s="439">
        <f>IFERROR(AP88*O88,0)</f>
        <v>0</v>
      </c>
      <c r="AR88" s="372">
        <f t="shared" ref="AR88:BA88" si="535">IF($P88="In (zvyšuje náklady)",AH88,0)</f>
        <v>0</v>
      </c>
      <c r="AS88" s="369">
        <f t="shared" si="535"/>
        <v>0</v>
      </c>
      <c r="AT88" s="369">
        <f t="shared" si="535"/>
        <v>0</v>
      </c>
      <c r="AU88" s="369">
        <f t="shared" si="535"/>
        <v>0</v>
      </c>
      <c r="AV88" s="369">
        <f t="shared" si="535"/>
        <v>0</v>
      </c>
      <c r="AW88" s="369">
        <f t="shared" si="535"/>
        <v>0</v>
      </c>
      <c r="AX88" s="369">
        <f t="shared" si="535"/>
        <v>0</v>
      </c>
      <c r="AY88" s="369">
        <f t="shared" si="535"/>
        <v>0</v>
      </c>
      <c r="AZ88" s="369">
        <f t="shared" si="535"/>
        <v>0</v>
      </c>
      <c r="BA88" s="369">
        <f t="shared" si="535"/>
        <v>0</v>
      </c>
      <c r="BB88" s="369" t="str">
        <f t="shared" ref="BB88:BK88" si="536">IF($P88="Out (znižuje náklady)",AH88,"0")</f>
        <v>0</v>
      </c>
      <c r="BC88" s="369" t="str">
        <f t="shared" si="536"/>
        <v>0</v>
      </c>
      <c r="BD88" s="369" t="str">
        <f t="shared" si="536"/>
        <v>0</v>
      </c>
      <c r="BE88" s="369" t="str">
        <f t="shared" si="536"/>
        <v>0</v>
      </c>
      <c r="BF88" s="369" t="str">
        <f t="shared" si="536"/>
        <v>0</v>
      </c>
      <c r="BG88" s="369" t="str">
        <f t="shared" si="536"/>
        <v>0</v>
      </c>
      <c r="BH88" s="369" t="str">
        <f t="shared" si="536"/>
        <v>0</v>
      </c>
      <c r="BI88" s="369" t="str">
        <f t="shared" si="536"/>
        <v>0</v>
      </c>
      <c r="BJ88" s="369" t="str">
        <f t="shared" si="536"/>
        <v>0</v>
      </c>
      <c r="BK88" s="377" t="str">
        <f t="shared" si="536"/>
        <v>0</v>
      </c>
      <c r="BL88" s="371">
        <f>IF(H88=vstupy!$B$47,0,1)</f>
        <v>1</v>
      </c>
      <c r="BM88" s="372">
        <f t="shared" ref="BM88:CF88" si="537">$BL88*AR88</f>
        <v>0</v>
      </c>
      <c r="BN88" s="369">
        <f t="shared" si="537"/>
        <v>0</v>
      </c>
      <c r="BO88" s="369">
        <f t="shared" si="537"/>
        <v>0</v>
      </c>
      <c r="BP88" s="369">
        <f t="shared" si="537"/>
        <v>0</v>
      </c>
      <c r="BQ88" s="369">
        <f t="shared" si="537"/>
        <v>0</v>
      </c>
      <c r="BR88" s="369">
        <f t="shared" si="537"/>
        <v>0</v>
      </c>
      <c r="BS88" s="369">
        <f t="shared" si="537"/>
        <v>0</v>
      </c>
      <c r="BT88" s="369">
        <f t="shared" si="537"/>
        <v>0</v>
      </c>
      <c r="BU88" s="369">
        <f t="shared" si="537"/>
        <v>0</v>
      </c>
      <c r="BV88" s="370">
        <f t="shared" si="537"/>
        <v>0</v>
      </c>
      <c r="BW88" s="372">
        <f t="shared" si="537"/>
        <v>0</v>
      </c>
      <c r="BX88" s="369">
        <f t="shared" si="537"/>
        <v>0</v>
      </c>
      <c r="BY88" s="369">
        <f t="shared" si="537"/>
        <v>0</v>
      </c>
      <c r="BZ88" s="369">
        <f t="shared" si="537"/>
        <v>0</v>
      </c>
      <c r="CA88" s="369">
        <f t="shared" si="537"/>
        <v>0</v>
      </c>
      <c r="CB88" s="369">
        <f t="shared" si="537"/>
        <v>0</v>
      </c>
      <c r="CC88" s="369">
        <f t="shared" si="537"/>
        <v>0</v>
      </c>
      <c r="CD88" s="369">
        <f t="shared" si="537"/>
        <v>0</v>
      </c>
      <c r="CE88" s="369">
        <f t="shared" si="537"/>
        <v>0</v>
      </c>
      <c r="CF88" s="370">
        <f t="shared" si="537"/>
        <v>0</v>
      </c>
      <c r="CG88" s="395">
        <f>IF(P88="Nemení sa",1,0)</f>
        <v>0</v>
      </c>
      <c r="CH88" s="372">
        <f>AI88*$CG88</f>
        <v>0</v>
      </c>
      <c r="CI88" s="369">
        <f>AK88*$CG88</f>
        <v>0</v>
      </c>
      <c r="CJ88" s="369">
        <f>AM88*$CG88</f>
        <v>0</v>
      </c>
      <c r="CK88" s="369">
        <f>AO88*$CG88</f>
        <v>0</v>
      </c>
      <c r="CL88" s="370">
        <f>AQ88*$CG88</f>
        <v>0</v>
      </c>
      <c r="CM88" s="373">
        <f t="shared" ref="CM88" si="538">SUM(CH88:CL90)</f>
        <v>0</v>
      </c>
      <c r="CN88" s="374">
        <f>IF(H88=vstupy!B$42,"1",0)</f>
        <v>0</v>
      </c>
      <c r="CO88" s="372">
        <f t="shared" ref="CO88:CX88" si="539">IF($CN88="1",AR88,0)</f>
        <v>0</v>
      </c>
      <c r="CP88" s="369">
        <f t="shared" si="539"/>
        <v>0</v>
      </c>
      <c r="CQ88" s="369">
        <f t="shared" si="539"/>
        <v>0</v>
      </c>
      <c r="CR88" s="369">
        <f t="shared" si="539"/>
        <v>0</v>
      </c>
      <c r="CS88" s="369">
        <f t="shared" si="539"/>
        <v>0</v>
      </c>
      <c r="CT88" s="369">
        <f t="shared" si="539"/>
        <v>0</v>
      </c>
      <c r="CU88" s="369">
        <f t="shared" si="539"/>
        <v>0</v>
      </c>
      <c r="CV88" s="369">
        <f t="shared" si="539"/>
        <v>0</v>
      </c>
      <c r="CW88" s="369">
        <f t="shared" si="539"/>
        <v>0</v>
      </c>
      <c r="CX88" s="370">
        <f t="shared" si="539"/>
        <v>0</v>
      </c>
      <c r="CY88" s="371">
        <f>CR88+CV88+CX88</f>
        <v>0</v>
      </c>
      <c r="CZ88" s="371">
        <f t="shared" ref="CZ88" si="540">CP88+CT88</f>
        <v>0</v>
      </c>
      <c r="DA88" s="372">
        <f t="shared" ref="DA88:DJ88" si="541">IF($CN88="1",BB88,0)</f>
        <v>0</v>
      </c>
      <c r="DB88" s="369">
        <f t="shared" si="541"/>
        <v>0</v>
      </c>
      <c r="DC88" s="369">
        <f t="shared" si="541"/>
        <v>0</v>
      </c>
      <c r="DD88" s="369">
        <f t="shared" si="541"/>
        <v>0</v>
      </c>
      <c r="DE88" s="369">
        <f t="shared" si="541"/>
        <v>0</v>
      </c>
      <c r="DF88" s="369">
        <f t="shared" si="541"/>
        <v>0</v>
      </c>
      <c r="DG88" s="369">
        <f t="shared" si="541"/>
        <v>0</v>
      </c>
      <c r="DH88" s="369">
        <f t="shared" si="541"/>
        <v>0</v>
      </c>
      <c r="DI88" s="369">
        <f t="shared" si="541"/>
        <v>0</v>
      </c>
      <c r="DJ88" s="370">
        <f t="shared" si="541"/>
        <v>0</v>
      </c>
      <c r="DK88" s="382">
        <f>DD88+DH88+DJ88</f>
        <v>0</v>
      </c>
      <c r="DL88" s="382">
        <f t="shared" ref="DL88" si="542">DB88+DF88</f>
        <v>0</v>
      </c>
      <c r="DM88" s="381">
        <f>IF(CG88=0,1,0)</f>
        <v>1</v>
      </c>
      <c r="DN88" s="381">
        <f>IFERROR(IF($AH88="N",AJ88+AL88+AN88+AP88,AH88+AJ88+AL88+AN88+AP88),0)*$DM88</f>
        <v>0</v>
      </c>
      <c r="DO88" s="381">
        <f>(AI88+AK88+AM88+AO88+AQ88)*$DM88</f>
        <v>0</v>
      </c>
      <c r="DP88" s="381">
        <f>AU88+AY88+BA88-CY88</f>
        <v>0</v>
      </c>
      <c r="DQ88" s="381">
        <f>BE88+BI88+BK88-DK88</f>
        <v>0</v>
      </c>
      <c r="DR88" s="381">
        <f>DP88+DQ88</f>
        <v>0</v>
      </c>
      <c r="DS88" s="380" t="str">
        <f>IF(OR(H88=vstupy!B$40,H88=vstupy!B$41,H88=vstupy!B$42,),"0","1")</f>
        <v>0</v>
      </c>
      <c r="DT88" s="372">
        <f>IF($DS88="1",AS88,"0")+CH88</f>
        <v>0</v>
      </c>
      <c r="DU88" s="369">
        <f>IF($DS88="1",AU88,"0")+CI88</f>
        <v>0</v>
      </c>
      <c r="DV88" s="369">
        <f>IF($DS88="1",AW88,"0")+CJ88</f>
        <v>0</v>
      </c>
      <c r="DW88" s="369">
        <f>IF($DS88="1",AY88,"0")+CK88</f>
        <v>0</v>
      </c>
      <c r="DX88" s="370">
        <f>IF($DS88="1",BA88,"0")+CL88</f>
        <v>0</v>
      </c>
      <c r="DY88" s="378">
        <f t="shared" ref="DY88" si="543">SUM(DT88:DX90)</f>
        <v>0</v>
      </c>
      <c r="DZ88" s="372" t="str">
        <f t="shared" ref="DZ88" si="544">IF($DS88="1",BC88,"0")</f>
        <v>0</v>
      </c>
      <c r="EA88" s="369" t="str">
        <f t="shared" ref="EA88" si="545">IF($DS88="1",BE88,"0")</f>
        <v>0</v>
      </c>
      <c r="EB88" s="369" t="str">
        <f t="shared" ref="EB88" si="546">IF($DS88="1",BG88,"0")</f>
        <v>0</v>
      </c>
      <c r="EC88" s="369" t="str">
        <f>IF($DS88="1",BI88,"0")</f>
        <v>0</v>
      </c>
      <c r="ED88" s="370" t="str">
        <f>IF($DS88="1",BK88,"0")</f>
        <v>0</v>
      </c>
      <c r="EE88" s="378">
        <f t="shared" ref="EE88" si="547">SUM(DZ88:ED90)</f>
        <v>0</v>
      </c>
      <c r="EF88" s="379">
        <f>EE88+DY88</f>
        <v>0</v>
      </c>
    </row>
    <row r="89" spans="2:136" ht="12.6" customHeight="1" x14ac:dyDescent="0.2">
      <c r="B89" s="427"/>
      <c r="C89" s="425"/>
      <c r="D89" s="425"/>
      <c r="E89" s="425"/>
      <c r="F89" s="425"/>
      <c r="G89" s="425"/>
      <c r="H89" s="429"/>
      <c r="I89" s="425"/>
      <c r="J89" s="425"/>
      <c r="K89" s="432"/>
      <c r="L89" s="423"/>
      <c r="M89" s="425"/>
      <c r="N89" s="418"/>
      <c r="O89" s="426"/>
      <c r="P89" s="418"/>
      <c r="Q89" s="418"/>
      <c r="R89" s="418"/>
      <c r="S89" s="418"/>
      <c r="T89" s="419"/>
      <c r="U89" s="418"/>
      <c r="V89" s="420"/>
      <c r="W89" s="421"/>
      <c r="X89" s="419"/>
      <c r="Y89" s="418"/>
      <c r="Z89" s="160" t="s">
        <v>142</v>
      </c>
      <c r="AA89" s="174" t="s">
        <v>137</v>
      </c>
      <c r="AB89" s="171">
        <f>VLOOKUP($Z89,vstupy!$B$18:$F$31,MATCH($AA89,vstupy!$B$17:$F$17,0),0)</f>
        <v>0</v>
      </c>
      <c r="AC89" s="108" t="s">
        <v>143</v>
      </c>
      <c r="AD89" s="171">
        <f>VLOOKUP($AC89,vstupy!$B$34:$C$36,2,FALSE)</f>
        <v>0</v>
      </c>
      <c r="AE89" s="171">
        <f t="shared" si="108"/>
        <v>0</v>
      </c>
      <c r="AF89" s="435"/>
      <c r="AG89" s="404"/>
      <c r="AH89" s="372"/>
      <c r="AI89" s="396"/>
      <c r="AJ89" s="396"/>
      <c r="AK89" s="396"/>
      <c r="AL89" s="396"/>
      <c r="AM89" s="396"/>
      <c r="AN89" s="396"/>
      <c r="AO89" s="399"/>
      <c r="AP89" s="396"/>
      <c r="AQ89" s="401"/>
      <c r="AR89" s="372"/>
      <c r="AS89" s="369"/>
      <c r="AT89" s="369"/>
      <c r="AU89" s="369"/>
      <c r="AV89" s="369"/>
      <c r="AW89" s="369"/>
      <c r="AX89" s="369"/>
      <c r="AY89" s="369"/>
      <c r="AZ89" s="369"/>
      <c r="BA89" s="369"/>
      <c r="BB89" s="369"/>
      <c r="BC89" s="369"/>
      <c r="BD89" s="369"/>
      <c r="BE89" s="369"/>
      <c r="BF89" s="369"/>
      <c r="BG89" s="369"/>
      <c r="BH89" s="369"/>
      <c r="BI89" s="369"/>
      <c r="BJ89" s="369"/>
      <c r="BK89" s="377"/>
      <c r="BL89" s="371"/>
      <c r="BM89" s="372"/>
      <c r="BN89" s="369"/>
      <c r="BO89" s="369"/>
      <c r="BP89" s="369"/>
      <c r="BQ89" s="369"/>
      <c r="BR89" s="369"/>
      <c r="BS89" s="369"/>
      <c r="BT89" s="369"/>
      <c r="BU89" s="369"/>
      <c r="BV89" s="370"/>
      <c r="BW89" s="372"/>
      <c r="BX89" s="369"/>
      <c r="BY89" s="369"/>
      <c r="BZ89" s="369"/>
      <c r="CA89" s="369"/>
      <c r="CB89" s="369"/>
      <c r="CC89" s="369"/>
      <c r="CD89" s="369"/>
      <c r="CE89" s="369"/>
      <c r="CF89" s="370"/>
      <c r="CG89" s="395"/>
      <c r="CH89" s="372"/>
      <c r="CI89" s="369"/>
      <c r="CJ89" s="369"/>
      <c r="CK89" s="369"/>
      <c r="CL89" s="370"/>
      <c r="CM89" s="373"/>
      <c r="CN89" s="375"/>
      <c r="CO89" s="372"/>
      <c r="CP89" s="369"/>
      <c r="CQ89" s="369"/>
      <c r="CR89" s="369"/>
      <c r="CS89" s="369"/>
      <c r="CT89" s="369"/>
      <c r="CU89" s="369"/>
      <c r="CV89" s="369"/>
      <c r="CW89" s="369"/>
      <c r="CX89" s="370"/>
      <c r="CY89" s="371"/>
      <c r="CZ89" s="371"/>
      <c r="DA89" s="372"/>
      <c r="DB89" s="369"/>
      <c r="DC89" s="369"/>
      <c r="DD89" s="369"/>
      <c r="DE89" s="369"/>
      <c r="DF89" s="369"/>
      <c r="DG89" s="369"/>
      <c r="DH89" s="369"/>
      <c r="DI89" s="369"/>
      <c r="DJ89" s="370"/>
      <c r="DK89" s="382"/>
      <c r="DL89" s="382"/>
      <c r="DM89" s="381"/>
      <c r="DN89" s="381"/>
      <c r="DO89" s="381"/>
      <c r="DP89" s="381"/>
      <c r="DQ89" s="381"/>
      <c r="DR89" s="381"/>
      <c r="DS89" s="380"/>
      <c r="DT89" s="372"/>
      <c r="DU89" s="369"/>
      <c r="DV89" s="369"/>
      <c r="DW89" s="369"/>
      <c r="DX89" s="370"/>
      <c r="DY89" s="378"/>
      <c r="DZ89" s="372"/>
      <c r="EA89" s="369"/>
      <c r="EB89" s="369"/>
      <c r="EC89" s="369"/>
      <c r="ED89" s="370"/>
      <c r="EE89" s="378"/>
      <c r="EF89" s="379"/>
    </row>
    <row r="90" spans="2:136" ht="12.6" customHeight="1" x14ac:dyDescent="0.2">
      <c r="B90" s="427"/>
      <c r="C90" s="425"/>
      <c r="D90" s="425"/>
      <c r="E90" s="425"/>
      <c r="F90" s="425"/>
      <c r="G90" s="425"/>
      <c r="H90" s="430"/>
      <c r="I90" s="425"/>
      <c r="J90" s="425"/>
      <c r="K90" s="433"/>
      <c r="L90" s="424"/>
      <c r="M90" s="425"/>
      <c r="N90" s="418"/>
      <c r="O90" s="426"/>
      <c r="P90" s="418"/>
      <c r="Q90" s="418"/>
      <c r="R90" s="418"/>
      <c r="S90" s="418"/>
      <c r="T90" s="419"/>
      <c r="U90" s="418"/>
      <c r="V90" s="420"/>
      <c r="W90" s="421"/>
      <c r="X90" s="419"/>
      <c r="Y90" s="418"/>
      <c r="Z90" s="160" t="s">
        <v>142</v>
      </c>
      <c r="AA90" s="174" t="s">
        <v>137</v>
      </c>
      <c r="AB90" s="171">
        <f>VLOOKUP($Z90,vstupy!$B$18:$F$31,MATCH($AA90,vstupy!$B$17:$F$17,0),0)</f>
        <v>0</v>
      </c>
      <c r="AC90" s="108" t="s">
        <v>143</v>
      </c>
      <c r="AD90" s="171">
        <f>VLOOKUP($AC90,vstupy!$B$34:$C$36,2,FALSE)</f>
        <v>0</v>
      </c>
      <c r="AE90" s="171">
        <f t="shared" ref="AE90:AE153" si="548">AB90+AD90</f>
        <v>0</v>
      </c>
      <c r="AF90" s="436"/>
      <c r="AG90" s="405"/>
      <c r="AH90" s="372"/>
      <c r="AI90" s="396"/>
      <c r="AJ90" s="396"/>
      <c r="AK90" s="396"/>
      <c r="AL90" s="396"/>
      <c r="AM90" s="396"/>
      <c r="AN90" s="396"/>
      <c r="AO90" s="400"/>
      <c r="AP90" s="396"/>
      <c r="AQ90" s="401"/>
      <c r="AR90" s="372"/>
      <c r="AS90" s="369"/>
      <c r="AT90" s="369"/>
      <c r="AU90" s="369"/>
      <c r="AV90" s="369"/>
      <c r="AW90" s="369"/>
      <c r="AX90" s="369"/>
      <c r="AY90" s="369"/>
      <c r="AZ90" s="369"/>
      <c r="BA90" s="369"/>
      <c r="BB90" s="369"/>
      <c r="BC90" s="369"/>
      <c r="BD90" s="369"/>
      <c r="BE90" s="369"/>
      <c r="BF90" s="369"/>
      <c r="BG90" s="369"/>
      <c r="BH90" s="369"/>
      <c r="BI90" s="369"/>
      <c r="BJ90" s="369"/>
      <c r="BK90" s="377"/>
      <c r="BL90" s="371"/>
      <c r="BM90" s="372"/>
      <c r="BN90" s="369"/>
      <c r="BO90" s="369"/>
      <c r="BP90" s="369"/>
      <c r="BQ90" s="369"/>
      <c r="BR90" s="369"/>
      <c r="BS90" s="369"/>
      <c r="BT90" s="369"/>
      <c r="BU90" s="369"/>
      <c r="BV90" s="370"/>
      <c r="BW90" s="372"/>
      <c r="BX90" s="369"/>
      <c r="BY90" s="369"/>
      <c r="BZ90" s="369"/>
      <c r="CA90" s="369"/>
      <c r="CB90" s="369"/>
      <c r="CC90" s="369"/>
      <c r="CD90" s="369"/>
      <c r="CE90" s="369"/>
      <c r="CF90" s="370"/>
      <c r="CG90" s="395"/>
      <c r="CH90" s="372"/>
      <c r="CI90" s="369"/>
      <c r="CJ90" s="369"/>
      <c r="CK90" s="369"/>
      <c r="CL90" s="370"/>
      <c r="CM90" s="373"/>
      <c r="CN90" s="376"/>
      <c r="CO90" s="372"/>
      <c r="CP90" s="369"/>
      <c r="CQ90" s="369"/>
      <c r="CR90" s="369"/>
      <c r="CS90" s="369"/>
      <c r="CT90" s="369"/>
      <c r="CU90" s="369"/>
      <c r="CV90" s="369"/>
      <c r="CW90" s="369"/>
      <c r="CX90" s="370"/>
      <c r="CY90" s="371"/>
      <c r="CZ90" s="371"/>
      <c r="DA90" s="372"/>
      <c r="DB90" s="369"/>
      <c r="DC90" s="369"/>
      <c r="DD90" s="369"/>
      <c r="DE90" s="369"/>
      <c r="DF90" s="369"/>
      <c r="DG90" s="369"/>
      <c r="DH90" s="369"/>
      <c r="DI90" s="369"/>
      <c r="DJ90" s="370"/>
      <c r="DK90" s="382"/>
      <c r="DL90" s="382"/>
      <c r="DM90" s="381"/>
      <c r="DN90" s="381"/>
      <c r="DO90" s="381"/>
      <c r="DP90" s="381"/>
      <c r="DQ90" s="381"/>
      <c r="DR90" s="381"/>
      <c r="DS90" s="380"/>
      <c r="DT90" s="372"/>
      <c r="DU90" s="369"/>
      <c r="DV90" s="369"/>
      <c r="DW90" s="369"/>
      <c r="DX90" s="370"/>
      <c r="DY90" s="378"/>
      <c r="DZ90" s="372"/>
      <c r="EA90" s="369"/>
      <c r="EB90" s="369"/>
      <c r="EC90" s="369"/>
      <c r="ED90" s="370"/>
      <c r="EE90" s="378"/>
      <c r="EF90" s="379"/>
    </row>
    <row r="91" spans="2:136" ht="12.6" customHeight="1" x14ac:dyDescent="0.2">
      <c r="B91" s="414">
        <f t="shared" ref="B91" si="549">B88+1</f>
        <v>28</v>
      </c>
      <c r="C91" s="437"/>
      <c r="D91" s="437"/>
      <c r="E91" s="437"/>
      <c r="F91" s="437"/>
      <c r="G91" s="437"/>
      <c r="H91" s="392" t="s">
        <v>196</v>
      </c>
      <c r="I91" s="437"/>
      <c r="J91" s="437" t="str">
        <f t="shared" ref="J91" si="550">IF($H91="3e)  Skoršia transpozícia  - zavedenie transpozície pred termínom ktorý určuje smernica EÚ. "," ","")</f>
        <v/>
      </c>
      <c r="K91" s="386" t="str">
        <f t="shared" ref="K91" si="551">IF($H91="3e)  Skoršia transpozícia  - zavedenie transpozície pred termínom ktorý určuje smernica EÚ. ",$J91,"NA")</f>
        <v>NA</v>
      </c>
      <c r="L91" s="389">
        <f>IF(K91&gt;12,1,K91/12)</f>
        <v>1</v>
      </c>
      <c r="M91" s="437"/>
      <c r="N91" s="384"/>
      <c r="O91" s="383">
        <f>IF(N91="N",0,N91)</f>
        <v>0</v>
      </c>
      <c r="P91" s="384" t="s">
        <v>196</v>
      </c>
      <c r="Q91" s="384"/>
      <c r="R91" s="384"/>
      <c r="S91" s="384" t="s">
        <v>35</v>
      </c>
      <c r="T91" s="385">
        <f>VLOOKUP(S91,vstupy!$B$3:$C$15,2,FALSE)</f>
        <v>0</v>
      </c>
      <c r="U91" s="384"/>
      <c r="V91" s="409"/>
      <c r="W91" s="410" t="s">
        <v>35</v>
      </c>
      <c r="X91" s="385">
        <f>VLOOKUP(W91,vstupy!$B$3:$C$15,2,FALSE)</f>
        <v>0</v>
      </c>
      <c r="Y91" s="384"/>
      <c r="Z91" s="261" t="s">
        <v>142</v>
      </c>
      <c r="AA91" s="262" t="s">
        <v>137</v>
      </c>
      <c r="AB91" s="263">
        <f>VLOOKUP($Z91,vstupy!$B$18:$F$31,MATCH($AA91,vstupy!$B$17:$F$17,0),0)</f>
        <v>0</v>
      </c>
      <c r="AC91" s="264" t="s">
        <v>143</v>
      </c>
      <c r="AD91" s="263">
        <f>VLOOKUP($AC91,vstupy!$B$34:$C$36,2,FALSE)</f>
        <v>0</v>
      </c>
      <c r="AE91" s="263">
        <f t="shared" si="548"/>
        <v>0</v>
      </c>
      <c r="AF91" s="411" t="s">
        <v>35</v>
      </c>
      <c r="AG91" s="403">
        <f>VLOOKUP(AF91,vstupy!$B$3:$C$15,2,FALSE)</f>
        <v>0</v>
      </c>
      <c r="AH91" s="406" t="str">
        <f>IFERROR(IF(O91=0,"N",Q91/N91*L91),0)</f>
        <v>N</v>
      </c>
      <c r="AI91" s="400">
        <f>Q91*L91</f>
        <v>0</v>
      </c>
      <c r="AJ91" s="441">
        <f t="shared" ref="AJ91" si="552">R91*T91*L91</f>
        <v>0</v>
      </c>
      <c r="AK91" s="400">
        <f t="shared" ref="AK91" si="553">IFERROR(AJ91*O91,0)</f>
        <v>0</v>
      </c>
      <c r="AL91" s="441" t="str">
        <f t="shared" si="510"/>
        <v>N</v>
      </c>
      <c r="AM91" s="400">
        <f t="shared" ref="AM91" si="554">U91*L91</f>
        <v>0</v>
      </c>
      <c r="AN91" s="400">
        <f>V91*X91*L91</f>
        <v>0</v>
      </c>
      <c r="AO91" s="398">
        <f t="shared" ref="AO91" si="555">IFERROR(AN91*O91,0)</f>
        <v>0</v>
      </c>
      <c r="AP91" s="400">
        <f t="shared" ref="AP91" si="556">IF(Y91&gt;0,IF(AG91&gt;0,($I$6/160)*(Y91/60)*AG91*L91,0),IF(AG91&gt;0,($I$6/160)*((AE91+AE92+AE93)/60)*AG91*L91,0))</f>
        <v>0</v>
      </c>
      <c r="AQ91" s="439">
        <f>IFERROR(AP91*O91,0)</f>
        <v>0</v>
      </c>
      <c r="AR91" s="372">
        <f t="shared" ref="AR91:BA91" si="557">IF($P91="In (zvyšuje náklady)",AH91,0)</f>
        <v>0</v>
      </c>
      <c r="AS91" s="369">
        <f t="shared" si="557"/>
        <v>0</v>
      </c>
      <c r="AT91" s="369">
        <f t="shared" si="557"/>
        <v>0</v>
      </c>
      <c r="AU91" s="369">
        <f t="shared" si="557"/>
        <v>0</v>
      </c>
      <c r="AV91" s="369">
        <f t="shared" si="557"/>
        <v>0</v>
      </c>
      <c r="AW91" s="369">
        <f t="shared" si="557"/>
        <v>0</v>
      </c>
      <c r="AX91" s="369">
        <f t="shared" si="557"/>
        <v>0</v>
      </c>
      <c r="AY91" s="369">
        <f t="shared" si="557"/>
        <v>0</v>
      </c>
      <c r="AZ91" s="369">
        <f t="shared" si="557"/>
        <v>0</v>
      </c>
      <c r="BA91" s="369">
        <f t="shared" si="557"/>
        <v>0</v>
      </c>
      <c r="BB91" s="369" t="str">
        <f t="shared" ref="BB91:BK91" si="558">IF($P91="Out (znižuje náklady)",AH91,"0")</f>
        <v>0</v>
      </c>
      <c r="BC91" s="369" t="str">
        <f t="shared" si="558"/>
        <v>0</v>
      </c>
      <c r="BD91" s="369" t="str">
        <f t="shared" si="558"/>
        <v>0</v>
      </c>
      <c r="BE91" s="369" t="str">
        <f t="shared" si="558"/>
        <v>0</v>
      </c>
      <c r="BF91" s="369" t="str">
        <f t="shared" si="558"/>
        <v>0</v>
      </c>
      <c r="BG91" s="369" t="str">
        <f t="shared" si="558"/>
        <v>0</v>
      </c>
      <c r="BH91" s="369" t="str">
        <f t="shared" si="558"/>
        <v>0</v>
      </c>
      <c r="BI91" s="369" t="str">
        <f t="shared" si="558"/>
        <v>0</v>
      </c>
      <c r="BJ91" s="369" t="str">
        <f t="shared" si="558"/>
        <v>0</v>
      </c>
      <c r="BK91" s="377" t="str">
        <f t="shared" si="558"/>
        <v>0</v>
      </c>
      <c r="BL91" s="371">
        <f>IF(H91=vstupy!$B$47,0,1)</f>
        <v>1</v>
      </c>
      <c r="BM91" s="372">
        <f t="shared" ref="BM91:CF91" si="559">$BL91*AR91</f>
        <v>0</v>
      </c>
      <c r="BN91" s="369">
        <f t="shared" si="559"/>
        <v>0</v>
      </c>
      <c r="BO91" s="369">
        <f t="shared" si="559"/>
        <v>0</v>
      </c>
      <c r="BP91" s="369">
        <f t="shared" si="559"/>
        <v>0</v>
      </c>
      <c r="BQ91" s="369">
        <f t="shared" si="559"/>
        <v>0</v>
      </c>
      <c r="BR91" s="369">
        <f t="shared" si="559"/>
        <v>0</v>
      </c>
      <c r="BS91" s="369">
        <f t="shared" si="559"/>
        <v>0</v>
      </c>
      <c r="BT91" s="369">
        <f t="shared" si="559"/>
        <v>0</v>
      </c>
      <c r="BU91" s="369">
        <f t="shared" si="559"/>
        <v>0</v>
      </c>
      <c r="BV91" s="370">
        <f t="shared" si="559"/>
        <v>0</v>
      </c>
      <c r="BW91" s="372">
        <f t="shared" si="559"/>
        <v>0</v>
      </c>
      <c r="BX91" s="369">
        <f t="shared" si="559"/>
        <v>0</v>
      </c>
      <c r="BY91" s="369">
        <f t="shared" si="559"/>
        <v>0</v>
      </c>
      <c r="BZ91" s="369">
        <f t="shared" si="559"/>
        <v>0</v>
      </c>
      <c r="CA91" s="369">
        <f t="shared" si="559"/>
        <v>0</v>
      </c>
      <c r="CB91" s="369">
        <f t="shared" si="559"/>
        <v>0</v>
      </c>
      <c r="CC91" s="369">
        <f t="shared" si="559"/>
        <v>0</v>
      </c>
      <c r="CD91" s="369">
        <f t="shared" si="559"/>
        <v>0</v>
      </c>
      <c r="CE91" s="369">
        <f t="shared" si="559"/>
        <v>0</v>
      </c>
      <c r="CF91" s="370">
        <f t="shared" si="559"/>
        <v>0</v>
      </c>
      <c r="CG91" s="395">
        <f>IF(P91="Nemení sa",1,0)</f>
        <v>0</v>
      </c>
      <c r="CH91" s="372">
        <f>AI91*$CG91</f>
        <v>0</v>
      </c>
      <c r="CI91" s="369">
        <f>AK91*$CG91</f>
        <v>0</v>
      </c>
      <c r="CJ91" s="369">
        <f>AM91*$CG91</f>
        <v>0</v>
      </c>
      <c r="CK91" s="369">
        <f>AO91*$CG91</f>
        <v>0</v>
      </c>
      <c r="CL91" s="370">
        <f>AQ91*$CG91</f>
        <v>0</v>
      </c>
      <c r="CM91" s="373">
        <f t="shared" ref="CM91" si="560">SUM(CH91:CL93)</f>
        <v>0</v>
      </c>
      <c r="CN91" s="374">
        <f>IF(H91=vstupy!B$42,"1",0)</f>
        <v>0</v>
      </c>
      <c r="CO91" s="372">
        <f t="shared" ref="CO91:CX91" si="561">IF($CN91="1",AR91,0)</f>
        <v>0</v>
      </c>
      <c r="CP91" s="369">
        <f t="shared" si="561"/>
        <v>0</v>
      </c>
      <c r="CQ91" s="369">
        <f t="shared" si="561"/>
        <v>0</v>
      </c>
      <c r="CR91" s="369">
        <f t="shared" si="561"/>
        <v>0</v>
      </c>
      <c r="CS91" s="369">
        <f t="shared" si="561"/>
        <v>0</v>
      </c>
      <c r="CT91" s="369">
        <f t="shared" si="561"/>
        <v>0</v>
      </c>
      <c r="CU91" s="369">
        <f t="shared" si="561"/>
        <v>0</v>
      </c>
      <c r="CV91" s="369">
        <f t="shared" si="561"/>
        <v>0</v>
      </c>
      <c r="CW91" s="369">
        <f t="shared" si="561"/>
        <v>0</v>
      </c>
      <c r="CX91" s="370">
        <f t="shared" si="561"/>
        <v>0</v>
      </c>
      <c r="CY91" s="371">
        <f>CR91+CV91+CX91</f>
        <v>0</v>
      </c>
      <c r="CZ91" s="371">
        <f t="shared" ref="CZ91" si="562">CP91+CT91</f>
        <v>0</v>
      </c>
      <c r="DA91" s="372">
        <f t="shared" ref="DA91:DJ91" si="563">IF($CN91="1",BB91,0)</f>
        <v>0</v>
      </c>
      <c r="DB91" s="369">
        <f t="shared" si="563"/>
        <v>0</v>
      </c>
      <c r="DC91" s="369">
        <f t="shared" si="563"/>
        <v>0</v>
      </c>
      <c r="DD91" s="369">
        <f t="shared" si="563"/>
        <v>0</v>
      </c>
      <c r="DE91" s="369">
        <f t="shared" si="563"/>
        <v>0</v>
      </c>
      <c r="DF91" s="369">
        <f t="shared" si="563"/>
        <v>0</v>
      </c>
      <c r="DG91" s="369">
        <f t="shared" si="563"/>
        <v>0</v>
      </c>
      <c r="DH91" s="369">
        <f t="shared" si="563"/>
        <v>0</v>
      </c>
      <c r="DI91" s="369">
        <f t="shared" si="563"/>
        <v>0</v>
      </c>
      <c r="DJ91" s="370">
        <f t="shared" si="563"/>
        <v>0</v>
      </c>
      <c r="DK91" s="382">
        <f>DD91+DH91+DJ91</f>
        <v>0</v>
      </c>
      <c r="DL91" s="382">
        <f t="shared" ref="DL91" si="564">DB91+DF91</f>
        <v>0</v>
      </c>
      <c r="DM91" s="381">
        <f>IF(CG91=0,1,0)</f>
        <v>1</v>
      </c>
      <c r="DN91" s="381">
        <f>IFERROR(IF($AH91="N",AJ91+AL91+AN91+AP91,AH91+AJ91+AL91+AN91+AP91),0)*$DM91</f>
        <v>0</v>
      </c>
      <c r="DO91" s="381">
        <f>(AI91+AK91+AM91+AO91+AQ91)*$DM91</f>
        <v>0</v>
      </c>
      <c r="DP91" s="381">
        <f>AU91+AY91+BA91-CY91</f>
        <v>0</v>
      </c>
      <c r="DQ91" s="381">
        <f>BE91+BI91+BK91-DK91</f>
        <v>0</v>
      </c>
      <c r="DR91" s="381">
        <f>DP91+DQ91</f>
        <v>0</v>
      </c>
      <c r="DS91" s="380" t="str">
        <f>IF(OR(H91=vstupy!B$40,H91=vstupy!B$41,H91=vstupy!B$42,),"0","1")</f>
        <v>0</v>
      </c>
      <c r="DT91" s="372">
        <f>IF($DS91="1",AS91,"0")+CH91</f>
        <v>0</v>
      </c>
      <c r="DU91" s="369">
        <f>IF($DS91="1",AU91,"0")+CI91</f>
        <v>0</v>
      </c>
      <c r="DV91" s="369">
        <f>IF($DS91="1",AW91,"0")+CJ91</f>
        <v>0</v>
      </c>
      <c r="DW91" s="369">
        <f>IF($DS91="1",AY91,"0")+CK91</f>
        <v>0</v>
      </c>
      <c r="DX91" s="370">
        <f>IF($DS91="1",BA91,"0")+CL91</f>
        <v>0</v>
      </c>
      <c r="DY91" s="378">
        <f t="shared" ref="DY91" si="565">SUM(DT91:DX93)</f>
        <v>0</v>
      </c>
      <c r="DZ91" s="372" t="str">
        <f t="shared" ref="DZ91" si="566">IF($DS91="1",BC91,"0")</f>
        <v>0</v>
      </c>
      <c r="EA91" s="369" t="str">
        <f t="shared" ref="EA91" si="567">IF($DS91="1",BE91,"0")</f>
        <v>0</v>
      </c>
      <c r="EB91" s="369" t="str">
        <f t="shared" ref="EB91" si="568">IF($DS91="1",BG91,"0")</f>
        <v>0</v>
      </c>
      <c r="EC91" s="369" t="str">
        <f>IF($DS91="1",BI91,"0")</f>
        <v>0</v>
      </c>
      <c r="ED91" s="370" t="str">
        <f>IF($DS91="1",BK91,"0")</f>
        <v>0</v>
      </c>
      <c r="EE91" s="378">
        <f t="shared" ref="EE91" si="569">SUM(DZ91:ED93)</f>
        <v>0</v>
      </c>
      <c r="EF91" s="379">
        <f>EE91+DY91</f>
        <v>0</v>
      </c>
    </row>
    <row r="92" spans="2:136" ht="12.6" customHeight="1" x14ac:dyDescent="0.2">
      <c r="B92" s="414"/>
      <c r="C92" s="437"/>
      <c r="D92" s="437"/>
      <c r="E92" s="437"/>
      <c r="F92" s="437"/>
      <c r="G92" s="437"/>
      <c r="H92" s="393"/>
      <c r="I92" s="437"/>
      <c r="J92" s="437"/>
      <c r="K92" s="387"/>
      <c r="L92" s="390"/>
      <c r="M92" s="437"/>
      <c r="N92" s="384"/>
      <c r="O92" s="383"/>
      <c r="P92" s="384"/>
      <c r="Q92" s="384"/>
      <c r="R92" s="384"/>
      <c r="S92" s="384"/>
      <c r="T92" s="385"/>
      <c r="U92" s="384"/>
      <c r="V92" s="409"/>
      <c r="W92" s="410"/>
      <c r="X92" s="385"/>
      <c r="Y92" s="384"/>
      <c r="Z92" s="261" t="s">
        <v>142</v>
      </c>
      <c r="AA92" s="262" t="s">
        <v>137</v>
      </c>
      <c r="AB92" s="263">
        <f>VLOOKUP($Z92,vstupy!$B$18:$F$31,MATCH($AA92,vstupy!$B$17:$F$17,0),0)</f>
        <v>0</v>
      </c>
      <c r="AC92" s="264" t="s">
        <v>143</v>
      </c>
      <c r="AD92" s="263">
        <f>VLOOKUP($AC92,vstupy!$B$34:$C$36,2,FALSE)</f>
        <v>0</v>
      </c>
      <c r="AE92" s="263">
        <f t="shared" si="548"/>
        <v>0</v>
      </c>
      <c r="AF92" s="412"/>
      <c r="AG92" s="404"/>
      <c r="AH92" s="372"/>
      <c r="AI92" s="396"/>
      <c r="AJ92" s="396"/>
      <c r="AK92" s="396"/>
      <c r="AL92" s="396"/>
      <c r="AM92" s="396"/>
      <c r="AN92" s="396"/>
      <c r="AO92" s="399"/>
      <c r="AP92" s="396"/>
      <c r="AQ92" s="401"/>
      <c r="AR92" s="372"/>
      <c r="AS92" s="369"/>
      <c r="AT92" s="369"/>
      <c r="AU92" s="369"/>
      <c r="AV92" s="369"/>
      <c r="AW92" s="369"/>
      <c r="AX92" s="369"/>
      <c r="AY92" s="369"/>
      <c r="AZ92" s="369"/>
      <c r="BA92" s="369"/>
      <c r="BB92" s="369"/>
      <c r="BC92" s="369"/>
      <c r="BD92" s="369"/>
      <c r="BE92" s="369"/>
      <c r="BF92" s="369"/>
      <c r="BG92" s="369"/>
      <c r="BH92" s="369"/>
      <c r="BI92" s="369"/>
      <c r="BJ92" s="369"/>
      <c r="BK92" s="377"/>
      <c r="BL92" s="371"/>
      <c r="BM92" s="372"/>
      <c r="BN92" s="369"/>
      <c r="BO92" s="369"/>
      <c r="BP92" s="369"/>
      <c r="BQ92" s="369"/>
      <c r="BR92" s="369"/>
      <c r="BS92" s="369"/>
      <c r="BT92" s="369"/>
      <c r="BU92" s="369"/>
      <c r="BV92" s="370"/>
      <c r="BW92" s="372"/>
      <c r="BX92" s="369"/>
      <c r="BY92" s="369"/>
      <c r="BZ92" s="369"/>
      <c r="CA92" s="369"/>
      <c r="CB92" s="369"/>
      <c r="CC92" s="369"/>
      <c r="CD92" s="369"/>
      <c r="CE92" s="369"/>
      <c r="CF92" s="370"/>
      <c r="CG92" s="395"/>
      <c r="CH92" s="372"/>
      <c r="CI92" s="369"/>
      <c r="CJ92" s="369"/>
      <c r="CK92" s="369"/>
      <c r="CL92" s="370"/>
      <c r="CM92" s="373"/>
      <c r="CN92" s="375"/>
      <c r="CO92" s="372"/>
      <c r="CP92" s="369"/>
      <c r="CQ92" s="369"/>
      <c r="CR92" s="369"/>
      <c r="CS92" s="369"/>
      <c r="CT92" s="369"/>
      <c r="CU92" s="369"/>
      <c r="CV92" s="369"/>
      <c r="CW92" s="369"/>
      <c r="CX92" s="370"/>
      <c r="CY92" s="371"/>
      <c r="CZ92" s="371"/>
      <c r="DA92" s="372"/>
      <c r="DB92" s="369"/>
      <c r="DC92" s="369"/>
      <c r="DD92" s="369"/>
      <c r="DE92" s="369"/>
      <c r="DF92" s="369"/>
      <c r="DG92" s="369"/>
      <c r="DH92" s="369"/>
      <c r="DI92" s="369"/>
      <c r="DJ92" s="370"/>
      <c r="DK92" s="382"/>
      <c r="DL92" s="382"/>
      <c r="DM92" s="381"/>
      <c r="DN92" s="381"/>
      <c r="DO92" s="381"/>
      <c r="DP92" s="381"/>
      <c r="DQ92" s="381"/>
      <c r="DR92" s="381"/>
      <c r="DS92" s="380"/>
      <c r="DT92" s="372"/>
      <c r="DU92" s="369"/>
      <c r="DV92" s="369"/>
      <c r="DW92" s="369"/>
      <c r="DX92" s="370"/>
      <c r="DY92" s="378"/>
      <c r="DZ92" s="372"/>
      <c r="EA92" s="369"/>
      <c r="EB92" s="369"/>
      <c r="EC92" s="369"/>
      <c r="ED92" s="370"/>
      <c r="EE92" s="378"/>
      <c r="EF92" s="379"/>
    </row>
    <row r="93" spans="2:136" ht="12.6" customHeight="1" x14ac:dyDescent="0.2">
      <c r="B93" s="414"/>
      <c r="C93" s="437"/>
      <c r="D93" s="437"/>
      <c r="E93" s="437"/>
      <c r="F93" s="437"/>
      <c r="G93" s="437"/>
      <c r="H93" s="394"/>
      <c r="I93" s="437"/>
      <c r="J93" s="437"/>
      <c r="K93" s="388"/>
      <c r="L93" s="391"/>
      <c r="M93" s="437"/>
      <c r="N93" s="384"/>
      <c r="O93" s="383"/>
      <c r="P93" s="384"/>
      <c r="Q93" s="384"/>
      <c r="R93" s="384"/>
      <c r="S93" s="384"/>
      <c r="T93" s="385"/>
      <c r="U93" s="384"/>
      <c r="V93" s="409"/>
      <c r="W93" s="410"/>
      <c r="X93" s="385"/>
      <c r="Y93" s="384"/>
      <c r="Z93" s="261" t="s">
        <v>142</v>
      </c>
      <c r="AA93" s="262" t="s">
        <v>137</v>
      </c>
      <c r="AB93" s="263">
        <f>VLOOKUP($Z93,vstupy!$B$18:$F$31,MATCH($AA93,vstupy!$B$17:$F$17,0),0)</f>
        <v>0</v>
      </c>
      <c r="AC93" s="264" t="s">
        <v>143</v>
      </c>
      <c r="AD93" s="263">
        <f>VLOOKUP($AC93,vstupy!$B$34:$C$36,2,FALSE)</f>
        <v>0</v>
      </c>
      <c r="AE93" s="263">
        <f t="shared" si="548"/>
        <v>0</v>
      </c>
      <c r="AF93" s="413"/>
      <c r="AG93" s="405"/>
      <c r="AH93" s="372"/>
      <c r="AI93" s="396"/>
      <c r="AJ93" s="396"/>
      <c r="AK93" s="396"/>
      <c r="AL93" s="396"/>
      <c r="AM93" s="396"/>
      <c r="AN93" s="396"/>
      <c r="AO93" s="400"/>
      <c r="AP93" s="396"/>
      <c r="AQ93" s="401"/>
      <c r="AR93" s="372"/>
      <c r="AS93" s="369"/>
      <c r="AT93" s="369"/>
      <c r="AU93" s="369"/>
      <c r="AV93" s="369"/>
      <c r="AW93" s="369"/>
      <c r="AX93" s="369"/>
      <c r="AY93" s="369"/>
      <c r="AZ93" s="369"/>
      <c r="BA93" s="369"/>
      <c r="BB93" s="369"/>
      <c r="BC93" s="369"/>
      <c r="BD93" s="369"/>
      <c r="BE93" s="369"/>
      <c r="BF93" s="369"/>
      <c r="BG93" s="369"/>
      <c r="BH93" s="369"/>
      <c r="BI93" s="369"/>
      <c r="BJ93" s="369"/>
      <c r="BK93" s="377"/>
      <c r="BL93" s="371"/>
      <c r="BM93" s="372"/>
      <c r="BN93" s="369"/>
      <c r="BO93" s="369"/>
      <c r="BP93" s="369"/>
      <c r="BQ93" s="369"/>
      <c r="BR93" s="369"/>
      <c r="BS93" s="369"/>
      <c r="BT93" s="369"/>
      <c r="BU93" s="369"/>
      <c r="BV93" s="370"/>
      <c r="BW93" s="372"/>
      <c r="BX93" s="369"/>
      <c r="BY93" s="369"/>
      <c r="BZ93" s="369"/>
      <c r="CA93" s="369"/>
      <c r="CB93" s="369"/>
      <c r="CC93" s="369"/>
      <c r="CD93" s="369"/>
      <c r="CE93" s="369"/>
      <c r="CF93" s="370"/>
      <c r="CG93" s="395"/>
      <c r="CH93" s="372"/>
      <c r="CI93" s="369"/>
      <c r="CJ93" s="369"/>
      <c r="CK93" s="369"/>
      <c r="CL93" s="370"/>
      <c r="CM93" s="373"/>
      <c r="CN93" s="376"/>
      <c r="CO93" s="372"/>
      <c r="CP93" s="369"/>
      <c r="CQ93" s="369"/>
      <c r="CR93" s="369"/>
      <c r="CS93" s="369"/>
      <c r="CT93" s="369"/>
      <c r="CU93" s="369"/>
      <c r="CV93" s="369"/>
      <c r="CW93" s="369"/>
      <c r="CX93" s="370"/>
      <c r="CY93" s="371"/>
      <c r="CZ93" s="371"/>
      <c r="DA93" s="372"/>
      <c r="DB93" s="369"/>
      <c r="DC93" s="369"/>
      <c r="DD93" s="369"/>
      <c r="DE93" s="369"/>
      <c r="DF93" s="369"/>
      <c r="DG93" s="369"/>
      <c r="DH93" s="369"/>
      <c r="DI93" s="369"/>
      <c r="DJ93" s="370"/>
      <c r="DK93" s="382"/>
      <c r="DL93" s="382"/>
      <c r="DM93" s="381"/>
      <c r="DN93" s="381"/>
      <c r="DO93" s="381"/>
      <c r="DP93" s="381"/>
      <c r="DQ93" s="381"/>
      <c r="DR93" s="381"/>
      <c r="DS93" s="380"/>
      <c r="DT93" s="372"/>
      <c r="DU93" s="369"/>
      <c r="DV93" s="369"/>
      <c r="DW93" s="369"/>
      <c r="DX93" s="370"/>
      <c r="DY93" s="378"/>
      <c r="DZ93" s="372"/>
      <c r="EA93" s="369"/>
      <c r="EB93" s="369"/>
      <c r="EC93" s="369"/>
      <c r="ED93" s="370"/>
      <c r="EE93" s="378"/>
      <c r="EF93" s="379"/>
    </row>
    <row r="94" spans="2:136" ht="12.6" customHeight="1" x14ac:dyDescent="0.2">
      <c r="B94" s="427">
        <f t="shared" ref="B94" si="570">B91+1</f>
        <v>29</v>
      </c>
      <c r="C94" s="425"/>
      <c r="D94" s="425"/>
      <c r="E94" s="425"/>
      <c r="F94" s="425"/>
      <c r="G94" s="425"/>
      <c r="H94" s="428" t="s">
        <v>196</v>
      </c>
      <c r="I94" s="425"/>
      <c r="J94" s="425" t="str">
        <f t="shared" ref="J94" si="571">IF($H94="3e)  Skoršia transpozícia  - zavedenie transpozície pred termínom ktorý určuje smernica EÚ. "," ","")</f>
        <v/>
      </c>
      <c r="K94" s="431" t="str">
        <f t="shared" ref="K94" si="572">IF($H94="3e)  Skoršia transpozícia  - zavedenie transpozície pred termínom ktorý určuje smernica EÚ. ",$J94,"NA")</f>
        <v>NA</v>
      </c>
      <c r="L94" s="422">
        <f>IF(K94&gt;12,1,K94/12)</f>
        <v>1</v>
      </c>
      <c r="M94" s="425"/>
      <c r="N94" s="418"/>
      <c r="O94" s="426">
        <f>IF(N94="N",0,N94)</f>
        <v>0</v>
      </c>
      <c r="P94" s="418" t="s">
        <v>196</v>
      </c>
      <c r="Q94" s="418"/>
      <c r="R94" s="418"/>
      <c r="S94" s="418" t="s">
        <v>35</v>
      </c>
      <c r="T94" s="419">
        <f>VLOOKUP(S94,vstupy!$B$3:$C$15,2,FALSE)</f>
        <v>0</v>
      </c>
      <c r="U94" s="418"/>
      <c r="V94" s="420"/>
      <c r="W94" s="421" t="s">
        <v>35</v>
      </c>
      <c r="X94" s="419">
        <f>VLOOKUP(W94,vstupy!$B$3:$C$15,2,FALSE)</f>
        <v>0</v>
      </c>
      <c r="Y94" s="418"/>
      <c r="Z94" s="160" t="s">
        <v>142</v>
      </c>
      <c r="AA94" s="174" t="s">
        <v>137</v>
      </c>
      <c r="AB94" s="171">
        <f>VLOOKUP($Z94,vstupy!$B$18:$F$31,MATCH($AA94,vstupy!$B$17:$F$17,0),0)</f>
        <v>0</v>
      </c>
      <c r="AC94" s="108" t="s">
        <v>143</v>
      </c>
      <c r="AD94" s="171">
        <f>VLOOKUP($AC94,vstupy!$B$34:$C$36,2,FALSE)</f>
        <v>0</v>
      </c>
      <c r="AE94" s="171">
        <f t="shared" si="548"/>
        <v>0</v>
      </c>
      <c r="AF94" s="434" t="s">
        <v>35</v>
      </c>
      <c r="AG94" s="403">
        <f>VLOOKUP(AF94,vstupy!$B$3:$C$15,2,FALSE)</f>
        <v>0</v>
      </c>
      <c r="AH94" s="406" t="str">
        <f>IFERROR(IF(O94=0,"N",Q94/N94*L94),0)</f>
        <v>N</v>
      </c>
      <c r="AI94" s="400">
        <f>Q94*L94</f>
        <v>0</v>
      </c>
      <c r="AJ94" s="441">
        <f t="shared" ref="AJ94" si="573">R94*T94*L94</f>
        <v>0</v>
      </c>
      <c r="AK94" s="400">
        <f t="shared" ref="AK94" si="574">IFERROR(AJ94*O94,0)</f>
        <v>0</v>
      </c>
      <c r="AL94" s="441" t="str">
        <f t="shared" si="510"/>
        <v>N</v>
      </c>
      <c r="AM94" s="400">
        <f t="shared" ref="AM94" si="575">U94*L94</f>
        <v>0</v>
      </c>
      <c r="AN94" s="400">
        <f>V94*X94*L94</f>
        <v>0</v>
      </c>
      <c r="AO94" s="398">
        <f t="shared" ref="AO94" si="576">IFERROR(AN94*O94,0)</f>
        <v>0</v>
      </c>
      <c r="AP94" s="400">
        <f t="shared" ref="AP94" si="577">IF(Y94&gt;0,IF(AG94&gt;0,($I$6/160)*(Y94/60)*AG94*L94,0),IF(AG94&gt;0,($I$6/160)*((AE94+AE95+AE96)/60)*AG94*L94,0))</f>
        <v>0</v>
      </c>
      <c r="AQ94" s="439">
        <f>IFERROR(AP94*O94,0)</f>
        <v>0</v>
      </c>
      <c r="AR94" s="372">
        <f t="shared" ref="AR94:BA94" si="578">IF($P94="In (zvyšuje náklady)",AH94,0)</f>
        <v>0</v>
      </c>
      <c r="AS94" s="369">
        <f t="shared" si="578"/>
        <v>0</v>
      </c>
      <c r="AT94" s="369">
        <f t="shared" si="578"/>
        <v>0</v>
      </c>
      <c r="AU94" s="369">
        <f t="shared" si="578"/>
        <v>0</v>
      </c>
      <c r="AV94" s="369">
        <f t="shared" si="578"/>
        <v>0</v>
      </c>
      <c r="AW94" s="369">
        <f t="shared" si="578"/>
        <v>0</v>
      </c>
      <c r="AX94" s="369">
        <f t="shared" si="578"/>
        <v>0</v>
      </c>
      <c r="AY94" s="369">
        <f t="shared" si="578"/>
        <v>0</v>
      </c>
      <c r="AZ94" s="369">
        <f t="shared" si="578"/>
        <v>0</v>
      </c>
      <c r="BA94" s="369">
        <f t="shared" si="578"/>
        <v>0</v>
      </c>
      <c r="BB94" s="369" t="str">
        <f t="shared" ref="BB94:BK94" si="579">IF($P94="Out (znižuje náklady)",AH94,"0")</f>
        <v>0</v>
      </c>
      <c r="BC94" s="369" t="str">
        <f t="shared" si="579"/>
        <v>0</v>
      </c>
      <c r="BD94" s="369" t="str">
        <f t="shared" si="579"/>
        <v>0</v>
      </c>
      <c r="BE94" s="369" t="str">
        <f t="shared" si="579"/>
        <v>0</v>
      </c>
      <c r="BF94" s="369" t="str">
        <f t="shared" si="579"/>
        <v>0</v>
      </c>
      <c r="BG94" s="369" t="str">
        <f t="shared" si="579"/>
        <v>0</v>
      </c>
      <c r="BH94" s="369" t="str">
        <f t="shared" si="579"/>
        <v>0</v>
      </c>
      <c r="BI94" s="369" t="str">
        <f t="shared" si="579"/>
        <v>0</v>
      </c>
      <c r="BJ94" s="369" t="str">
        <f t="shared" si="579"/>
        <v>0</v>
      </c>
      <c r="BK94" s="377" t="str">
        <f t="shared" si="579"/>
        <v>0</v>
      </c>
      <c r="BL94" s="371">
        <f>IF(H94=vstupy!$B$47,0,1)</f>
        <v>1</v>
      </c>
      <c r="BM94" s="372">
        <f t="shared" ref="BM94:CF94" si="580">$BL94*AR94</f>
        <v>0</v>
      </c>
      <c r="BN94" s="369">
        <f t="shared" si="580"/>
        <v>0</v>
      </c>
      <c r="BO94" s="369">
        <f t="shared" si="580"/>
        <v>0</v>
      </c>
      <c r="BP94" s="369">
        <f t="shared" si="580"/>
        <v>0</v>
      </c>
      <c r="BQ94" s="369">
        <f t="shared" si="580"/>
        <v>0</v>
      </c>
      <c r="BR94" s="369">
        <f t="shared" si="580"/>
        <v>0</v>
      </c>
      <c r="BS94" s="369">
        <f t="shared" si="580"/>
        <v>0</v>
      </c>
      <c r="BT94" s="369">
        <f t="shared" si="580"/>
        <v>0</v>
      </c>
      <c r="BU94" s="369">
        <f t="shared" si="580"/>
        <v>0</v>
      </c>
      <c r="BV94" s="370">
        <f t="shared" si="580"/>
        <v>0</v>
      </c>
      <c r="BW94" s="372">
        <f t="shared" si="580"/>
        <v>0</v>
      </c>
      <c r="BX94" s="369">
        <f t="shared" si="580"/>
        <v>0</v>
      </c>
      <c r="BY94" s="369">
        <f t="shared" si="580"/>
        <v>0</v>
      </c>
      <c r="BZ94" s="369">
        <f t="shared" si="580"/>
        <v>0</v>
      </c>
      <c r="CA94" s="369">
        <f t="shared" si="580"/>
        <v>0</v>
      </c>
      <c r="CB94" s="369">
        <f t="shared" si="580"/>
        <v>0</v>
      </c>
      <c r="CC94" s="369">
        <f t="shared" si="580"/>
        <v>0</v>
      </c>
      <c r="CD94" s="369">
        <f t="shared" si="580"/>
        <v>0</v>
      </c>
      <c r="CE94" s="369">
        <f t="shared" si="580"/>
        <v>0</v>
      </c>
      <c r="CF94" s="370">
        <f t="shared" si="580"/>
        <v>0</v>
      </c>
      <c r="CG94" s="395">
        <f>IF(P94="Nemení sa",1,0)</f>
        <v>0</v>
      </c>
      <c r="CH94" s="372">
        <f>AI94*$CG94</f>
        <v>0</v>
      </c>
      <c r="CI94" s="369">
        <f>AK94*$CG94</f>
        <v>0</v>
      </c>
      <c r="CJ94" s="369">
        <f>AM94*$CG94</f>
        <v>0</v>
      </c>
      <c r="CK94" s="369">
        <f>AO94*$CG94</f>
        <v>0</v>
      </c>
      <c r="CL94" s="370">
        <f>AQ94*$CG94</f>
        <v>0</v>
      </c>
      <c r="CM94" s="373">
        <f t="shared" ref="CM94" si="581">SUM(CH94:CL96)</f>
        <v>0</v>
      </c>
      <c r="CN94" s="374">
        <f>IF(H94=vstupy!B$42,"1",0)</f>
        <v>0</v>
      </c>
      <c r="CO94" s="372">
        <f t="shared" ref="CO94:CX94" si="582">IF($CN94="1",AR94,0)</f>
        <v>0</v>
      </c>
      <c r="CP94" s="369">
        <f t="shared" si="582"/>
        <v>0</v>
      </c>
      <c r="CQ94" s="369">
        <f t="shared" si="582"/>
        <v>0</v>
      </c>
      <c r="CR94" s="369">
        <f t="shared" si="582"/>
        <v>0</v>
      </c>
      <c r="CS94" s="369">
        <f t="shared" si="582"/>
        <v>0</v>
      </c>
      <c r="CT94" s="369">
        <f t="shared" si="582"/>
        <v>0</v>
      </c>
      <c r="CU94" s="369">
        <f t="shared" si="582"/>
        <v>0</v>
      </c>
      <c r="CV94" s="369">
        <f t="shared" si="582"/>
        <v>0</v>
      </c>
      <c r="CW94" s="369">
        <f t="shared" si="582"/>
        <v>0</v>
      </c>
      <c r="CX94" s="370">
        <f t="shared" si="582"/>
        <v>0</v>
      </c>
      <c r="CY94" s="371">
        <f>CR94+CV94+CX94</f>
        <v>0</v>
      </c>
      <c r="CZ94" s="371">
        <f t="shared" ref="CZ94" si="583">CP94+CT94</f>
        <v>0</v>
      </c>
      <c r="DA94" s="372">
        <f t="shared" ref="DA94:DJ94" si="584">IF($CN94="1",BB94,0)</f>
        <v>0</v>
      </c>
      <c r="DB94" s="369">
        <f t="shared" si="584"/>
        <v>0</v>
      </c>
      <c r="DC94" s="369">
        <f t="shared" si="584"/>
        <v>0</v>
      </c>
      <c r="DD94" s="369">
        <f t="shared" si="584"/>
        <v>0</v>
      </c>
      <c r="DE94" s="369">
        <f t="shared" si="584"/>
        <v>0</v>
      </c>
      <c r="DF94" s="369">
        <f t="shared" si="584"/>
        <v>0</v>
      </c>
      <c r="DG94" s="369">
        <f t="shared" si="584"/>
        <v>0</v>
      </c>
      <c r="DH94" s="369">
        <f t="shared" si="584"/>
        <v>0</v>
      </c>
      <c r="DI94" s="369">
        <f t="shared" si="584"/>
        <v>0</v>
      </c>
      <c r="DJ94" s="370">
        <f t="shared" si="584"/>
        <v>0</v>
      </c>
      <c r="DK94" s="382">
        <f>DD94+DH94+DJ94</f>
        <v>0</v>
      </c>
      <c r="DL94" s="382">
        <f t="shared" ref="DL94" si="585">DB94+DF94</f>
        <v>0</v>
      </c>
      <c r="DM94" s="381">
        <f>IF(CG94=0,1,0)</f>
        <v>1</v>
      </c>
      <c r="DN94" s="381">
        <f>IFERROR(IF($AH94="N",AJ94+AL94+AN94+AP94,AH94+AJ94+AL94+AN94+AP94),0)*$DM94</f>
        <v>0</v>
      </c>
      <c r="DO94" s="381">
        <f>(AI94+AK94+AM94+AO94+AQ94)*$DM94</f>
        <v>0</v>
      </c>
      <c r="DP94" s="381">
        <f>AU94+AY94+BA94-CY94</f>
        <v>0</v>
      </c>
      <c r="DQ94" s="381">
        <f>BE94+BI94+BK94-DK94</f>
        <v>0</v>
      </c>
      <c r="DR94" s="381">
        <f>DP94+DQ94</f>
        <v>0</v>
      </c>
      <c r="DS94" s="380" t="str">
        <f>IF(OR(H94=vstupy!B$40,H94=vstupy!B$41,H94=vstupy!B$42,),"0","1")</f>
        <v>0</v>
      </c>
      <c r="DT94" s="372">
        <f>IF($DS94="1",AS94,"0")+CH94</f>
        <v>0</v>
      </c>
      <c r="DU94" s="369">
        <f>IF($DS94="1",AU94,"0")+CI94</f>
        <v>0</v>
      </c>
      <c r="DV94" s="369">
        <f>IF($DS94="1",AW94,"0")+CJ94</f>
        <v>0</v>
      </c>
      <c r="DW94" s="369">
        <f>IF($DS94="1",AY94,"0")+CK94</f>
        <v>0</v>
      </c>
      <c r="DX94" s="370">
        <f>IF($DS94="1",BA94,"0")+CL94</f>
        <v>0</v>
      </c>
      <c r="DY94" s="378">
        <f t="shared" ref="DY94" si="586">SUM(DT94:DX96)</f>
        <v>0</v>
      </c>
      <c r="DZ94" s="372" t="str">
        <f t="shared" ref="DZ94" si="587">IF($DS94="1",BC94,"0")</f>
        <v>0</v>
      </c>
      <c r="EA94" s="369" t="str">
        <f t="shared" ref="EA94" si="588">IF($DS94="1",BE94,"0")</f>
        <v>0</v>
      </c>
      <c r="EB94" s="369" t="str">
        <f t="shared" ref="EB94" si="589">IF($DS94="1",BG94,"0")</f>
        <v>0</v>
      </c>
      <c r="EC94" s="369" t="str">
        <f>IF($DS94="1",BI94,"0")</f>
        <v>0</v>
      </c>
      <c r="ED94" s="370" t="str">
        <f>IF($DS94="1",BK94,"0")</f>
        <v>0</v>
      </c>
      <c r="EE94" s="378">
        <f t="shared" ref="EE94" si="590">SUM(DZ94:ED96)</f>
        <v>0</v>
      </c>
      <c r="EF94" s="379">
        <f>EE94+DY94</f>
        <v>0</v>
      </c>
    </row>
    <row r="95" spans="2:136" ht="12.6" customHeight="1" x14ac:dyDescent="0.2">
      <c r="B95" s="427"/>
      <c r="C95" s="425"/>
      <c r="D95" s="425"/>
      <c r="E95" s="425"/>
      <c r="F95" s="425"/>
      <c r="G95" s="425"/>
      <c r="H95" s="429"/>
      <c r="I95" s="425"/>
      <c r="J95" s="425"/>
      <c r="K95" s="432"/>
      <c r="L95" s="423"/>
      <c r="M95" s="425"/>
      <c r="N95" s="418"/>
      <c r="O95" s="426"/>
      <c r="P95" s="418"/>
      <c r="Q95" s="418"/>
      <c r="R95" s="418"/>
      <c r="S95" s="418"/>
      <c r="T95" s="419"/>
      <c r="U95" s="418"/>
      <c r="V95" s="420"/>
      <c r="W95" s="421"/>
      <c r="X95" s="419"/>
      <c r="Y95" s="418"/>
      <c r="Z95" s="160" t="s">
        <v>142</v>
      </c>
      <c r="AA95" s="174" t="s">
        <v>137</v>
      </c>
      <c r="AB95" s="171">
        <f>VLOOKUP($Z95,vstupy!$B$18:$F$31,MATCH($AA95,vstupy!$B$17:$F$17,0),0)</f>
        <v>0</v>
      </c>
      <c r="AC95" s="108" t="s">
        <v>143</v>
      </c>
      <c r="AD95" s="171">
        <f>VLOOKUP($AC95,vstupy!$B$34:$C$36,2,FALSE)</f>
        <v>0</v>
      </c>
      <c r="AE95" s="171">
        <f t="shared" si="548"/>
        <v>0</v>
      </c>
      <c r="AF95" s="435"/>
      <c r="AG95" s="404"/>
      <c r="AH95" s="372"/>
      <c r="AI95" s="396"/>
      <c r="AJ95" s="396"/>
      <c r="AK95" s="396"/>
      <c r="AL95" s="396"/>
      <c r="AM95" s="396"/>
      <c r="AN95" s="396"/>
      <c r="AO95" s="399"/>
      <c r="AP95" s="396"/>
      <c r="AQ95" s="401"/>
      <c r="AR95" s="372"/>
      <c r="AS95" s="369"/>
      <c r="AT95" s="369"/>
      <c r="AU95" s="369"/>
      <c r="AV95" s="369"/>
      <c r="AW95" s="369"/>
      <c r="AX95" s="369"/>
      <c r="AY95" s="369"/>
      <c r="AZ95" s="369"/>
      <c r="BA95" s="369"/>
      <c r="BB95" s="369"/>
      <c r="BC95" s="369"/>
      <c r="BD95" s="369"/>
      <c r="BE95" s="369"/>
      <c r="BF95" s="369"/>
      <c r="BG95" s="369"/>
      <c r="BH95" s="369"/>
      <c r="BI95" s="369"/>
      <c r="BJ95" s="369"/>
      <c r="BK95" s="377"/>
      <c r="BL95" s="371"/>
      <c r="BM95" s="372"/>
      <c r="BN95" s="369"/>
      <c r="BO95" s="369"/>
      <c r="BP95" s="369"/>
      <c r="BQ95" s="369"/>
      <c r="BR95" s="369"/>
      <c r="BS95" s="369"/>
      <c r="BT95" s="369"/>
      <c r="BU95" s="369"/>
      <c r="BV95" s="370"/>
      <c r="BW95" s="372"/>
      <c r="BX95" s="369"/>
      <c r="BY95" s="369"/>
      <c r="BZ95" s="369"/>
      <c r="CA95" s="369"/>
      <c r="CB95" s="369"/>
      <c r="CC95" s="369"/>
      <c r="CD95" s="369"/>
      <c r="CE95" s="369"/>
      <c r="CF95" s="370"/>
      <c r="CG95" s="395"/>
      <c r="CH95" s="372"/>
      <c r="CI95" s="369"/>
      <c r="CJ95" s="369"/>
      <c r="CK95" s="369"/>
      <c r="CL95" s="370"/>
      <c r="CM95" s="373"/>
      <c r="CN95" s="375"/>
      <c r="CO95" s="372"/>
      <c r="CP95" s="369"/>
      <c r="CQ95" s="369"/>
      <c r="CR95" s="369"/>
      <c r="CS95" s="369"/>
      <c r="CT95" s="369"/>
      <c r="CU95" s="369"/>
      <c r="CV95" s="369"/>
      <c r="CW95" s="369"/>
      <c r="CX95" s="370"/>
      <c r="CY95" s="371"/>
      <c r="CZ95" s="371"/>
      <c r="DA95" s="372"/>
      <c r="DB95" s="369"/>
      <c r="DC95" s="369"/>
      <c r="DD95" s="369"/>
      <c r="DE95" s="369"/>
      <c r="DF95" s="369"/>
      <c r="DG95" s="369"/>
      <c r="DH95" s="369"/>
      <c r="DI95" s="369"/>
      <c r="DJ95" s="370"/>
      <c r="DK95" s="382"/>
      <c r="DL95" s="382"/>
      <c r="DM95" s="381"/>
      <c r="DN95" s="381"/>
      <c r="DO95" s="381"/>
      <c r="DP95" s="381"/>
      <c r="DQ95" s="381"/>
      <c r="DR95" s="381"/>
      <c r="DS95" s="380"/>
      <c r="DT95" s="372"/>
      <c r="DU95" s="369"/>
      <c r="DV95" s="369"/>
      <c r="DW95" s="369"/>
      <c r="DX95" s="370"/>
      <c r="DY95" s="378"/>
      <c r="DZ95" s="372"/>
      <c r="EA95" s="369"/>
      <c r="EB95" s="369"/>
      <c r="EC95" s="369"/>
      <c r="ED95" s="370"/>
      <c r="EE95" s="378"/>
      <c r="EF95" s="379"/>
    </row>
    <row r="96" spans="2:136" ht="12.6" customHeight="1" x14ac:dyDescent="0.2">
      <c r="B96" s="427"/>
      <c r="C96" s="425"/>
      <c r="D96" s="425"/>
      <c r="E96" s="425"/>
      <c r="F96" s="425"/>
      <c r="G96" s="425"/>
      <c r="H96" s="430"/>
      <c r="I96" s="425"/>
      <c r="J96" s="425"/>
      <c r="K96" s="433"/>
      <c r="L96" s="424"/>
      <c r="M96" s="425"/>
      <c r="N96" s="418"/>
      <c r="O96" s="426"/>
      <c r="P96" s="418"/>
      <c r="Q96" s="418"/>
      <c r="R96" s="418"/>
      <c r="S96" s="418"/>
      <c r="T96" s="419"/>
      <c r="U96" s="418"/>
      <c r="V96" s="420"/>
      <c r="W96" s="421"/>
      <c r="X96" s="419"/>
      <c r="Y96" s="418"/>
      <c r="Z96" s="160" t="s">
        <v>142</v>
      </c>
      <c r="AA96" s="174" t="s">
        <v>137</v>
      </c>
      <c r="AB96" s="171">
        <f>VLOOKUP($Z96,vstupy!$B$18:$F$31,MATCH($AA96,vstupy!$B$17:$F$17,0),0)</f>
        <v>0</v>
      </c>
      <c r="AC96" s="108" t="s">
        <v>143</v>
      </c>
      <c r="AD96" s="171">
        <f>VLOOKUP($AC96,vstupy!$B$34:$C$36,2,FALSE)</f>
        <v>0</v>
      </c>
      <c r="AE96" s="171">
        <f t="shared" si="548"/>
        <v>0</v>
      </c>
      <c r="AF96" s="436"/>
      <c r="AG96" s="405"/>
      <c r="AH96" s="372"/>
      <c r="AI96" s="396"/>
      <c r="AJ96" s="396"/>
      <c r="AK96" s="396"/>
      <c r="AL96" s="396"/>
      <c r="AM96" s="396"/>
      <c r="AN96" s="396"/>
      <c r="AO96" s="400"/>
      <c r="AP96" s="396"/>
      <c r="AQ96" s="401"/>
      <c r="AR96" s="372"/>
      <c r="AS96" s="369"/>
      <c r="AT96" s="369"/>
      <c r="AU96" s="369"/>
      <c r="AV96" s="369"/>
      <c r="AW96" s="369"/>
      <c r="AX96" s="369"/>
      <c r="AY96" s="369"/>
      <c r="AZ96" s="369"/>
      <c r="BA96" s="369"/>
      <c r="BB96" s="369"/>
      <c r="BC96" s="369"/>
      <c r="BD96" s="369"/>
      <c r="BE96" s="369"/>
      <c r="BF96" s="369"/>
      <c r="BG96" s="369"/>
      <c r="BH96" s="369"/>
      <c r="BI96" s="369"/>
      <c r="BJ96" s="369"/>
      <c r="BK96" s="377"/>
      <c r="BL96" s="371"/>
      <c r="BM96" s="372"/>
      <c r="BN96" s="369"/>
      <c r="BO96" s="369"/>
      <c r="BP96" s="369"/>
      <c r="BQ96" s="369"/>
      <c r="BR96" s="369"/>
      <c r="BS96" s="369"/>
      <c r="BT96" s="369"/>
      <c r="BU96" s="369"/>
      <c r="BV96" s="370"/>
      <c r="BW96" s="372"/>
      <c r="BX96" s="369"/>
      <c r="BY96" s="369"/>
      <c r="BZ96" s="369"/>
      <c r="CA96" s="369"/>
      <c r="CB96" s="369"/>
      <c r="CC96" s="369"/>
      <c r="CD96" s="369"/>
      <c r="CE96" s="369"/>
      <c r="CF96" s="370"/>
      <c r="CG96" s="395"/>
      <c r="CH96" s="372"/>
      <c r="CI96" s="369"/>
      <c r="CJ96" s="369"/>
      <c r="CK96" s="369"/>
      <c r="CL96" s="370"/>
      <c r="CM96" s="373"/>
      <c r="CN96" s="376"/>
      <c r="CO96" s="372"/>
      <c r="CP96" s="369"/>
      <c r="CQ96" s="369"/>
      <c r="CR96" s="369"/>
      <c r="CS96" s="369"/>
      <c r="CT96" s="369"/>
      <c r="CU96" s="369"/>
      <c r="CV96" s="369"/>
      <c r="CW96" s="369"/>
      <c r="CX96" s="370"/>
      <c r="CY96" s="371"/>
      <c r="CZ96" s="371"/>
      <c r="DA96" s="372"/>
      <c r="DB96" s="369"/>
      <c r="DC96" s="369"/>
      <c r="DD96" s="369"/>
      <c r="DE96" s="369"/>
      <c r="DF96" s="369"/>
      <c r="DG96" s="369"/>
      <c r="DH96" s="369"/>
      <c r="DI96" s="369"/>
      <c r="DJ96" s="370"/>
      <c r="DK96" s="382"/>
      <c r="DL96" s="382"/>
      <c r="DM96" s="381"/>
      <c r="DN96" s="381"/>
      <c r="DO96" s="381"/>
      <c r="DP96" s="381"/>
      <c r="DQ96" s="381"/>
      <c r="DR96" s="381"/>
      <c r="DS96" s="380"/>
      <c r="DT96" s="372"/>
      <c r="DU96" s="369"/>
      <c r="DV96" s="369"/>
      <c r="DW96" s="369"/>
      <c r="DX96" s="370"/>
      <c r="DY96" s="378"/>
      <c r="DZ96" s="372"/>
      <c r="EA96" s="369"/>
      <c r="EB96" s="369"/>
      <c r="EC96" s="369"/>
      <c r="ED96" s="370"/>
      <c r="EE96" s="378"/>
      <c r="EF96" s="379"/>
    </row>
    <row r="97" spans="2:136" ht="12.6" customHeight="1" x14ac:dyDescent="0.2">
      <c r="B97" s="414">
        <f t="shared" ref="B97" si="591">B94+1</f>
        <v>30</v>
      </c>
      <c r="C97" s="437"/>
      <c r="D97" s="437"/>
      <c r="E97" s="437"/>
      <c r="F97" s="437"/>
      <c r="G97" s="437"/>
      <c r="H97" s="392" t="s">
        <v>196</v>
      </c>
      <c r="I97" s="437"/>
      <c r="J97" s="437" t="str">
        <f t="shared" ref="J97" si="592">IF($H97="3e)  Skoršia transpozícia  - zavedenie transpozície pred termínom ktorý určuje smernica EÚ. "," ","")</f>
        <v/>
      </c>
      <c r="K97" s="386" t="str">
        <f t="shared" ref="K97" si="593">IF($H97="3e)  Skoršia transpozícia  - zavedenie transpozície pred termínom ktorý určuje smernica EÚ. ",$J97,"NA")</f>
        <v>NA</v>
      </c>
      <c r="L97" s="389">
        <f>IF(K97&gt;12,1,K97/12)</f>
        <v>1</v>
      </c>
      <c r="M97" s="437"/>
      <c r="N97" s="384"/>
      <c r="O97" s="383">
        <f>IF(N97="N",0,N97)</f>
        <v>0</v>
      </c>
      <c r="P97" s="384" t="s">
        <v>196</v>
      </c>
      <c r="Q97" s="384"/>
      <c r="R97" s="384"/>
      <c r="S97" s="384" t="s">
        <v>35</v>
      </c>
      <c r="T97" s="385">
        <f>VLOOKUP(S97,vstupy!$B$3:$C$15,2,FALSE)</f>
        <v>0</v>
      </c>
      <c r="U97" s="384"/>
      <c r="V97" s="409"/>
      <c r="W97" s="410" t="s">
        <v>35</v>
      </c>
      <c r="X97" s="385">
        <f>VLOOKUP(W97,vstupy!$B$3:$C$15,2,FALSE)</f>
        <v>0</v>
      </c>
      <c r="Y97" s="384"/>
      <c r="Z97" s="261" t="s">
        <v>142</v>
      </c>
      <c r="AA97" s="262" t="s">
        <v>137</v>
      </c>
      <c r="AB97" s="263">
        <f>VLOOKUP($Z97,vstupy!$B$18:$F$31,MATCH($AA97,vstupy!$B$17:$F$17,0),0)</f>
        <v>0</v>
      </c>
      <c r="AC97" s="264" t="s">
        <v>143</v>
      </c>
      <c r="AD97" s="263">
        <f>VLOOKUP($AC97,vstupy!$B$34:$C$36,2,FALSE)</f>
        <v>0</v>
      </c>
      <c r="AE97" s="263">
        <f t="shared" si="548"/>
        <v>0</v>
      </c>
      <c r="AF97" s="411" t="s">
        <v>35</v>
      </c>
      <c r="AG97" s="403">
        <f>VLOOKUP(AF97,vstupy!$B$3:$C$15,2,FALSE)</f>
        <v>0</v>
      </c>
      <c r="AH97" s="406" t="str">
        <f>IFERROR(IF(O97=0,"N",Q97/N97*L97),0)</f>
        <v>N</v>
      </c>
      <c r="AI97" s="400">
        <f>Q97*L97</f>
        <v>0</v>
      </c>
      <c r="AJ97" s="441">
        <f t="shared" ref="AJ97" si="594">R97*T97*L97</f>
        <v>0</v>
      </c>
      <c r="AK97" s="400">
        <f t="shared" ref="AK97" si="595">IFERROR(AJ97*O97,0)</f>
        <v>0</v>
      </c>
      <c r="AL97" s="441" t="str">
        <f t="shared" si="510"/>
        <v>N</v>
      </c>
      <c r="AM97" s="400">
        <f t="shared" ref="AM97" si="596">U97*L97</f>
        <v>0</v>
      </c>
      <c r="AN97" s="400">
        <f>V97*X97*L97</f>
        <v>0</v>
      </c>
      <c r="AO97" s="398">
        <f t="shared" ref="AO97" si="597">IFERROR(AN97*O97,0)</f>
        <v>0</v>
      </c>
      <c r="AP97" s="400">
        <f t="shared" ref="AP97" si="598">IF(Y97&gt;0,IF(AG97&gt;0,($I$6/160)*(Y97/60)*AG97*L97,0),IF(AG97&gt;0,($I$6/160)*((AE97+AE98+AE99)/60)*AG97*L97,0))</f>
        <v>0</v>
      </c>
      <c r="AQ97" s="439">
        <f>IFERROR(AP97*O97,0)</f>
        <v>0</v>
      </c>
      <c r="AR97" s="372">
        <f t="shared" ref="AR97:BA97" si="599">IF($P97="In (zvyšuje náklady)",AH97,0)</f>
        <v>0</v>
      </c>
      <c r="AS97" s="369">
        <f t="shared" si="599"/>
        <v>0</v>
      </c>
      <c r="AT97" s="369">
        <f t="shared" si="599"/>
        <v>0</v>
      </c>
      <c r="AU97" s="369">
        <f t="shared" si="599"/>
        <v>0</v>
      </c>
      <c r="AV97" s="369">
        <f t="shared" si="599"/>
        <v>0</v>
      </c>
      <c r="AW97" s="369">
        <f t="shared" si="599"/>
        <v>0</v>
      </c>
      <c r="AX97" s="369">
        <f t="shared" si="599"/>
        <v>0</v>
      </c>
      <c r="AY97" s="369">
        <f t="shared" si="599"/>
        <v>0</v>
      </c>
      <c r="AZ97" s="369">
        <f t="shared" si="599"/>
        <v>0</v>
      </c>
      <c r="BA97" s="369">
        <f t="shared" si="599"/>
        <v>0</v>
      </c>
      <c r="BB97" s="369" t="str">
        <f t="shared" ref="BB97:BK97" si="600">IF($P97="Out (znižuje náklady)",AH97,"0")</f>
        <v>0</v>
      </c>
      <c r="BC97" s="369" t="str">
        <f t="shared" si="600"/>
        <v>0</v>
      </c>
      <c r="BD97" s="369" t="str">
        <f t="shared" si="600"/>
        <v>0</v>
      </c>
      <c r="BE97" s="369" t="str">
        <f t="shared" si="600"/>
        <v>0</v>
      </c>
      <c r="BF97" s="369" t="str">
        <f t="shared" si="600"/>
        <v>0</v>
      </c>
      <c r="BG97" s="369" t="str">
        <f t="shared" si="600"/>
        <v>0</v>
      </c>
      <c r="BH97" s="369" t="str">
        <f t="shared" si="600"/>
        <v>0</v>
      </c>
      <c r="BI97" s="369" t="str">
        <f t="shared" si="600"/>
        <v>0</v>
      </c>
      <c r="BJ97" s="369" t="str">
        <f t="shared" si="600"/>
        <v>0</v>
      </c>
      <c r="BK97" s="377" t="str">
        <f t="shared" si="600"/>
        <v>0</v>
      </c>
      <c r="BL97" s="371">
        <f>IF(H97=vstupy!$B$47,0,1)</f>
        <v>1</v>
      </c>
      <c r="BM97" s="372">
        <f t="shared" ref="BM97:CF97" si="601">$BL97*AR97</f>
        <v>0</v>
      </c>
      <c r="BN97" s="369">
        <f t="shared" si="601"/>
        <v>0</v>
      </c>
      <c r="BO97" s="369">
        <f t="shared" si="601"/>
        <v>0</v>
      </c>
      <c r="BP97" s="369">
        <f t="shared" si="601"/>
        <v>0</v>
      </c>
      <c r="BQ97" s="369">
        <f t="shared" si="601"/>
        <v>0</v>
      </c>
      <c r="BR97" s="369">
        <f t="shared" si="601"/>
        <v>0</v>
      </c>
      <c r="BS97" s="369">
        <f t="shared" si="601"/>
        <v>0</v>
      </c>
      <c r="BT97" s="369">
        <f t="shared" si="601"/>
        <v>0</v>
      </c>
      <c r="BU97" s="369">
        <f t="shared" si="601"/>
        <v>0</v>
      </c>
      <c r="BV97" s="370">
        <f t="shared" si="601"/>
        <v>0</v>
      </c>
      <c r="BW97" s="372">
        <f t="shared" si="601"/>
        <v>0</v>
      </c>
      <c r="BX97" s="369">
        <f t="shared" si="601"/>
        <v>0</v>
      </c>
      <c r="BY97" s="369">
        <f t="shared" si="601"/>
        <v>0</v>
      </c>
      <c r="BZ97" s="369">
        <f t="shared" si="601"/>
        <v>0</v>
      </c>
      <c r="CA97" s="369">
        <f t="shared" si="601"/>
        <v>0</v>
      </c>
      <c r="CB97" s="369">
        <f t="shared" si="601"/>
        <v>0</v>
      </c>
      <c r="CC97" s="369">
        <f t="shared" si="601"/>
        <v>0</v>
      </c>
      <c r="CD97" s="369">
        <f t="shared" si="601"/>
        <v>0</v>
      </c>
      <c r="CE97" s="369">
        <f t="shared" si="601"/>
        <v>0</v>
      </c>
      <c r="CF97" s="370">
        <f t="shared" si="601"/>
        <v>0</v>
      </c>
      <c r="CG97" s="395">
        <f>IF(P97="Nemení sa",1,0)</f>
        <v>0</v>
      </c>
      <c r="CH97" s="372">
        <f>AI97*$CG97</f>
        <v>0</v>
      </c>
      <c r="CI97" s="369">
        <f>AK97*$CG97</f>
        <v>0</v>
      </c>
      <c r="CJ97" s="369">
        <f>AM97*$CG97</f>
        <v>0</v>
      </c>
      <c r="CK97" s="369">
        <f>AO97*$CG97</f>
        <v>0</v>
      </c>
      <c r="CL97" s="370">
        <f>AQ97*$CG97</f>
        <v>0</v>
      </c>
      <c r="CM97" s="373">
        <f t="shared" ref="CM97" si="602">SUM(CH97:CL99)</f>
        <v>0</v>
      </c>
      <c r="CN97" s="374">
        <f>IF(H97=vstupy!B$42,"1",0)</f>
        <v>0</v>
      </c>
      <c r="CO97" s="372">
        <f t="shared" ref="CO97:CX97" si="603">IF($CN97="1",AR97,0)</f>
        <v>0</v>
      </c>
      <c r="CP97" s="369">
        <f t="shared" si="603"/>
        <v>0</v>
      </c>
      <c r="CQ97" s="369">
        <f t="shared" si="603"/>
        <v>0</v>
      </c>
      <c r="CR97" s="369">
        <f t="shared" si="603"/>
        <v>0</v>
      </c>
      <c r="CS97" s="369">
        <f t="shared" si="603"/>
        <v>0</v>
      </c>
      <c r="CT97" s="369">
        <f t="shared" si="603"/>
        <v>0</v>
      </c>
      <c r="CU97" s="369">
        <f t="shared" si="603"/>
        <v>0</v>
      </c>
      <c r="CV97" s="369">
        <f t="shared" si="603"/>
        <v>0</v>
      </c>
      <c r="CW97" s="369">
        <f t="shared" si="603"/>
        <v>0</v>
      </c>
      <c r="CX97" s="370">
        <f t="shared" si="603"/>
        <v>0</v>
      </c>
      <c r="CY97" s="371">
        <f>CR97+CV97+CX97</f>
        <v>0</v>
      </c>
      <c r="CZ97" s="371">
        <f t="shared" ref="CZ97" si="604">CP97+CT97</f>
        <v>0</v>
      </c>
      <c r="DA97" s="372">
        <f t="shared" ref="DA97:DJ97" si="605">IF($CN97="1",BB97,0)</f>
        <v>0</v>
      </c>
      <c r="DB97" s="369">
        <f t="shared" si="605"/>
        <v>0</v>
      </c>
      <c r="DC97" s="369">
        <f t="shared" si="605"/>
        <v>0</v>
      </c>
      <c r="DD97" s="369">
        <f t="shared" si="605"/>
        <v>0</v>
      </c>
      <c r="DE97" s="369">
        <f t="shared" si="605"/>
        <v>0</v>
      </c>
      <c r="DF97" s="369">
        <f t="shared" si="605"/>
        <v>0</v>
      </c>
      <c r="DG97" s="369">
        <f t="shared" si="605"/>
        <v>0</v>
      </c>
      <c r="DH97" s="369">
        <f t="shared" si="605"/>
        <v>0</v>
      </c>
      <c r="DI97" s="369">
        <f t="shared" si="605"/>
        <v>0</v>
      </c>
      <c r="DJ97" s="370">
        <f t="shared" si="605"/>
        <v>0</v>
      </c>
      <c r="DK97" s="382">
        <f>DD97+DH97+DJ97</f>
        <v>0</v>
      </c>
      <c r="DL97" s="382">
        <f t="shared" ref="DL97" si="606">DB97+DF97</f>
        <v>0</v>
      </c>
      <c r="DM97" s="381">
        <f>IF(CG97=0,1,0)</f>
        <v>1</v>
      </c>
      <c r="DN97" s="381">
        <f>IFERROR(IF($AH97="N",AJ97+AL97+AN97+AP97,AH97+AJ97+AL97+AN97+AP97),0)*$DM97</f>
        <v>0</v>
      </c>
      <c r="DO97" s="381">
        <f>(AI97+AK97+AM97+AO97+AQ97)*$DM97</f>
        <v>0</v>
      </c>
      <c r="DP97" s="381">
        <f>AU97+AY97+BA97-CY97</f>
        <v>0</v>
      </c>
      <c r="DQ97" s="381">
        <f>BE97+BI97+BK97-DK97</f>
        <v>0</v>
      </c>
      <c r="DR97" s="381">
        <f>DP97+DQ97</f>
        <v>0</v>
      </c>
      <c r="DS97" s="380" t="str">
        <f>IF(OR(H97=vstupy!B$40,H97=vstupy!B$41,H97=vstupy!B$42,),"0","1")</f>
        <v>0</v>
      </c>
      <c r="DT97" s="372">
        <f>IF($DS97="1",AS97,"0")+CH97</f>
        <v>0</v>
      </c>
      <c r="DU97" s="369">
        <f>IF($DS97="1",AU97,"0")+CI97</f>
        <v>0</v>
      </c>
      <c r="DV97" s="369">
        <f>IF($DS97="1",AW97,"0")+CJ97</f>
        <v>0</v>
      </c>
      <c r="DW97" s="369">
        <f>IF($DS97="1",AY97,"0")+CK97</f>
        <v>0</v>
      </c>
      <c r="DX97" s="370">
        <f>IF($DS97="1",BA97,"0")+CL97</f>
        <v>0</v>
      </c>
      <c r="DY97" s="378">
        <f t="shared" ref="DY97" si="607">SUM(DT97:DX99)</f>
        <v>0</v>
      </c>
      <c r="DZ97" s="372" t="str">
        <f t="shared" ref="DZ97" si="608">IF($DS97="1",BC97,"0")</f>
        <v>0</v>
      </c>
      <c r="EA97" s="369" t="str">
        <f t="shared" ref="EA97" si="609">IF($DS97="1",BE97,"0")</f>
        <v>0</v>
      </c>
      <c r="EB97" s="369" t="str">
        <f t="shared" ref="EB97" si="610">IF($DS97="1",BG97,"0")</f>
        <v>0</v>
      </c>
      <c r="EC97" s="369" t="str">
        <f>IF($DS97="1",BI97,"0")</f>
        <v>0</v>
      </c>
      <c r="ED97" s="370" t="str">
        <f>IF($DS97="1",BK97,"0")</f>
        <v>0</v>
      </c>
      <c r="EE97" s="378">
        <f t="shared" ref="EE97" si="611">SUM(DZ97:ED99)</f>
        <v>0</v>
      </c>
      <c r="EF97" s="379">
        <f>EE97+DY97</f>
        <v>0</v>
      </c>
    </row>
    <row r="98" spans="2:136" ht="12.6" customHeight="1" x14ac:dyDescent="0.2">
      <c r="B98" s="414"/>
      <c r="C98" s="437"/>
      <c r="D98" s="437"/>
      <c r="E98" s="437"/>
      <c r="F98" s="437"/>
      <c r="G98" s="437"/>
      <c r="H98" s="393"/>
      <c r="I98" s="437"/>
      <c r="J98" s="437"/>
      <c r="K98" s="387"/>
      <c r="L98" s="390"/>
      <c r="M98" s="437"/>
      <c r="N98" s="384"/>
      <c r="O98" s="383"/>
      <c r="P98" s="384"/>
      <c r="Q98" s="384"/>
      <c r="R98" s="384"/>
      <c r="S98" s="384"/>
      <c r="T98" s="385"/>
      <c r="U98" s="384"/>
      <c r="V98" s="409"/>
      <c r="W98" s="410"/>
      <c r="X98" s="385"/>
      <c r="Y98" s="384"/>
      <c r="Z98" s="261" t="s">
        <v>142</v>
      </c>
      <c r="AA98" s="262" t="s">
        <v>137</v>
      </c>
      <c r="AB98" s="263">
        <f>VLOOKUP($Z98,vstupy!$B$18:$F$31,MATCH($AA98,vstupy!$B$17:$F$17,0),0)</f>
        <v>0</v>
      </c>
      <c r="AC98" s="264" t="s">
        <v>143</v>
      </c>
      <c r="AD98" s="263">
        <f>VLOOKUP($AC98,vstupy!$B$34:$C$36,2,FALSE)</f>
        <v>0</v>
      </c>
      <c r="AE98" s="263">
        <f t="shared" si="548"/>
        <v>0</v>
      </c>
      <c r="AF98" s="412"/>
      <c r="AG98" s="404"/>
      <c r="AH98" s="372"/>
      <c r="AI98" s="396"/>
      <c r="AJ98" s="396"/>
      <c r="AK98" s="396"/>
      <c r="AL98" s="396"/>
      <c r="AM98" s="396"/>
      <c r="AN98" s="396"/>
      <c r="AO98" s="399"/>
      <c r="AP98" s="396"/>
      <c r="AQ98" s="401"/>
      <c r="AR98" s="372"/>
      <c r="AS98" s="369"/>
      <c r="AT98" s="369"/>
      <c r="AU98" s="369"/>
      <c r="AV98" s="369"/>
      <c r="AW98" s="369"/>
      <c r="AX98" s="369"/>
      <c r="AY98" s="369"/>
      <c r="AZ98" s="369"/>
      <c r="BA98" s="369"/>
      <c r="BB98" s="369"/>
      <c r="BC98" s="369"/>
      <c r="BD98" s="369"/>
      <c r="BE98" s="369"/>
      <c r="BF98" s="369"/>
      <c r="BG98" s="369"/>
      <c r="BH98" s="369"/>
      <c r="BI98" s="369"/>
      <c r="BJ98" s="369"/>
      <c r="BK98" s="377"/>
      <c r="BL98" s="371"/>
      <c r="BM98" s="372"/>
      <c r="BN98" s="369"/>
      <c r="BO98" s="369"/>
      <c r="BP98" s="369"/>
      <c r="BQ98" s="369"/>
      <c r="BR98" s="369"/>
      <c r="BS98" s="369"/>
      <c r="BT98" s="369"/>
      <c r="BU98" s="369"/>
      <c r="BV98" s="370"/>
      <c r="BW98" s="372"/>
      <c r="BX98" s="369"/>
      <c r="BY98" s="369"/>
      <c r="BZ98" s="369"/>
      <c r="CA98" s="369"/>
      <c r="CB98" s="369"/>
      <c r="CC98" s="369"/>
      <c r="CD98" s="369"/>
      <c r="CE98" s="369"/>
      <c r="CF98" s="370"/>
      <c r="CG98" s="395"/>
      <c r="CH98" s="372"/>
      <c r="CI98" s="369"/>
      <c r="CJ98" s="369"/>
      <c r="CK98" s="369"/>
      <c r="CL98" s="370"/>
      <c r="CM98" s="373"/>
      <c r="CN98" s="375"/>
      <c r="CO98" s="372"/>
      <c r="CP98" s="369"/>
      <c r="CQ98" s="369"/>
      <c r="CR98" s="369"/>
      <c r="CS98" s="369"/>
      <c r="CT98" s="369"/>
      <c r="CU98" s="369"/>
      <c r="CV98" s="369"/>
      <c r="CW98" s="369"/>
      <c r="CX98" s="370"/>
      <c r="CY98" s="371"/>
      <c r="CZ98" s="371"/>
      <c r="DA98" s="372"/>
      <c r="DB98" s="369"/>
      <c r="DC98" s="369"/>
      <c r="DD98" s="369"/>
      <c r="DE98" s="369"/>
      <c r="DF98" s="369"/>
      <c r="DG98" s="369"/>
      <c r="DH98" s="369"/>
      <c r="DI98" s="369"/>
      <c r="DJ98" s="370"/>
      <c r="DK98" s="382"/>
      <c r="DL98" s="382"/>
      <c r="DM98" s="381"/>
      <c r="DN98" s="381"/>
      <c r="DO98" s="381"/>
      <c r="DP98" s="381"/>
      <c r="DQ98" s="381"/>
      <c r="DR98" s="381"/>
      <c r="DS98" s="380"/>
      <c r="DT98" s="372"/>
      <c r="DU98" s="369"/>
      <c r="DV98" s="369"/>
      <c r="DW98" s="369"/>
      <c r="DX98" s="370"/>
      <c r="DY98" s="378"/>
      <c r="DZ98" s="372"/>
      <c r="EA98" s="369"/>
      <c r="EB98" s="369"/>
      <c r="EC98" s="369"/>
      <c r="ED98" s="370"/>
      <c r="EE98" s="378"/>
      <c r="EF98" s="379"/>
    </row>
    <row r="99" spans="2:136" ht="12.6" customHeight="1" x14ac:dyDescent="0.2">
      <c r="B99" s="414"/>
      <c r="C99" s="437"/>
      <c r="D99" s="437"/>
      <c r="E99" s="437"/>
      <c r="F99" s="437"/>
      <c r="G99" s="437"/>
      <c r="H99" s="394"/>
      <c r="I99" s="437"/>
      <c r="J99" s="437"/>
      <c r="K99" s="388"/>
      <c r="L99" s="391"/>
      <c r="M99" s="437"/>
      <c r="N99" s="384"/>
      <c r="O99" s="383"/>
      <c r="P99" s="384"/>
      <c r="Q99" s="384"/>
      <c r="R99" s="384"/>
      <c r="S99" s="384"/>
      <c r="T99" s="385"/>
      <c r="U99" s="384"/>
      <c r="V99" s="409"/>
      <c r="W99" s="410"/>
      <c r="X99" s="385"/>
      <c r="Y99" s="384"/>
      <c r="Z99" s="261" t="s">
        <v>142</v>
      </c>
      <c r="AA99" s="262" t="s">
        <v>137</v>
      </c>
      <c r="AB99" s="263">
        <f>VLOOKUP($Z99,vstupy!$B$18:$F$31,MATCH($AA99,vstupy!$B$17:$F$17,0),0)</f>
        <v>0</v>
      </c>
      <c r="AC99" s="264" t="s">
        <v>143</v>
      </c>
      <c r="AD99" s="263">
        <f>VLOOKUP($AC99,vstupy!$B$34:$C$36,2,FALSE)</f>
        <v>0</v>
      </c>
      <c r="AE99" s="263">
        <f t="shared" si="548"/>
        <v>0</v>
      </c>
      <c r="AF99" s="413"/>
      <c r="AG99" s="405"/>
      <c r="AH99" s="372"/>
      <c r="AI99" s="396"/>
      <c r="AJ99" s="396"/>
      <c r="AK99" s="396"/>
      <c r="AL99" s="396"/>
      <c r="AM99" s="396"/>
      <c r="AN99" s="396"/>
      <c r="AO99" s="400"/>
      <c r="AP99" s="396"/>
      <c r="AQ99" s="401"/>
      <c r="AR99" s="372"/>
      <c r="AS99" s="369"/>
      <c r="AT99" s="369"/>
      <c r="AU99" s="369"/>
      <c r="AV99" s="369"/>
      <c r="AW99" s="369"/>
      <c r="AX99" s="369"/>
      <c r="AY99" s="369"/>
      <c r="AZ99" s="369"/>
      <c r="BA99" s="369"/>
      <c r="BB99" s="369"/>
      <c r="BC99" s="369"/>
      <c r="BD99" s="369"/>
      <c r="BE99" s="369"/>
      <c r="BF99" s="369"/>
      <c r="BG99" s="369"/>
      <c r="BH99" s="369"/>
      <c r="BI99" s="369"/>
      <c r="BJ99" s="369"/>
      <c r="BK99" s="377"/>
      <c r="BL99" s="371"/>
      <c r="BM99" s="372"/>
      <c r="BN99" s="369"/>
      <c r="BO99" s="369"/>
      <c r="BP99" s="369"/>
      <c r="BQ99" s="369"/>
      <c r="BR99" s="369"/>
      <c r="BS99" s="369"/>
      <c r="BT99" s="369"/>
      <c r="BU99" s="369"/>
      <c r="BV99" s="370"/>
      <c r="BW99" s="372"/>
      <c r="BX99" s="369"/>
      <c r="BY99" s="369"/>
      <c r="BZ99" s="369"/>
      <c r="CA99" s="369"/>
      <c r="CB99" s="369"/>
      <c r="CC99" s="369"/>
      <c r="CD99" s="369"/>
      <c r="CE99" s="369"/>
      <c r="CF99" s="370"/>
      <c r="CG99" s="395"/>
      <c r="CH99" s="372"/>
      <c r="CI99" s="369"/>
      <c r="CJ99" s="369"/>
      <c r="CK99" s="369"/>
      <c r="CL99" s="370"/>
      <c r="CM99" s="373"/>
      <c r="CN99" s="376"/>
      <c r="CO99" s="372"/>
      <c r="CP99" s="369"/>
      <c r="CQ99" s="369"/>
      <c r="CR99" s="369"/>
      <c r="CS99" s="369"/>
      <c r="CT99" s="369"/>
      <c r="CU99" s="369"/>
      <c r="CV99" s="369"/>
      <c r="CW99" s="369"/>
      <c r="CX99" s="370"/>
      <c r="CY99" s="371"/>
      <c r="CZ99" s="371"/>
      <c r="DA99" s="372"/>
      <c r="DB99" s="369"/>
      <c r="DC99" s="369"/>
      <c r="DD99" s="369"/>
      <c r="DE99" s="369"/>
      <c r="DF99" s="369"/>
      <c r="DG99" s="369"/>
      <c r="DH99" s="369"/>
      <c r="DI99" s="369"/>
      <c r="DJ99" s="370"/>
      <c r="DK99" s="382"/>
      <c r="DL99" s="382"/>
      <c r="DM99" s="381"/>
      <c r="DN99" s="381"/>
      <c r="DO99" s="381"/>
      <c r="DP99" s="381"/>
      <c r="DQ99" s="381"/>
      <c r="DR99" s="381"/>
      <c r="DS99" s="380"/>
      <c r="DT99" s="372"/>
      <c r="DU99" s="369"/>
      <c r="DV99" s="369"/>
      <c r="DW99" s="369"/>
      <c r="DX99" s="370"/>
      <c r="DY99" s="378"/>
      <c r="DZ99" s="372"/>
      <c r="EA99" s="369"/>
      <c r="EB99" s="369"/>
      <c r="EC99" s="369"/>
      <c r="ED99" s="370"/>
      <c r="EE99" s="378"/>
      <c r="EF99" s="379"/>
    </row>
    <row r="100" spans="2:136" ht="12.6" customHeight="1" x14ac:dyDescent="0.2">
      <c r="B100" s="427">
        <f t="shared" ref="B100" si="612">B97+1</f>
        <v>31</v>
      </c>
      <c r="C100" s="425"/>
      <c r="D100" s="425"/>
      <c r="E100" s="425"/>
      <c r="F100" s="425"/>
      <c r="G100" s="425"/>
      <c r="H100" s="428" t="s">
        <v>196</v>
      </c>
      <c r="I100" s="425"/>
      <c r="J100" s="425" t="str">
        <f t="shared" ref="J100" si="613">IF($H100="3e)  Skoršia transpozícia  - zavedenie transpozície pred termínom ktorý určuje smernica EÚ. "," ","")</f>
        <v/>
      </c>
      <c r="K100" s="431" t="str">
        <f t="shared" ref="K100" si="614">IF($H100="3e)  Skoršia transpozícia  - zavedenie transpozície pred termínom ktorý určuje smernica EÚ. ",$J100,"NA")</f>
        <v>NA</v>
      </c>
      <c r="L100" s="422">
        <f>IF(K100&gt;12,1,K100/12)</f>
        <v>1</v>
      </c>
      <c r="M100" s="425"/>
      <c r="N100" s="418"/>
      <c r="O100" s="426">
        <f>IF(N100="N",0,N100)</f>
        <v>0</v>
      </c>
      <c r="P100" s="418" t="s">
        <v>196</v>
      </c>
      <c r="Q100" s="418"/>
      <c r="R100" s="418"/>
      <c r="S100" s="418" t="s">
        <v>35</v>
      </c>
      <c r="T100" s="419">
        <f>VLOOKUP(S100,vstupy!$B$3:$C$15,2,FALSE)</f>
        <v>0</v>
      </c>
      <c r="U100" s="418"/>
      <c r="V100" s="420"/>
      <c r="W100" s="421" t="s">
        <v>35</v>
      </c>
      <c r="X100" s="419">
        <f>VLOOKUP(W100,vstupy!$B$3:$C$15,2,FALSE)</f>
        <v>0</v>
      </c>
      <c r="Y100" s="418"/>
      <c r="Z100" s="160" t="s">
        <v>142</v>
      </c>
      <c r="AA100" s="174" t="s">
        <v>137</v>
      </c>
      <c r="AB100" s="171">
        <f>VLOOKUP($Z100,vstupy!$B$18:$F$31,MATCH($AA100,vstupy!$B$17:$F$17,0),0)</f>
        <v>0</v>
      </c>
      <c r="AC100" s="108" t="s">
        <v>143</v>
      </c>
      <c r="AD100" s="171">
        <f>VLOOKUP($AC100,vstupy!$B$34:$C$36,2,FALSE)</f>
        <v>0</v>
      </c>
      <c r="AE100" s="171">
        <f t="shared" si="548"/>
        <v>0</v>
      </c>
      <c r="AF100" s="434" t="s">
        <v>35</v>
      </c>
      <c r="AG100" s="403">
        <f>VLOOKUP(AF100,vstupy!$B$3:$C$15,2,FALSE)</f>
        <v>0</v>
      </c>
      <c r="AH100" s="406" t="str">
        <f>IFERROR(IF(O100=0,"N",Q100/N100*L100),0)</f>
        <v>N</v>
      </c>
      <c r="AI100" s="400">
        <f>Q100*L100</f>
        <v>0</v>
      </c>
      <c r="AJ100" s="441">
        <f t="shared" ref="AJ100" si="615">R100*T100*L100</f>
        <v>0</v>
      </c>
      <c r="AK100" s="400">
        <f t="shared" ref="AK100" si="616">IFERROR(AJ100*O100,0)</f>
        <v>0</v>
      </c>
      <c r="AL100" s="441" t="str">
        <f t="shared" si="510"/>
        <v>N</v>
      </c>
      <c r="AM100" s="400">
        <f t="shared" ref="AM100" si="617">U100*L100</f>
        <v>0</v>
      </c>
      <c r="AN100" s="400">
        <f>V100*X100*L100</f>
        <v>0</v>
      </c>
      <c r="AO100" s="398">
        <f t="shared" ref="AO100" si="618">IFERROR(AN100*O100,0)</f>
        <v>0</v>
      </c>
      <c r="AP100" s="400">
        <f t="shared" ref="AP100" si="619">IF(Y100&gt;0,IF(AG100&gt;0,($I$6/160)*(Y100/60)*AG100*L100,0),IF(AG100&gt;0,($I$6/160)*((AE100+AE101+AE102)/60)*AG100*L100,0))</f>
        <v>0</v>
      </c>
      <c r="AQ100" s="439">
        <f>IFERROR(AP100*O100,0)</f>
        <v>0</v>
      </c>
      <c r="AR100" s="372">
        <f t="shared" ref="AR100:BA100" si="620">IF($P100="In (zvyšuje náklady)",AH100,0)</f>
        <v>0</v>
      </c>
      <c r="AS100" s="369">
        <f t="shared" si="620"/>
        <v>0</v>
      </c>
      <c r="AT100" s="369">
        <f t="shared" si="620"/>
        <v>0</v>
      </c>
      <c r="AU100" s="369">
        <f t="shared" si="620"/>
        <v>0</v>
      </c>
      <c r="AV100" s="369">
        <f t="shared" si="620"/>
        <v>0</v>
      </c>
      <c r="AW100" s="369">
        <f t="shared" si="620"/>
        <v>0</v>
      </c>
      <c r="AX100" s="369">
        <f t="shared" si="620"/>
        <v>0</v>
      </c>
      <c r="AY100" s="369">
        <f t="shared" si="620"/>
        <v>0</v>
      </c>
      <c r="AZ100" s="369">
        <f t="shared" si="620"/>
        <v>0</v>
      </c>
      <c r="BA100" s="369">
        <f t="shared" si="620"/>
        <v>0</v>
      </c>
      <c r="BB100" s="369" t="str">
        <f t="shared" ref="BB100:BK100" si="621">IF($P100="Out (znižuje náklady)",AH100,"0")</f>
        <v>0</v>
      </c>
      <c r="BC100" s="369" t="str">
        <f t="shared" si="621"/>
        <v>0</v>
      </c>
      <c r="BD100" s="369" t="str">
        <f t="shared" si="621"/>
        <v>0</v>
      </c>
      <c r="BE100" s="369" t="str">
        <f t="shared" si="621"/>
        <v>0</v>
      </c>
      <c r="BF100" s="369" t="str">
        <f t="shared" si="621"/>
        <v>0</v>
      </c>
      <c r="BG100" s="369" t="str">
        <f t="shared" si="621"/>
        <v>0</v>
      </c>
      <c r="BH100" s="369" t="str">
        <f t="shared" si="621"/>
        <v>0</v>
      </c>
      <c r="BI100" s="369" t="str">
        <f t="shared" si="621"/>
        <v>0</v>
      </c>
      <c r="BJ100" s="369" t="str">
        <f t="shared" si="621"/>
        <v>0</v>
      </c>
      <c r="BK100" s="377" t="str">
        <f t="shared" si="621"/>
        <v>0</v>
      </c>
      <c r="BL100" s="371">
        <f>IF(H100=vstupy!$B$47,0,1)</f>
        <v>1</v>
      </c>
      <c r="BM100" s="372">
        <f t="shared" ref="BM100:CF100" si="622">$BL100*AR100</f>
        <v>0</v>
      </c>
      <c r="BN100" s="369">
        <f t="shared" si="622"/>
        <v>0</v>
      </c>
      <c r="BO100" s="369">
        <f t="shared" si="622"/>
        <v>0</v>
      </c>
      <c r="BP100" s="369">
        <f t="shared" si="622"/>
        <v>0</v>
      </c>
      <c r="BQ100" s="369">
        <f t="shared" si="622"/>
        <v>0</v>
      </c>
      <c r="BR100" s="369">
        <f t="shared" si="622"/>
        <v>0</v>
      </c>
      <c r="BS100" s="369">
        <f t="shared" si="622"/>
        <v>0</v>
      </c>
      <c r="BT100" s="369">
        <f t="shared" si="622"/>
        <v>0</v>
      </c>
      <c r="BU100" s="369">
        <f t="shared" si="622"/>
        <v>0</v>
      </c>
      <c r="BV100" s="370">
        <f t="shared" si="622"/>
        <v>0</v>
      </c>
      <c r="BW100" s="372">
        <f t="shared" si="622"/>
        <v>0</v>
      </c>
      <c r="BX100" s="369">
        <f t="shared" si="622"/>
        <v>0</v>
      </c>
      <c r="BY100" s="369">
        <f t="shared" si="622"/>
        <v>0</v>
      </c>
      <c r="BZ100" s="369">
        <f t="shared" si="622"/>
        <v>0</v>
      </c>
      <c r="CA100" s="369">
        <f t="shared" si="622"/>
        <v>0</v>
      </c>
      <c r="CB100" s="369">
        <f t="shared" si="622"/>
        <v>0</v>
      </c>
      <c r="CC100" s="369">
        <f t="shared" si="622"/>
        <v>0</v>
      </c>
      <c r="CD100" s="369">
        <f t="shared" si="622"/>
        <v>0</v>
      </c>
      <c r="CE100" s="369">
        <f t="shared" si="622"/>
        <v>0</v>
      </c>
      <c r="CF100" s="370">
        <f t="shared" si="622"/>
        <v>0</v>
      </c>
      <c r="CG100" s="395">
        <f>IF(P100="Nemení sa",1,0)</f>
        <v>0</v>
      </c>
      <c r="CH100" s="372">
        <f>AI100*$CG100</f>
        <v>0</v>
      </c>
      <c r="CI100" s="369">
        <f>AK100*$CG100</f>
        <v>0</v>
      </c>
      <c r="CJ100" s="369">
        <f>AM100*$CG100</f>
        <v>0</v>
      </c>
      <c r="CK100" s="369">
        <f>AO100*$CG100</f>
        <v>0</v>
      </c>
      <c r="CL100" s="370">
        <f>AQ100*$CG100</f>
        <v>0</v>
      </c>
      <c r="CM100" s="373">
        <f t="shared" ref="CM100" si="623">SUM(CH100:CL102)</f>
        <v>0</v>
      </c>
      <c r="CN100" s="374">
        <f>IF(H100=vstupy!B$42,"1",0)</f>
        <v>0</v>
      </c>
      <c r="CO100" s="372">
        <f t="shared" ref="CO100:CX100" si="624">IF($CN100="1",AR100,0)</f>
        <v>0</v>
      </c>
      <c r="CP100" s="369">
        <f t="shared" si="624"/>
        <v>0</v>
      </c>
      <c r="CQ100" s="369">
        <f t="shared" si="624"/>
        <v>0</v>
      </c>
      <c r="CR100" s="369">
        <f t="shared" si="624"/>
        <v>0</v>
      </c>
      <c r="CS100" s="369">
        <f t="shared" si="624"/>
        <v>0</v>
      </c>
      <c r="CT100" s="369">
        <f t="shared" si="624"/>
        <v>0</v>
      </c>
      <c r="CU100" s="369">
        <f t="shared" si="624"/>
        <v>0</v>
      </c>
      <c r="CV100" s="369">
        <f t="shared" si="624"/>
        <v>0</v>
      </c>
      <c r="CW100" s="369">
        <f t="shared" si="624"/>
        <v>0</v>
      </c>
      <c r="CX100" s="370">
        <f t="shared" si="624"/>
        <v>0</v>
      </c>
      <c r="CY100" s="371">
        <f>CR100+CV100+CX100</f>
        <v>0</v>
      </c>
      <c r="CZ100" s="371">
        <f t="shared" ref="CZ100" si="625">CP100+CT100</f>
        <v>0</v>
      </c>
      <c r="DA100" s="372">
        <f t="shared" ref="DA100:DJ100" si="626">IF($CN100="1",BB100,0)</f>
        <v>0</v>
      </c>
      <c r="DB100" s="369">
        <f t="shared" si="626"/>
        <v>0</v>
      </c>
      <c r="DC100" s="369">
        <f t="shared" si="626"/>
        <v>0</v>
      </c>
      <c r="DD100" s="369">
        <f t="shared" si="626"/>
        <v>0</v>
      </c>
      <c r="DE100" s="369">
        <f t="shared" si="626"/>
        <v>0</v>
      </c>
      <c r="DF100" s="369">
        <f t="shared" si="626"/>
        <v>0</v>
      </c>
      <c r="DG100" s="369">
        <f t="shared" si="626"/>
        <v>0</v>
      </c>
      <c r="DH100" s="369">
        <f t="shared" si="626"/>
        <v>0</v>
      </c>
      <c r="DI100" s="369">
        <f t="shared" si="626"/>
        <v>0</v>
      </c>
      <c r="DJ100" s="370">
        <f t="shared" si="626"/>
        <v>0</v>
      </c>
      <c r="DK100" s="382">
        <f>DD100+DH100+DJ100</f>
        <v>0</v>
      </c>
      <c r="DL100" s="382">
        <f t="shared" ref="DL100" si="627">DB100+DF100</f>
        <v>0</v>
      </c>
      <c r="DM100" s="381">
        <f>IF(CG100=0,1,0)</f>
        <v>1</v>
      </c>
      <c r="DN100" s="381">
        <f>IFERROR(IF($AH100="N",AJ100+AL100+AN100+AP100,AH100+AJ100+AL100+AN100+AP100),0)*$DM100</f>
        <v>0</v>
      </c>
      <c r="DO100" s="381">
        <f>(AI100+AK100+AM100+AO100+AQ100)*$DM100</f>
        <v>0</v>
      </c>
      <c r="DP100" s="381">
        <f>AU100+AY100+BA100-CY100</f>
        <v>0</v>
      </c>
      <c r="DQ100" s="381">
        <f>BE100+BI100+BK100-DK100</f>
        <v>0</v>
      </c>
      <c r="DR100" s="381">
        <f>DP100+DQ100</f>
        <v>0</v>
      </c>
      <c r="DS100" s="380" t="str">
        <f>IF(OR(H100=vstupy!B$40,H100=vstupy!B$41,H100=vstupy!B$42,),"0","1")</f>
        <v>0</v>
      </c>
      <c r="DT100" s="372">
        <f>IF($DS100="1",AS100,"0")+CH100</f>
        <v>0</v>
      </c>
      <c r="DU100" s="369">
        <f>IF($DS100="1",AU100,"0")+CI100</f>
        <v>0</v>
      </c>
      <c r="DV100" s="369">
        <f>IF($DS100="1",AW100,"0")+CJ100</f>
        <v>0</v>
      </c>
      <c r="DW100" s="369">
        <f>IF($DS100="1",AY100,"0")+CK100</f>
        <v>0</v>
      </c>
      <c r="DX100" s="370">
        <f>IF($DS100="1",BA100,"0")+CL100</f>
        <v>0</v>
      </c>
      <c r="DY100" s="378">
        <f t="shared" ref="DY100" si="628">SUM(DT100:DX102)</f>
        <v>0</v>
      </c>
      <c r="DZ100" s="372" t="str">
        <f t="shared" ref="DZ100" si="629">IF($DS100="1",BC100,"0")</f>
        <v>0</v>
      </c>
      <c r="EA100" s="369" t="str">
        <f t="shared" ref="EA100" si="630">IF($DS100="1",BE100,"0")</f>
        <v>0</v>
      </c>
      <c r="EB100" s="369" t="str">
        <f t="shared" ref="EB100" si="631">IF($DS100="1",BG100,"0")</f>
        <v>0</v>
      </c>
      <c r="EC100" s="369" t="str">
        <f>IF($DS100="1",BI100,"0")</f>
        <v>0</v>
      </c>
      <c r="ED100" s="370" t="str">
        <f>IF($DS100="1",BK100,"0")</f>
        <v>0</v>
      </c>
      <c r="EE100" s="378">
        <f t="shared" ref="EE100" si="632">SUM(DZ100:ED102)</f>
        <v>0</v>
      </c>
      <c r="EF100" s="379">
        <f>EE100+DY100</f>
        <v>0</v>
      </c>
    </row>
    <row r="101" spans="2:136" ht="12.6" customHeight="1" x14ac:dyDescent="0.2">
      <c r="B101" s="427"/>
      <c r="C101" s="425"/>
      <c r="D101" s="425"/>
      <c r="E101" s="425"/>
      <c r="F101" s="425"/>
      <c r="G101" s="425"/>
      <c r="H101" s="429"/>
      <c r="I101" s="425"/>
      <c r="J101" s="425"/>
      <c r="K101" s="432"/>
      <c r="L101" s="423"/>
      <c r="M101" s="425"/>
      <c r="N101" s="418"/>
      <c r="O101" s="426"/>
      <c r="P101" s="418"/>
      <c r="Q101" s="418"/>
      <c r="R101" s="418"/>
      <c r="S101" s="418"/>
      <c r="T101" s="419"/>
      <c r="U101" s="418"/>
      <c r="V101" s="420"/>
      <c r="W101" s="421"/>
      <c r="X101" s="419"/>
      <c r="Y101" s="418"/>
      <c r="Z101" s="160" t="s">
        <v>142</v>
      </c>
      <c r="AA101" s="174" t="s">
        <v>137</v>
      </c>
      <c r="AB101" s="171">
        <f>VLOOKUP($Z101,vstupy!$B$18:$F$31,MATCH($AA101,vstupy!$B$17:$F$17,0),0)</f>
        <v>0</v>
      </c>
      <c r="AC101" s="108" t="s">
        <v>143</v>
      </c>
      <c r="AD101" s="171">
        <f>VLOOKUP($AC101,vstupy!$B$34:$C$36,2,FALSE)</f>
        <v>0</v>
      </c>
      <c r="AE101" s="171">
        <f t="shared" si="548"/>
        <v>0</v>
      </c>
      <c r="AF101" s="435"/>
      <c r="AG101" s="404"/>
      <c r="AH101" s="372"/>
      <c r="AI101" s="396"/>
      <c r="AJ101" s="396"/>
      <c r="AK101" s="396"/>
      <c r="AL101" s="396"/>
      <c r="AM101" s="396"/>
      <c r="AN101" s="396"/>
      <c r="AO101" s="399"/>
      <c r="AP101" s="396"/>
      <c r="AQ101" s="401"/>
      <c r="AR101" s="372"/>
      <c r="AS101" s="369"/>
      <c r="AT101" s="369"/>
      <c r="AU101" s="369"/>
      <c r="AV101" s="369"/>
      <c r="AW101" s="369"/>
      <c r="AX101" s="369"/>
      <c r="AY101" s="369"/>
      <c r="AZ101" s="369"/>
      <c r="BA101" s="369"/>
      <c r="BB101" s="369"/>
      <c r="BC101" s="369"/>
      <c r="BD101" s="369"/>
      <c r="BE101" s="369"/>
      <c r="BF101" s="369"/>
      <c r="BG101" s="369"/>
      <c r="BH101" s="369"/>
      <c r="BI101" s="369"/>
      <c r="BJ101" s="369"/>
      <c r="BK101" s="377"/>
      <c r="BL101" s="371"/>
      <c r="BM101" s="372"/>
      <c r="BN101" s="369"/>
      <c r="BO101" s="369"/>
      <c r="BP101" s="369"/>
      <c r="BQ101" s="369"/>
      <c r="BR101" s="369"/>
      <c r="BS101" s="369"/>
      <c r="BT101" s="369"/>
      <c r="BU101" s="369"/>
      <c r="BV101" s="370"/>
      <c r="BW101" s="372"/>
      <c r="BX101" s="369"/>
      <c r="BY101" s="369"/>
      <c r="BZ101" s="369"/>
      <c r="CA101" s="369"/>
      <c r="CB101" s="369"/>
      <c r="CC101" s="369"/>
      <c r="CD101" s="369"/>
      <c r="CE101" s="369"/>
      <c r="CF101" s="370"/>
      <c r="CG101" s="395"/>
      <c r="CH101" s="372"/>
      <c r="CI101" s="369"/>
      <c r="CJ101" s="369"/>
      <c r="CK101" s="369"/>
      <c r="CL101" s="370"/>
      <c r="CM101" s="373"/>
      <c r="CN101" s="375"/>
      <c r="CO101" s="372"/>
      <c r="CP101" s="369"/>
      <c r="CQ101" s="369"/>
      <c r="CR101" s="369"/>
      <c r="CS101" s="369"/>
      <c r="CT101" s="369"/>
      <c r="CU101" s="369"/>
      <c r="CV101" s="369"/>
      <c r="CW101" s="369"/>
      <c r="CX101" s="370"/>
      <c r="CY101" s="371"/>
      <c r="CZ101" s="371"/>
      <c r="DA101" s="372"/>
      <c r="DB101" s="369"/>
      <c r="DC101" s="369"/>
      <c r="DD101" s="369"/>
      <c r="DE101" s="369"/>
      <c r="DF101" s="369"/>
      <c r="DG101" s="369"/>
      <c r="DH101" s="369"/>
      <c r="DI101" s="369"/>
      <c r="DJ101" s="370"/>
      <c r="DK101" s="382"/>
      <c r="DL101" s="382"/>
      <c r="DM101" s="381"/>
      <c r="DN101" s="381"/>
      <c r="DO101" s="381"/>
      <c r="DP101" s="381"/>
      <c r="DQ101" s="381"/>
      <c r="DR101" s="381"/>
      <c r="DS101" s="380"/>
      <c r="DT101" s="372"/>
      <c r="DU101" s="369"/>
      <c r="DV101" s="369"/>
      <c r="DW101" s="369"/>
      <c r="DX101" s="370"/>
      <c r="DY101" s="378"/>
      <c r="DZ101" s="372"/>
      <c r="EA101" s="369"/>
      <c r="EB101" s="369"/>
      <c r="EC101" s="369"/>
      <c r="ED101" s="370"/>
      <c r="EE101" s="378"/>
      <c r="EF101" s="379"/>
    </row>
    <row r="102" spans="2:136" ht="12.6" customHeight="1" x14ac:dyDescent="0.2">
      <c r="B102" s="427"/>
      <c r="C102" s="425"/>
      <c r="D102" s="425"/>
      <c r="E102" s="425"/>
      <c r="F102" s="425"/>
      <c r="G102" s="425"/>
      <c r="H102" s="430"/>
      <c r="I102" s="425"/>
      <c r="J102" s="425"/>
      <c r="K102" s="433"/>
      <c r="L102" s="424"/>
      <c r="M102" s="425"/>
      <c r="N102" s="418"/>
      <c r="O102" s="426"/>
      <c r="P102" s="418"/>
      <c r="Q102" s="418"/>
      <c r="R102" s="418"/>
      <c r="S102" s="418"/>
      <c r="T102" s="419"/>
      <c r="U102" s="418"/>
      <c r="V102" s="420"/>
      <c r="W102" s="421"/>
      <c r="X102" s="419"/>
      <c r="Y102" s="418"/>
      <c r="Z102" s="160" t="s">
        <v>142</v>
      </c>
      <c r="AA102" s="174" t="s">
        <v>137</v>
      </c>
      <c r="AB102" s="171">
        <f>VLOOKUP($Z102,vstupy!$B$18:$F$31,MATCH($AA102,vstupy!$B$17:$F$17,0),0)</f>
        <v>0</v>
      </c>
      <c r="AC102" s="108" t="s">
        <v>143</v>
      </c>
      <c r="AD102" s="171">
        <f>VLOOKUP($AC102,vstupy!$B$34:$C$36,2,FALSE)</f>
        <v>0</v>
      </c>
      <c r="AE102" s="171">
        <f t="shared" si="548"/>
        <v>0</v>
      </c>
      <c r="AF102" s="436"/>
      <c r="AG102" s="405"/>
      <c r="AH102" s="438"/>
      <c r="AI102" s="398"/>
      <c r="AJ102" s="398"/>
      <c r="AK102" s="396"/>
      <c r="AL102" s="398"/>
      <c r="AM102" s="398"/>
      <c r="AN102" s="398"/>
      <c r="AO102" s="400"/>
      <c r="AP102" s="396"/>
      <c r="AQ102" s="440"/>
      <c r="AR102" s="372"/>
      <c r="AS102" s="369"/>
      <c r="AT102" s="369"/>
      <c r="AU102" s="369"/>
      <c r="AV102" s="369"/>
      <c r="AW102" s="369"/>
      <c r="AX102" s="369"/>
      <c r="AY102" s="369"/>
      <c r="AZ102" s="369"/>
      <c r="BA102" s="369"/>
      <c r="BB102" s="369"/>
      <c r="BC102" s="369"/>
      <c r="BD102" s="369"/>
      <c r="BE102" s="369"/>
      <c r="BF102" s="369"/>
      <c r="BG102" s="369"/>
      <c r="BH102" s="369"/>
      <c r="BI102" s="369"/>
      <c r="BJ102" s="369"/>
      <c r="BK102" s="377"/>
      <c r="BL102" s="371"/>
      <c r="BM102" s="372"/>
      <c r="BN102" s="369"/>
      <c r="BO102" s="369"/>
      <c r="BP102" s="369"/>
      <c r="BQ102" s="369"/>
      <c r="BR102" s="369"/>
      <c r="BS102" s="369"/>
      <c r="BT102" s="369"/>
      <c r="BU102" s="369"/>
      <c r="BV102" s="370"/>
      <c r="BW102" s="372"/>
      <c r="BX102" s="369"/>
      <c r="BY102" s="369"/>
      <c r="BZ102" s="369"/>
      <c r="CA102" s="369"/>
      <c r="CB102" s="369"/>
      <c r="CC102" s="369"/>
      <c r="CD102" s="369"/>
      <c r="CE102" s="369"/>
      <c r="CF102" s="370"/>
      <c r="CG102" s="395"/>
      <c r="CH102" s="372"/>
      <c r="CI102" s="369"/>
      <c r="CJ102" s="369"/>
      <c r="CK102" s="369"/>
      <c r="CL102" s="370"/>
      <c r="CM102" s="373"/>
      <c r="CN102" s="376"/>
      <c r="CO102" s="372"/>
      <c r="CP102" s="369"/>
      <c r="CQ102" s="369"/>
      <c r="CR102" s="369"/>
      <c r="CS102" s="369"/>
      <c r="CT102" s="369"/>
      <c r="CU102" s="369"/>
      <c r="CV102" s="369"/>
      <c r="CW102" s="369"/>
      <c r="CX102" s="370"/>
      <c r="CY102" s="371"/>
      <c r="CZ102" s="371"/>
      <c r="DA102" s="372"/>
      <c r="DB102" s="369"/>
      <c r="DC102" s="369"/>
      <c r="DD102" s="369"/>
      <c r="DE102" s="369"/>
      <c r="DF102" s="369"/>
      <c r="DG102" s="369"/>
      <c r="DH102" s="369"/>
      <c r="DI102" s="369"/>
      <c r="DJ102" s="370"/>
      <c r="DK102" s="382"/>
      <c r="DL102" s="382"/>
      <c r="DM102" s="381"/>
      <c r="DN102" s="381"/>
      <c r="DO102" s="381"/>
      <c r="DP102" s="381"/>
      <c r="DQ102" s="381"/>
      <c r="DR102" s="381"/>
      <c r="DS102" s="380"/>
      <c r="DT102" s="372"/>
      <c r="DU102" s="369"/>
      <c r="DV102" s="369"/>
      <c r="DW102" s="369"/>
      <c r="DX102" s="370"/>
      <c r="DY102" s="378"/>
      <c r="DZ102" s="372"/>
      <c r="EA102" s="369"/>
      <c r="EB102" s="369"/>
      <c r="EC102" s="369"/>
      <c r="ED102" s="370"/>
      <c r="EE102" s="378"/>
      <c r="EF102" s="379"/>
    </row>
    <row r="103" spans="2:136" ht="12.6" customHeight="1" x14ac:dyDescent="0.2">
      <c r="B103" s="414">
        <f t="shared" ref="B103" si="633">B100+1</f>
        <v>32</v>
      </c>
      <c r="C103" s="437"/>
      <c r="D103" s="437"/>
      <c r="E103" s="437"/>
      <c r="F103" s="437"/>
      <c r="G103" s="437"/>
      <c r="H103" s="392" t="s">
        <v>196</v>
      </c>
      <c r="I103" s="437"/>
      <c r="J103" s="437" t="str">
        <f t="shared" ref="J103" si="634">IF($H103="3e)  Skoršia transpozícia  - zavedenie transpozície pred termínom ktorý určuje smernica EÚ. "," ","")</f>
        <v/>
      </c>
      <c r="K103" s="386" t="str">
        <f t="shared" ref="K103" si="635">IF($H103="3e)  Skoršia transpozícia  - zavedenie transpozície pred termínom ktorý určuje smernica EÚ. ",$J103,"NA")</f>
        <v>NA</v>
      </c>
      <c r="L103" s="389">
        <f>IF(K103&gt;12,1,K103/12)</f>
        <v>1</v>
      </c>
      <c r="M103" s="437"/>
      <c r="N103" s="384"/>
      <c r="O103" s="383">
        <f>IF(N103="N",0,N103)</f>
        <v>0</v>
      </c>
      <c r="P103" s="384" t="s">
        <v>196</v>
      </c>
      <c r="Q103" s="384"/>
      <c r="R103" s="384"/>
      <c r="S103" s="384" t="s">
        <v>35</v>
      </c>
      <c r="T103" s="385">
        <f>VLOOKUP(S103,vstupy!$B$3:$C$15,2,FALSE)</f>
        <v>0</v>
      </c>
      <c r="U103" s="384"/>
      <c r="V103" s="409"/>
      <c r="W103" s="410" t="s">
        <v>35</v>
      </c>
      <c r="X103" s="385">
        <f>VLOOKUP(W103,vstupy!$B$3:$C$15,2,FALSE)</f>
        <v>0</v>
      </c>
      <c r="Y103" s="384"/>
      <c r="Z103" s="261" t="s">
        <v>142</v>
      </c>
      <c r="AA103" s="262" t="s">
        <v>137</v>
      </c>
      <c r="AB103" s="263">
        <f>VLOOKUP($Z103,vstupy!$B$18:$F$31,MATCH($AA103,vstupy!$B$17:$F$17,0),0)</f>
        <v>0</v>
      </c>
      <c r="AC103" s="264" t="s">
        <v>143</v>
      </c>
      <c r="AD103" s="263">
        <f>VLOOKUP($AC103,vstupy!$B$34:$C$36,2,FALSE)</f>
        <v>0</v>
      </c>
      <c r="AE103" s="263">
        <f t="shared" si="548"/>
        <v>0</v>
      </c>
      <c r="AF103" s="411" t="s">
        <v>35</v>
      </c>
      <c r="AG103" s="403">
        <f>VLOOKUP(AF103,vstupy!$B$3:$C$15,2,FALSE)</f>
        <v>0</v>
      </c>
      <c r="AH103" s="406" t="str">
        <f>IFERROR(IF(O103=0,"N",Q103/N103*L103),0)</f>
        <v>N</v>
      </c>
      <c r="AI103" s="396">
        <f>Q103*L103</f>
        <v>0</v>
      </c>
      <c r="AJ103" s="408">
        <f t="shared" ref="AJ103" si="636">R103*T103*L103</f>
        <v>0</v>
      </c>
      <c r="AK103" s="400">
        <f t="shared" ref="AK103" si="637">IFERROR(AJ103*O103,0)</f>
        <v>0</v>
      </c>
      <c r="AL103" s="408" t="str">
        <f t="shared" si="510"/>
        <v>N</v>
      </c>
      <c r="AM103" s="396">
        <f t="shared" ref="AM103" si="638">U103*L103</f>
        <v>0</v>
      </c>
      <c r="AN103" s="396">
        <f>V103*X103*L103</f>
        <v>0</v>
      </c>
      <c r="AO103" s="398">
        <f t="shared" ref="AO103" si="639">IFERROR(AN103*O103,0)</f>
        <v>0</v>
      </c>
      <c r="AP103" s="400">
        <f t="shared" ref="AP103" si="640">IF(Y103&gt;0,IF(AG103&gt;0,($I$6/160)*(Y103/60)*AG103*L103,0),IF(AG103&gt;0,($I$6/160)*((AE103+AE104+AE105)/60)*AG103*L103,0))</f>
        <v>0</v>
      </c>
      <c r="AQ103" s="401">
        <f>IFERROR(AP103*O103,0)</f>
        <v>0</v>
      </c>
      <c r="AR103" s="372">
        <f t="shared" ref="AR103:BA103" si="641">IF($P103="In (zvyšuje náklady)",AH103,0)</f>
        <v>0</v>
      </c>
      <c r="AS103" s="369">
        <f t="shared" si="641"/>
        <v>0</v>
      </c>
      <c r="AT103" s="369">
        <f t="shared" si="641"/>
        <v>0</v>
      </c>
      <c r="AU103" s="369">
        <f t="shared" si="641"/>
        <v>0</v>
      </c>
      <c r="AV103" s="369">
        <f t="shared" si="641"/>
        <v>0</v>
      </c>
      <c r="AW103" s="369">
        <f t="shared" si="641"/>
        <v>0</v>
      </c>
      <c r="AX103" s="369">
        <f t="shared" si="641"/>
        <v>0</v>
      </c>
      <c r="AY103" s="369">
        <f t="shared" si="641"/>
        <v>0</v>
      </c>
      <c r="AZ103" s="369">
        <f t="shared" si="641"/>
        <v>0</v>
      </c>
      <c r="BA103" s="369">
        <f t="shared" si="641"/>
        <v>0</v>
      </c>
      <c r="BB103" s="369" t="str">
        <f t="shared" ref="BB103:BK103" si="642">IF($P103="Out (znižuje náklady)",AH103,"0")</f>
        <v>0</v>
      </c>
      <c r="BC103" s="369" t="str">
        <f t="shared" si="642"/>
        <v>0</v>
      </c>
      <c r="BD103" s="369" t="str">
        <f t="shared" si="642"/>
        <v>0</v>
      </c>
      <c r="BE103" s="369" t="str">
        <f t="shared" si="642"/>
        <v>0</v>
      </c>
      <c r="BF103" s="369" t="str">
        <f t="shared" si="642"/>
        <v>0</v>
      </c>
      <c r="BG103" s="369" t="str">
        <f t="shared" si="642"/>
        <v>0</v>
      </c>
      <c r="BH103" s="369" t="str">
        <f t="shared" si="642"/>
        <v>0</v>
      </c>
      <c r="BI103" s="369" t="str">
        <f t="shared" si="642"/>
        <v>0</v>
      </c>
      <c r="BJ103" s="369" t="str">
        <f t="shared" si="642"/>
        <v>0</v>
      </c>
      <c r="BK103" s="377" t="str">
        <f t="shared" si="642"/>
        <v>0</v>
      </c>
      <c r="BL103" s="371">
        <f>IF(H103=vstupy!$B$47,0,1)</f>
        <v>1</v>
      </c>
      <c r="BM103" s="372">
        <f t="shared" ref="BM103:CF103" si="643">$BL103*AR103</f>
        <v>0</v>
      </c>
      <c r="BN103" s="369">
        <f t="shared" si="643"/>
        <v>0</v>
      </c>
      <c r="BO103" s="369">
        <f t="shared" si="643"/>
        <v>0</v>
      </c>
      <c r="BP103" s="369">
        <f t="shared" si="643"/>
        <v>0</v>
      </c>
      <c r="BQ103" s="369">
        <f t="shared" si="643"/>
        <v>0</v>
      </c>
      <c r="BR103" s="369">
        <f t="shared" si="643"/>
        <v>0</v>
      </c>
      <c r="BS103" s="369">
        <f t="shared" si="643"/>
        <v>0</v>
      </c>
      <c r="BT103" s="369">
        <f t="shared" si="643"/>
        <v>0</v>
      </c>
      <c r="BU103" s="369">
        <f t="shared" si="643"/>
        <v>0</v>
      </c>
      <c r="BV103" s="370">
        <f t="shared" si="643"/>
        <v>0</v>
      </c>
      <c r="BW103" s="372">
        <f t="shared" si="643"/>
        <v>0</v>
      </c>
      <c r="BX103" s="369">
        <f t="shared" si="643"/>
        <v>0</v>
      </c>
      <c r="BY103" s="369">
        <f t="shared" si="643"/>
        <v>0</v>
      </c>
      <c r="BZ103" s="369">
        <f t="shared" si="643"/>
        <v>0</v>
      </c>
      <c r="CA103" s="369">
        <f t="shared" si="643"/>
        <v>0</v>
      </c>
      <c r="CB103" s="369">
        <f t="shared" si="643"/>
        <v>0</v>
      </c>
      <c r="CC103" s="369">
        <f t="shared" si="643"/>
        <v>0</v>
      </c>
      <c r="CD103" s="369">
        <f t="shared" si="643"/>
        <v>0</v>
      </c>
      <c r="CE103" s="369">
        <f t="shared" si="643"/>
        <v>0</v>
      </c>
      <c r="CF103" s="370">
        <f t="shared" si="643"/>
        <v>0</v>
      </c>
      <c r="CG103" s="395">
        <f>IF(P103="Nemení sa",1,0)</f>
        <v>0</v>
      </c>
      <c r="CH103" s="372">
        <f>AI103*$CG103</f>
        <v>0</v>
      </c>
      <c r="CI103" s="369">
        <f>AK103*$CG103</f>
        <v>0</v>
      </c>
      <c r="CJ103" s="369">
        <f>AM103*$CG103</f>
        <v>0</v>
      </c>
      <c r="CK103" s="369">
        <f>AO103*$CG103</f>
        <v>0</v>
      </c>
      <c r="CL103" s="370">
        <f>AQ103*$CG103</f>
        <v>0</v>
      </c>
      <c r="CM103" s="373">
        <f t="shared" ref="CM103" si="644">SUM(CH103:CL105)</f>
        <v>0</v>
      </c>
      <c r="CN103" s="374">
        <f>IF(H103=vstupy!B$42,"1",0)</f>
        <v>0</v>
      </c>
      <c r="CO103" s="372">
        <f t="shared" ref="CO103:CX103" si="645">IF($CN103="1",AR103,0)</f>
        <v>0</v>
      </c>
      <c r="CP103" s="369">
        <f t="shared" si="645"/>
        <v>0</v>
      </c>
      <c r="CQ103" s="369">
        <f t="shared" si="645"/>
        <v>0</v>
      </c>
      <c r="CR103" s="369">
        <f t="shared" si="645"/>
        <v>0</v>
      </c>
      <c r="CS103" s="369">
        <f t="shared" si="645"/>
        <v>0</v>
      </c>
      <c r="CT103" s="369">
        <f t="shared" si="645"/>
        <v>0</v>
      </c>
      <c r="CU103" s="369">
        <f t="shared" si="645"/>
        <v>0</v>
      </c>
      <c r="CV103" s="369">
        <f t="shared" si="645"/>
        <v>0</v>
      </c>
      <c r="CW103" s="369">
        <f t="shared" si="645"/>
        <v>0</v>
      </c>
      <c r="CX103" s="370">
        <f t="shared" si="645"/>
        <v>0</v>
      </c>
      <c r="CY103" s="371">
        <f>CR103+CV103+CX103</f>
        <v>0</v>
      </c>
      <c r="CZ103" s="371">
        <f t="shared" ref="CZ103" si="646">CP103+CT103</f>
        <v>0</v>
      </c>
      <c r="DA103" s="372">
        <f t="shared" ref="DA103:DJ103" si="647">IF($CN103="1",BB103,0)</f>
        <v>0</v>
      </c>
      <c r="DB103" s="369">
        <f t="shared" si="647"/>
        <v>0</v>
      </c>
      <c r="DC103" s="369">
        <f t="shared" si="647"/>
        <v>0</v>
      </c>
      <c r="DD103" s="369">
        <f t="shared" si="647"/>
        <v>0</v>
      </c>
      <c r="DE103" s="369">
        <f t="shared" si="647"/>
        <v>0</v>
      </c>
      <c r="DF103" s="369">
        <f t="shared" si="647"/>
        <v>0</v>
      </c>
      <c r="DG103" s="369">
        <f t="shared" si="647"/>
        <v>0</v>
      </c>
      <c r="DH103" s="369">
        <f t="shared" si="647"/>
        <v>0</v>
      </c>
      <c r="DI103" s="369">
        <f t="shared" si="647"/>
        <v>0</v>
      </c>
      <c r="DJ103" s="370">
        <f t="shared" si="647"/>
        <v>0</v>
      </c>
      <c r="DK103" s="382">
        <f>DD103+DH103+DJ103</f>
        <v>0</v>
      </c>
      <c r="DL103" s="382">
        <f t="shared" ref="DL103" si="648">DB103+DF103</f>
        <v>0</v>
      </c>
      <c r="DM103" s="381">
        <f>IF(CG103=0,1,0)</f>
        <v>1</v>
      </c>
      <c r="DN103" s="381">
        <f>IFERROR(IF($AH103="N",AJ103+AL103+AN103+AP103,AH103+AJ103+AL103+AN103+AP103),0)*$DM103</f>
        <v>0</v>
      </c>
      <c r="DO103" s="381">
        <f>(AI103+AK103+AM103+AO103+AQ103)*$DM103</f>
        <v>0</v>
      </c>
      <c r="DP103" s="381">
        <f>AU103+AY103+BA103-CY103</f>
        <v>0</v>
      </c>
      <c r="DQ103" s="381">
        <f>BE103+BI103+BK103-DK103</f>
        <v>0</v>
      </c>
      <c r="DR103" s="381">
        <f>DP103+DQ103</f>
        <v>0</v>
      </c>
      <c r="DS103" s="380" t="str">
        <f>IF(OR(H103=vstupy!B$40,H103=vstupy!B$41,H103=vstupy!B$42,),"0","1")</f>
        <v>0</v>
      </c>
      <c r="DT103" s="372">
        <f>IF($DS103="1",AS103,"0")+CH103</f>
        <v>0</v>
      </c>
      <c r="DU103" s="369">
        <f>IF($DS103="1",AU103,"0")+CI103</f>
        <v>0</v>
      </c>
      <c r="DV103" s="369">
        <f>IF($DS103="1",AW103,"0")+CJ103</f>
        <v>0</v>
      </c>
      <c r="DW103" s="369">
        <f>IF($DS103="1",AY103,"0")+CK103</f>
        <v>0</v>
      </c>
      <c r="DX103" s="370">
        <f>IF($DS103="1",BA103,"0")+CL103</f>
        <v>0</v>
      </c>
      <c r="DY103" s="378">
        <f t="shared" ref="DY103" si="649">SUM(DT103:DX105)</f>
        <v>0</v>
      </c>
      <c r="DZ103" s="372" t="str">
        <f t="shared" ref="DZ103" si="650">IF($DS103="1",BC103,"0")</f>
        <v>0</v>
      </c>
      <c r="EA103" s="369" t="str">
        <f t="shared" ref="EA103" si="651">IF($DS103="1",BE103,"0")</f>
        <v>0</v>
      </c>
      <c r="EB103" s="369" t="str">
        <f t="shared" ref="EB103" si="652">IF($DS103="1",BG103,"0")</f>
        <v>0</v>
      </c>
      <c r="EC103" s="369" t="str">
        <f>IF($DS103="1",BI103,"0")</f>
        <v>0</v>
      </c>
      <c r="ED103" s="370" t="str">
        <f>IF($DS103="1",BK103,"0")</f>
        <v>0</v>
      </c>
      <c r="EE103" s="378">
        <f t="shared" ref="EE103" si="653">SUM(DZ103:ED105)</f>
        <v>0</v>
      </c>
      <c r="EF103" s="379">
        <f>EE103+DY103</f>
        <v>0</v>
      </c>
    </row>
    <row r="104" spans="2:136" ht="12.6" customHeight="1" x14ac:dyDescent="0.2">
      <c r="B104" s="414"/>
      <c r="C104" s="437"/>
      <c r="D104" s="437"/>
      <c r="E104" s="437"/>
      <c r="F104" s="437"/>
      <c r="G104" s="437"/>
      <c r="H104" s="393"/>
      <c r="I104" s="437"/>
      <c r="J104" s="437"/>
      <c r="K104" s="387"/>
      <c r="L104" s="390"/>
      <c r="M104" s="437"/>
      <c r="N104" s="384"/>
      <c r="O104" s="383"/>
      <c r="P104" s="384"/>
      <c r="Q104" s="384"/>
      <c r="R104" s="384"/>
      <c r="S104" s="384"/>
      <c r="T104" s="385"/>
      <c r="U104" s="384"/>
      <c r="V104" s="409"/>
      <c r="W104" s="410"/>
      <c r="X104" s="385"/>
      <c r="Y104" s="384"/>
      <c r="Z104" s="261" t="s">
        <v>142</v>
      </c>
      <c r="AA104" s="262" t="s">
        <v>137</v>
      </c>
      <c r="AB104" s="263">
        <f>VLOOKUP($Z104,vstupy!$B$18:$F$31,MATCH($AA104,vstupy!$B$17:$F$17,0),0)</f>
        <v>0</v>
      </c>
      <c r="AC104" s="264" t="s">
        <v>143</v>
      </c>
      <c r="AD104" s="263">
        <f>VLOOKUP($AC104,vstupy!$B$34:$C$36,2,FALSE)</f>
        <v>0</v>
      </c>
      <c r="AE104" s="263">
        <f t="shared" si="548"/>
        <v>0</v>
      </c>
      <c r="AF104" s="412"/>
      <c r="AG104" s="404"/>
      <c r="AH104" s="372"/>
      <c r="AI104" s="396"/>
      <c r="AJ104" s="396"/>
      <c r="AK104" s="396"/>
      <c r="AL104" s="396"/>
      <c r="AM104" s="396"/>
      <c r="AN104" s="396"/>
      <c r="AO104" s="399"/>
      <c r="AP104" s="396"/>
      <c r="AQ104" s="401"/>
      <c r="AR104" s="372"/>
      <c r="AS104" s="369"/>
      <c r="AT104" s="369"/>
      <c r="AU104" s="369"/>
      <c r="AV104" s="369"/>
      <c r="AW104" s="369"/>
      <c r="AX104" s="369"/>
      <c r="AY104" s="369"/>
      <c r="AZ104" s="369"/>
      <c r="BA104" s="369"/>
      <c r="BB104" s="369"/>
      <c r="BC104" s="369"/>
      <c r="BD104" s="369"/>
      <c r="BE104" s="369"/>
      <c r="BF104" s="369"/>
      <c r="BG104" s="369"/>
      <c r="BH104" s="369"/>
      <c r="BI104" s="369"/>
      <c r="BJ104" s="369"/>
      <c r="BK104" s="377"/>
      <c r="BL104" s="371"/>
      <c r="BM104" s="372"/>
      <c r="BN104" s="369"/>
      <c r="BO104" s="369"/>
      <c r="BP104" s="369"/>
      <c r="BQ104" s="369"/>
      <c r="BR104" s="369"/>
      <c r="BS104" s="369"/>
      <c r="BT104" s="369"/>
      <c r="BU104" s="369"/>
      <c r="BV104" s="370"/>
      <c r="BW104" s="372"/>
      <c r="BX104" s="369"/>
      <c r="BY104" s="369"/>
      <c r="BZ104" s="369"/>
      <c r="CA104" s="369"/>
      <c r="CB104" s="369"/>
      <c r="CC104" s="369"/>
      <c r="CD104" s="369"/>
      <c r="CE104" s="369"/>
      <c r="CF104" s="370"/>
      <c r="CG104" s="395"/>
      <c r="CH104" s="372"/>
      <c r="CI104" s="369"/>
      <c r="CJ104" s="369"/>
      <c r="CK104" s="369"/>
      <c r="CL104" s="370"/>
      <c r="CM104" s="373"/>
      <c r="CN104" s="375"/>
      <c r="CO104" s="372"/>
      <c r="CP104" s="369"/>
      <c r="CQ104" s="369"/>
      <c r="CR104" s="369"/>
      <c r="CS104" s="369"/>
      <c r="CT104" s="369"/>
      <c r="CU104" s="369"/>
      <c r="CV104" s="369"/>
      <c r="CW104" s="369"/>
      <c r="CX104" s="370"/>
      <c r="CY104" s="371"/>
      <c r="CZ104" s="371"/>
      <c r="DA104" s="372"/>
      <c r="DB104" s="369"/>
      <c r="DC104" s="369"/>
      <c r="DD104" s="369"/>
      <c r="DE104" s="369"/>
      <c r="DF104" s="369"/>
      <c r="DG104" s="369"/>
      <c r="DH104" s="369"/>
      <c r="DI104" s="369"/>
      <c r="DJ104" s="370"/>
      <c r="DK104" s="382"/>
      <c r="DL104" s="382"/>
      <c r="DM104" s="381"/>
      <c r="DN104" s="381"/>
      <c r="DO104" s="381"/>
      <c r="DP104" s="381"/>
      <c r="DQ104" s="381"/>
      <c r="DR104" s="381"/>
      <c r="DS104" s="380"/>
      <c r="DT104" s="372"/>
      <c r="DU104" s="369"/>
      <c r="DV104" s="369"/>
      <c r="DW104" s="369"/>
      <c r="DX104" s="370"/>
      <c r="DY104" s="378"/>
      <c r="DZ104" s="372"/>
      <c r="EA104" s="369"/>
      <c r="EB104" s="369"/>
      <c r="EC104" s="369"/>
      <c r="ED104" s="370"/>
      <c r="EE104" s="378"/>
      <c r="EF104" s="379"/>
    </row>
    <row r="105" spans="2:136" ht="12.6" customHeight="1" x14ac:dyDescent="0.2">
      <c r="B105" s="414"/>
      <c r="C105" s="437"/>
      <c r="D105" s="437"/>
      <c r="E105" s="437"/>
      <c r="F105" s="437"/>
      <c r="G105" s="437"/>
      <c r="H105" s="394"/>
      <c r="I105" s="437"/>
      <c r="J105" s="437"/>
      <c r="K105" s="388"/>
      <c r="L105" s="391"/>
      <c r="M105" s="437"/>
      <c r="N105" s="384"/>
      <c r="O105" s="383"/>
      <c r="P105" s="384"/>
      <c r="Q105" s="384"/>
      <c r="R105" s="384"/>
      <c r="S105" s="384"/>
      <c r="T105" s="385"/>
      <c r="U105" s="384"/>
      <c r="V105" s="409"/>
      <c r="W105" s="410"/>
      <c r="X105" s="385"/>
      <c r="Y105" s="384"/>
      <c r="Z105" s="261" t="s">
        <v>142</v>
      </c>
      <c r="AA105" s="262" t="s">
        <v>137</v>
      </c>
      <c r="AB105" s="263">
        <f>VLOOKUP($Z105,vstupy!$B$18:$F$31,MATCH($AA105,vstupy!$B$17:$F$17,0),0)</f>
        <v>0</v>
      </c>
      <c r="AC105" s="264" t="s">
        <v>143</v>
      </c>
      <c r="AD105" s="263">
        <f>VLOOKUP($AC105,vstupy!$B$34:$C$36,2,FALSE)</f>
        <v>0</v>
      </c>
      <c r="AE105" s="263">
        <f t="shared" si="548"/>
        <v>0</v>
      </c>
      <c r="AF105" s="413"/>
      <c r="AG105" s="405"/>
      <c r="AH105" s="372"/>
      <c r="AI105" s="396"/>
      <c r="AJ105" s="396"/>
      <c r="AK105" s="396"/>
      <c r="AL105" s="396"/>
      <c r="AM105" s="396"/>
      <c r="AN105" s="396"/>
      <c r="AO105" s="400"/>
      <c r="AP105" s="396"/>
      <c r="AQ105" s="401"/>
      <c r="AR105" s="372"/>
      <c r="AS105" s="369"/>
      <c r="AT105" s="369"/>
      <c r="AU105" s="369"/>
      <c r="AV105" s="369"/>
      <c r="AW105" s="369"/>
      <c r="AX105" s="369"/>
      <c r="AY105" s="369"/>
      <c r="AZ105" s="369"/>
      <c r="BA105" s="369"/>
      <c r="BB105" s="369"/>
      <c r="BC105" s="369"/>
      <c r="BD105" s="369"/>
      <c r="BE105" s="369"/>
      <c r="BF105" s="369"/>
      <c r="BG105" s="369"/>
      <c r="BH105" s="369"/>
      <c r="BI105" s="369"/>
      <c r="BJ105" s="369"/>
      <c r="BK105" s="377"/>
      <c r="BL105" s="371"/>
      <c r="BM105" s="372"/>
      <c r="BN105" s="369"/>
      <c r="BO105" s="369"/>
      <c r="BP105" s="369"/>
      <c r="BQ105" s="369"/>
      <c r="BR105" s="369"/>
      <c r="BS105" s="369"/>
      <c r="BT105" s="369"/>
      <c r="BU105" s="369"/>
      <c r="BV105" s="370"/>
      <c r="BW105" s="372"/>
      <c r="BX105" s="369"/>
      <c r="BY105" s="369"/>
      <c r="BZ105" s="369"/>
      <c r="CA105" s="369"/>
      <c r="CB105" s="369"/>
      <c r="CC105" s="369"/>
      <c r="CD105" s="369"/>
      <c r="CE105" s="369"/>
      <c r="CF105" s="370"/>
      <c r="CG105" s="395"/>
      <c r="CH105" s="372"/>
      <c r="CI105" s="369"/>
      <c r="CJ105" s="369"/>
      <c r="CK105" s="369"/>
      <c r="CL105" s="370"/>
      <c r="CM105" s="373"/>
      <c r="CN105" s="376"/>
      <c r="CO105" s="372"/>
      <c r="CP105" s="369"/>
      <c r="CQ105" s="369"/>
      <c r="CR105" s="369"/>
      <c r="CS105" s="369"/>
      <c r="CT105" s="369"/>
      <c r="CU105" s="369"/>
      <c r="CV105" s="369"/>
      <c r="CW105" s="369"/>
      <c r="CX105" s="370"/>
      <c r="CY105" s="371"/>
      <c r="CZ105" s="371"/>
      <c r="DA105" s="372"/>
      <c r="DB105" s="369"/>
      <c r="DC105" s="369"/>
      <c r="DD105" s="369"/>
      <c r="DE105" s="369"/>
      <c r="DF105" s="369"/>
      <c r="DG105" s="369"/>
      <c r="DH105" s="369"/>
      <c r="DI105" s="369"/>
      <c r="DJ105" s="370"/>
      <c r="DK105" s="382"/>
      <c r="DL105" s="382"/>
      <c r="DM105" s="381"/>
      <c r="DN105" s="381"/>
      <c r="DO105" s="381"/>
      <c r="DP105" s="381"/>
      <c r="DQ105" s="381"/>
      <c r="DR105" s="381"/>
      <c r="DS105" s="380"/>
      <c r="DT105" s="372"/>
      <c r="DU105" s="369"/>
      <c r="DV105" s="369"/>
      <c r="DW105" s="369"/>
      <c r="DX105" s="370"/>
      <c r="DY105" s="378"/>
      <c r="DZ105" s="372"/>
      <c r="EA105" s="369"/>
      <c r="EB105" s="369"/>
      <c r="EC105" s="369"/>
      <c r="ED105" s="370"/>
      <c r="EE105" s="378"/>
      <c r="EF105" s="379"/>
    </row>
    <row r="106" spans="2:136" ht="12.6" customHeight="1" x14ac:dyDescent="0.2">
      <c r="B106" s="427">
        <f t="shared" ref="B106" si="654">B103+1</f>
        <v>33</v>
      </c>
      <c r="C106" s="425"/>
      <c r="D106" s="425"/>
      <c r="E106" s="425"/>
      <c r="F106" s="425"/>
      <c r="G106" s="425"/>
      <c r="H106" s="428" t="s">
        <v>196</v>
      </c>
      <c r="I106" s="425"/>
      <c r="J106" s="425" t="str">
        <f t="shared" ref="J106" si="655">IF($H106="3e)  Skoršia transpozícia  - zavedenie transpozície pred termínom ktorý určuje smernica EÚ. "," ","")</f>
        <v/>
      </c>
      <c r="K106" s="431" t="str">
        <f t="shared" ref="K106" si="656">IF($H106="3e)  Skoršia transpozícia  - zavedenie transpozície pred termínom ktorý určuje smernica EÚ. ",$J106,"NA")</f>
        <v>NA</v>
      </c>
      <c r="L106" s="422">
        <f>IF(K106&gt;12,1,K106/12)</f>
        <v>1</v>
      </c>
      <c r="M106" s="425"/>
      <c r="N106" s="418"/>
      <c r="O106" s="426">
        <f>IF(N106="N",0,N106)</f>
        <v>0</v>
      </c>
      <c r="P106" s="418" t="s">
        <v>196</v>
      </c>
      <c r="Q106" s="418"/>
      <c r="R106" s="418"/>
      <c r="S106" s="418" t="s">
        <v>35</v>
      </c>
      <c r="T106" s="419">
        <f>VLOOKUP(S106,vstupy!$B$3:$C$15,2,FALSE)</f>
        <v>0</v>
      </c>
      <c r="U106" s="418"/>
      <c r="V106" s="420"/>
      <c r="W106" s="421" t="s">
        <v>35</v>
      </c>
      <c r="X106" s="419">
        <f>VLOOKUP(W106,vstupy!$B$3:$C$15,2,FALSE)</f>
        <v>0</v>
      </c>
      <c r="Y106" s="418"/>
      <c r="Z106" s="160" t="s">
        <v>142</v>
      </c>
      <c r="AA106" s="174" t="s">
        <v>137</v>
      </c>
      <c r="AB106" s="171">
        <f>VLOOKUP($Z106,vstupy!$B$18:$F$31,MATCH($AA106,vstupy!$B$17:$F$17,0),0)</f>
        <v>0</v>
      </c>
      <c r="AC106" s="108" t="s">
        <v>143</v>
      </c>
      <c r="AD106" s="171">
        <f>VLOOKUP($AC106,vstupy!$B$34:$C$36,2,FALSE)</f>
        <v>0</v>
      </c>
      <c r="AE106" s="171">
        <f t="shared" si="548"/>
        <v>0</v>
      </c>
      <c r="AF106" s="434" t="s">
        <v>35</v>
      </c>
      <c r="AG106" s="403">
        <f>VLOOKUP(AF106,vstupy!$B$3:$C$15,2,FALSE)</f>
        <v>0</v>
      </c>
      <c r="AH106" s="406" t="str">
        <f>IFERROR(IF(O106=0,"N",Q106/N106*L106),0)</f>
        <v>N</v>
      </c>
      <c r="AI106" s="396">
        <f>Q106*L106</f>
        <v>0</v>
      </c>
      <c r="AJ106" s="408">
        <f t="shared" ref="AJ106" si="657">R106*T106*L106</f>
        <v>0</v>
      </c>
      <c r="AK106" s="400">
        <f t="shared" ref="AK106" si="658">IFERROR(AJ106*O106,0)</f>
        <v>0</v>
      </c>
      <c r="AL106" s="408" t="str">
        <f t="shared" si="510"/>
        <v>N</v>
      </c>
      <c r="AM106" s="396">
        <f t="shared" ref="AM106" si="659">U106*L106</f>
        <v>0</v>
      </c>
      <c r="AN106" s="396">
        <f>V106*X106*L106</f>
        <v>0</v>
      </c>
      <c r="AO106" s="398">
        <f t="shared" ref="AO106" si="660">IFERROR(AN106*O106,0)</f>
        <v>0</v>
      </c>
      <c r="AP106" s="400">
        <f t="shared" ref="AP106" si="661">IF(Y106&gt;0,IF(AG106&gt;0,($I$6/160)*(Y106/60)*AG106*L106,0),IF(AG106&gt;0,($I$6/160)*((AE106+AE107+AE108)/60)*AG106*L106,0))</f>
        <v>0</v>
      </c>
      <c r="AQ106" s="401">
        <f>IFERROR(AP106*O106,0)</f>
        <v>0</v>
      </c>
      <c r="AR106" s="372">
        <f t="shared" ref="AR106:BA106" si="662">IF($P106="In (zvyšuje náklady)",AH106,0)</f>
        <v>0</v>
      </c>
      <c r="AS106" s="369">
        <f t="shared" si="662"/>
        <v>0</v>
      </c>
      <c r="AT106" s="369">
        <f t="shared" si="662"/>
        <v>0</v>
      </c>
      <c r="AU106" s="369">
        <f t="shared" si="662"/>
        <v>0</v>
      </c>
      <c r="AV106" s="369">
        <f t="shared" si="662"/>
        <v>0</v>
      </c>
      <c r="AW106" s="369">
        <f t="shared" si="662"/>
        <v>0</v>
      </c>
      <c r="AX106" s="369">
        <f t="shared" si="662"/>
        <v>0</v>
      </c>
      <c r="AY106" s="369">
        <f t="shared" si="662"/>
        <v>0</v>
      </c>
      <c r="AZ106" s="369">
        <f t="shared" si="662"/>
        <v>0</v>
      </c>
      <c r="BA106" s="369">
        <f t="shared" si="662"/>
        <v>0</v>
      </c>
      <c r="BB106" s="369" t="str">
        <f t="shared" ref="BB106:BK106" si="663">IF($P106="Out (znižuje náklady)",AH106,"0")</f>
        <v>0</v>
      </c>
      <c r="BC106" s="369" t="str">
        <f t="shared" si="663"/>
        <v>0</v>
      </c>
      <c r="BD106" s="369" t="str">
        <f t="shared" si="663"/>
        <v>0</v>
      </c>
      <c r="BE106" s="369" t="str">
        <f t="shared" si="663"/>
        <v>0</v>
      </c>
      <c r="BF106" s="369" t="str">
        <f t="shared" si="663"/>
        <v>0</v>
      </c>
      <c r="BG106" s="369" t="str">
        <f t="shared" si="663"/>
        <v>0</v>
      </c>
      <c r="BH106" s="369" t="str">
        <f t="shared" si="663"/>
        <v>0</v>
      </c>
      <c r="BI106" s="369" t="str">
        <f t="shared" si="663"/>
        <v>0</v>
      </c>
      <c r="BJ106" s="369" t="str">
        <f t="shared" si="663"/>
        <v>0</v>
      </c>
      <c r="BK106" s="377" t="str">
        <f t="shared" si="663"/>
        <v>0</v>
      </c>
      <c r="BL106" s="371">
        <f>IF(H106=vstupy!$B$47,0,1)</f>
        <v>1</v>
      </c>
      <c r="BM106" s="372">
        <f t="shared" ref="BM106:CF106" si="664">$BL106*AR106</f>
        <v>0</v>
      </c>
      <c r="BN106" s="369">
        <f t="shared" si="664"/>
        <v>0</v>
      </c>
      <c r="BO106" s="369">
        <f t="shared" si="664"/>
        <v>0</v>
      </c>
      <c r="BP106" s="369">
        <f t="shared" si="664"/>
        <v>0</v>
      </c>
      <c r="BQ106" s="369">
        <f t="shared" si="664"/>
        <v>0</v>
      </c>
      <c r="BR106" s="369">
        <f t="shared" si="664"/>
        <v>0</v>
      </c>
      <c r="BS106" s="369">
        <f t="shared" si="664"/>
        <v>0</v>
      </c>
      <c r="BT106" s="369">
        <f t="shared" si="664"/>
        <v>0</v>
      </c>
      <c r="BU106" s="369">
        <f t="shared" si="664"/>
        <v>0</v>
      </c>
      <c r="BV106" s="370">
        <f t="shared" si="664"/>
        <v>0</v>
      </c>
      <c r="BW106" s="372">
        <f t="shared" si="664"/>
        <v>0</v>
      </c>
      <c r="BX106" s="369">
        <f t="shared" si="664"/>
        <v>0</v>
      </c>
      <c r="BY106" s="369">
        <f t="shared" si="664"/>
        <v>0</v>
      </c>
      <c r="BZ106" s="369">
        <f t="shared" si="664"/>
        <v>0</v>
      </c>
      <c r="CA106" s="369">
        <f t="shared" si="664"/>
        <v>0</v>
      </c>
      <c r="CB106" s="369">
        <f t="shared" si="664"/>
        <v>0</v>
      </c>
      <c r="CC106" s="369">
        <f t="shared" si="664"/>
        <v>0</v>
      </c>
      <c r="CD106" s="369">
        <f t="shared" si="664"/>
        <v>0</v>
      </c>
      <c r="CE106" s="369">
        <f t="shared" si="664"/>
        <v>0</v>
      </c>
      <c r="CF106" s="370">
        <f t="shared" si="664"/>
        <v>0</v>
      </c>
      <c r="CG106" s="395">
        <f>IF(P106="Nemení sa",1,0)</f>
        <v>0</v>
      </c>
      <c r="CH106" s="372">
        <f>AI106*$CG106</f>
        <v>0</v>
      </c>
      <c r="CI106" s="369">
        <f>AK106*$CG106</f>
        <v>0</v>
      </c>
      <c r="CJ106" s="369">
        <f>AM106*$CG106</f>
        <v>0</v>
      </c>
      <c r="CK106" s="369">
        <f>AO106*$CG106</f>
        <v>0</v>
      </c>
      <c r="CL106" s="370">
        <f>AQ106*$CG106</f>
        <v>0</v>
      </c>
      <c r="CM106" s="373">
        <f t="shared" ref="CM106" si="665">SUM(CH106:CL108)</f>
        <v>0</v>
      </c>
      <c r="CN106" s="374">
        <f>IF(H106=vstupy!B$42,"1",0)</f>
        <v>0</v>
      </c>
      <c r="CO106" s="372">
        <f t="shared" ref="CO106:CX106" si="666">IF($CN106="1",AR106,0)</f>
        <v>0</v>
      </c>
      <c r="CP106" s="369">
        <f t="shared" si="666"/>
        <v>0</v>
      </c>
      <c r="CQ106" s="369">
        <f t="shared" si="666"/>
        <v>0</v>
      </c>
      <c r="CR106" s="369">
        <f t="shared" si="666"/>
        <v>0</v>
      </c>
      <c r="CS106" s="369">
        <f t="shared" si="666"/>
        <v>0</v>
      </c>
      <c r="CT106" s="369">
        <f t="shared" si="666"/>
        <v>0</v>
      </c>
      <c r="CU106" s="369">
        <f t="shared" si="666"/>
        <v>0</v>
      </c>
      <c r="CV106" s="369">
        <f t="shared" si="666"/>
        <v>0</v>
      </c>
      <c r="CW106" s="369">
        <f t="shared" si="666"/>
        <v>0</v>
      </c>
      <c r="CX106" s="370">
        <f t="shared" si="666"/>
        <v>0</v>
      </c>
      <c r="CY106" s="371">
        <f>CR106+CV106+CX106</f>
        <v>0</v>
      </c>
      <c r="CZ106" s="371">
        <f t="shared" ref="CZ106" si="667">CP106+CT106</f>
        <v>0</v>
      </c>
      <c r="DA106" s="372">
        <f t="shared" ref="DA106:DJ106" si="668">IF($CN106="1",BB106,0)</f>
        <v>0</v>
      </c>
      <c r="DB106" s="369">
        <f t="shared" si="668"/>
        <v>0</v>
      </c>
      <c r="DC106" s="369">
        <f t="shared" si="668"/>
        <v>0</v>
      </c>
      <c r="DD106" s="369">
        <f t="shared" si="668"/>
        <v>0</v>
      </c>
      <c r="DE106" s="369">
        <f t="shared" si="668"/>
        <v>0</v>
      </c>
      <c r="DF106" s="369">
        <f t="shared" si="668"/>
        <v>0</v>
      </c>
      <c r="DG106" s="369">
        <f t="shared" si="668"/>
        <v>0</v>
      </c>
      <c r="DH106" s="369">
        <f t="shared" si="668"/>
        <v>0</v>
      </c>
      <c r="DI106" s="369">
        <f t="shared" si="668"/>
        <v>0</v>
      </c>
      <c r="DJ106" s="370">
        <f t="shared" si="668"/>
        <v>0</v>
      </c>
      <c r="DK106" s="382">
        <f>DD106+DH106+DJ106</f>
        <v>0</v>
      </c>
      <c r="DL106" s="382">
        <f t="shared" ref="DL106" si="669">DB106+DF106</f>
        <v>0</v>
      </c>
      <c r="DM106" s="381">
        <f>IF(CG106=0,1,0)</f>
        <v>1</v>
      </c>
      <c r="DN106" s="381">
        <f>IFERROR(IF($AH106="N",AJ106+AL106+AN106+AP106,AH106+AJ106+AL106+AN106+AP106),0)*$DM106</f>
        <v>0</v>
      </c>
      <c r="DO106" s="381">
        <f>(AI106+AK106+AM106+AO106+AQ106)*$DM106</f>
        <v>0</v>
      </c>
      <c r="DP106" s="381">
        <f>AU106+AY106+BA106-CY106</f>
        <v>0</v>
      </c>
      <c r="DQ106" s="381">
        <f>BE106+BI106+BK106-DK106</f>
        <v>0</v>
      </c>
      <c r="DR106" s="381">
        <f>DP106+DQ106</f>
        <v>0</v>
      </c>
      <c r="DS106" s="380" t="str">
        <f>IF(OR(H106=vstupy!B$40,H106=vstupy!B$41,H106=vstupy!B$42,),"0","1")</f>
        <v>0</v>
      </c>
      <c r="DT106" s="372">
        <f>IF($DS106="1",AS106,"0")+CH106</f>
        <v>0</v>
      </c>
      <c r="DU106" s="369">
        <f>IF($DS106="1",AU106,"0")+CI106</f>
        <v>0</v>
      </c>
      <c r="DV106" s="369">
        <f>IF($DS106="1",AW106,"0")+CJ106</f>
        <v>0</v>
      </c>
      <c r="DW106" s="369">
        <f>IF($DS106="1",AY106,"0")+CK106</f>
        <v>0</v>
      </c>
      <c r="DX106" s="370">
        <f>IF($DS106="1",BA106,"0")+CL106</f>
        <v>0</v>
      </c>
      <c r="DY106" s="378">
        <f t="shared" ref="DY106" si="670">SUM(DT106:DX108)</f>
        <v>0</v>
      </c>
      <c r="DZ106" s="372" t="str">
        <f t="shared" ref="DZ106" si="671">IF($DS106="1",BC106,"0")</f>
        <v>0</v>
      </c>
      <c r="EA106" s="369" t="str">
        <f t="shared" ref="EA106" si="672">IF($DS106="1",BE106,"0")</f>
        <v>0</v>
      </c>
      <c r="EB106" s="369" t="str">
        <f t="shared" ref="EB106" si="673">IF($DS106="1",BG106,"0")</f>
        <v>0</v>
      </c>
      <c r="EC106" s="369" t="str">
        <f>IF($DS106="1",BI106,"0")</f>
        <v>0</v>
      </c>
      <c r="ED106" s="370" t="str">
        <f>IF($DS106="1",BK106,"0")</f>
        <v>0</v>
      </c>
      <c r="EE106" s="378">
        <f t="shared" ref="EE106" si="674">SUM(DZ106:ED108)</f>
        <v>0</v>
      </c>
      <c r="EF106" s="379">
        <f>EE106+DY106</f>
        <v>0</v>
      </c>
    </row>
    <row r="107" spans="2:136" ht="12.6" customHeight="1" x14ac:dyDescent="0.2">
      <c r="B107" s="427"/>
      <c r="C107" s="425"/>
      <c r="D107" s="425"/>
      <c r="E107" s="425"/>
      <c r="F107" s="425"/>
      <c r="G107" s="425"/>
      <c r="H107" s="429"/>
      <c r="I107" s="425"/>
      <c r="J107" s="425"/>
      <c r="K107" s="432"/>
      <c r="L107" s="423"/>
      <c r="M107" s="425"/>
      <c r="N107" s="418"/>
      <c r="O107" s="426"/>
      <c r="P107" s="418"/>
      <c r="Q107" s="418"/>
      <c r="R107" s="418"/>
      <c r="S107" s="418"/>
      <c r="T107" s="419"/>
      <c r="U107" s="418"/>
      <c r="V107" s="420"/>
      <c r="W107" s="421"/>
      <c r="X107" s="419"/>
      <c r="Y107" s="418"/>
      <c r="Z107" s="160" t="s">
        <v>142</v>
      </c>
      <c r="AA107" s="174" t="s">
        <v>137</v>
      </c>
      <c r="AB107" s="171">
        <f>VLOOKUP($Z107,vstupy!$B$18:$F$31,MATCH($AA107,vstupy!$B$17:$F$17,0),0)</f>
        <v>0</v>
      </c>
      <c r="AC107" s="108" t="s">
        <v>143</v>
      </c>
      <c r="AD107" s="171">
        <f>VLOOKUP($AC107,vstupy!$B$34:$C$36,2,FALSE)</f>
        <v>0</v>
      </c>
      <c r="AE107" s="171">
        <f t="shared" si="548"/>
        <v>0</v>
      </c>
      <c r="AF107" s="435"/>
      <c r="AG107" s="404"/>
      <c r="AH107" s="372"/>
      <c r="AI107" s="396"/>
      <c r="AJ107" s="396"/>
      <c r="AK107" s="396"/>
      <c r="AL107" s="396"/>
      <c r="AM107" s="396"/>
      <c r="AN107" s="396"/>
      <c r="AO107" s="399"/>
      <c r="AP107" s="396"/>
      <c r="AQ107" s="401"/>
      <c r="AR107" s="372"/>
      <c r="AS107" s="369"/>
      <c r="AT107" s="369"/>
      <c r="AU107" s="369"/>
      <c r="AV107" s="369"/>
      <c r="AW107" s="369"/>
      <c r="AX107" s="369"/>
      <c r="AY107" s="369"/>
      <c r="AZ107" s="369"/>
      <c r="BA107" s="369"/>
      <c r="BB107" s="369"/>
      <c r="BC107" s="369"/>
      <c r="BD107" s="369"/>
      <c r="BE107" s="369"/>
      <c r="BF107" s="369"/>
      <c r="BG107" s="369"/>
      <c r="BH107" s="369"/>
      <c r="BI107" s="369"/>
      <c r="BJ107" s="369"/>
      <c r="BK107" s="377"/>
      <c r="BL107" s="371"/>
      <c r="BM107" s="372"/>
      <c r="BN107" s="369"/>
      <c r="BO107" s="369"/>
      <c r="BP107" s="369"/>
      <c r="BQ107" s="369"/>
      <c r="BR107" s="369"/>
      <c r="BS107" s="369"/>
      <c r="BT107" s="369"/>
      <c r="BU107" s="369"/>
      <c r="BV107" s="370"/>
      <c r="BW107" s="372"/>
      <c r="BX107" s="369"/>
      <c r="BY107" s="369"/>
      <c r="BZ107" s="369"/>
      <c r="CA107" s="369"/>
      <c r="CB107" s="369"/>
      <c r="CC107" s="369"/>
      <c r="CD107" s="369"/>
      <c r="CE107" s="369"/>
      <c r="CF107" s="370"/>
      <c r="CG107" s="395"/>
      <c r="CH107" s="372"/>
      <c r="CI107" s="369"/>
      <c r="CJ107" s="369"/>
      <c r="CK107" s="369"/>
      <c r="CL107" s="370"/>
      <c r="CM107" s="373"/>
      <c r="CN107" s="375"/>
      <c r="CO107" s="372"/>
      <c r="CP107" s="369"/>
      <c r="CQ107" s="369"/>
      <c r="CR107" s="369"/>
      <c r="CS107" s="369"/>
      <c r="CT107" s="369"/>
      <c r="CU107" s="369"/>
      <c r="CV107" s="369"/>
      <c r="CW107" s="369"/>
      <c r="CX107" s="370"/>
      <c r="CY107" s="371"/>
      <c r="CZ107" s="371"/>
      <c r="DA107" s="372"/>
      <c r="DB107" s="369"/>
      <c r="DC107" s="369"/>
      <c r="DD107" s="369"/>
      <c r="DE107" s="369"/>
      <c r="DF107" s="369"/>
      <c r="DG107" s="369"/>
      <c r="DH107" s="369"/>
      <c r="DI107" s="369"/>
      <c r="DJ107" s="370"/>
      <c r="DK107" s="382"/>
      <c r="DL107" s="382"/>
      <c r="DM107" s="381"/>
      <c r="DN107" s="381"/>
      <c r="DO107" s="381"/>
      <c r="DP107" s="381"/>
      <c r="DQ107" s="381"/>
      <c r="DR107" s="381"/>
      <c r="DS107" s="380"/>
      <c r="DT107" s="372"/>
      <c r="DU107" s="369"/>
      <c r="DV107" s="369"/>
      <c r="DW107" s="369"/>
      <c r="DX107" s="370"/>
      <c r="DY107" s="378"/>
      <c r="DZ107" s="372"/>
      <c r="EA107" s="369"/>
      <c r="EB107" s="369"/>
      <c r="EC107" s="369"/>
      <c r="ED107" s="370"/>
      <c r="EE107" s="378"/>
      <c r="EF107" s="379"/>
    </row>
    <row r="108" spans="2:136" ht="12.6" customHeight="1" x14ac:dyDescent="0.2">
      <c r="B108" s="427"/>
      <c r="C108" s="425"/>
      <c r="D108" s="425"/>
      <c r="E108" s="425"/>
      <c r="F108" s="425"/>
      <c r="G108" s="425"/>
      <c r="H108" s="430"/>
      <c r="I108" s="425"/>
      <c r="J108" s="425"/>
      <c r="K108" s="433"/>
      <c r="L108" s="424"/>
      <c r="M108" s="425"/>
      <c r="N108" s="418"/>
      <c r="O108" s="426"/>
      <c r="P108" s="418"/>
      <c r="Q108" s="418"/>
      <c r="R108" s="418"/>
      <c r="S108" s="418"/>
      <c r="T108" s="419"/>
      <c r="U108" s="418"/>
      <c r="V108" s="420"/>
      <c r="W108" s="421"/>
      <c r="X108" s="419"/>
      <c r="Y108" s="418"/>
      <c r="Z108" s="160" t="s">
        <v>142</v>
      </c>
      <c r="AA108" s="174" t="s">
        <v>137</v>
      </c>
      <c r="AB108" s="171">
        <f>VLOOKUP($Z108,vstupy!$B$18:$F$31,MATCH($AA108,vstupy!$B$17:$F$17,0),0)</f>
        <v>0</v>
      </c>
      <c r="AC108" s="108" t="s">
        <v>143</v>
      </c>
      <c r="AD108" s="171">
        <f>VLOOKUP($AC108,vstupy!$B$34:$C$36,2,FALSE)</f>
        <v>0</v>
      </c>
      <c r="AE108" s="171">
        <f t="shared" si="548"/>
        <v>0</v>
      </c>
      <c r="AF108" s="436"/>
      <c r="AG108" s="405"/>
      <c r="AH108" s="372"/>
      <c r="AI108" s="396"/>
      <c r="AJ108" s="396"/>
      <c r="AK108" s="396"/>
      <c r="AL108" s="396"/>
      <c r="AM108" s="396"/>
      <c r="AN108" s="396"/>
      <c r="AO108" s="400"/>
      <c r="AP108" s="396"/>
      <c r="AQ108" s="401"/>
      <c r="AR108" s="372"/>
      <c r="AS108" s="369"/>
      <c r="AT108" s="369"/>
      <c r="AU108" s="369"/>
      <c r="AV108" s="369"/>
      <c r="AW108" s="369"/>
      <c r="AX108" s="369"/>
      <c r="AY108" s="369"/>
      <c r="AZ108" s="369"/>
      <c r="BA108" s="369"/>
      <c r="BB108" s="369"/>
      <c r="BC108" s="369"/>
      <c r="BD108" s="369"/>
      <c r="BE108" s="369"/>
      <c r="BF108" s="369"/>
      <c r="BG108" s="369"/>
      <c r="BH108" s="369"/>
      <c r="BI108" s="369"/>
      <c r="BJ108" s="369"/>
      <c r="BK108" s="377"/>
      <c r="BL108" s="371"/>
      <c r="BM108" s="372"/>
      <c r="BN108" s="369"/>
      <c r="BO108" s="369"/>
      <c r="BP108" s="369"/>
      <c r="BQ108" s="369"/>
      <c r="BR108" s="369"/>
      <c r="BS108" s="369"/>
      <c r="BT108" s="369"/>
      <c r="BU108" s="369"/>
      <c r="BV108" s="370"/>
      <c r="BW108" s="372"/>
      <c r="BX108" s="369"/>
      <c r="BY108" s="369"/>
      <c r="BZ108" s="369"/>
      <c r="CA108" s="369"/>
      <c r="CB108" s="369"/>
      <c r="CC108" s="369"/>
      <c r="CD108" s="369"/>
      <c r="CE108" s="369"/>
      <c r="CF108" s="370"/>
      <c r="CG108" s="395"/>
      <c r="CH108" s="372"/>
      <c r="CI108" s="369"/>
      <c r="CJ108" s="369"/>
      <c r="CK108" s="369"/>
      <c r="CL108" s="370"/>
      <c r="CM108" s="373"/>
      <c r="CN108" s="376"/>
      <c r="CO108" s="372"/>
      <c r="CP108" s="369"/>
      <c r="CQ108" s="369"/>
      <c r="CR108" s="369"/>
      <c r="CS108" s="369"/>
      <c r="CT108" s="369"/>
      <c r="CU108" s="369"/>
      <c r="CV108" s="369"/>
      <c r="CW108" s="369"/>
      <c r="CX108" s="370"/>
      <c r="CY108" s="371"/>
      <c r="CZ108" s="371"/>
      <c r="DA108" s="372"/>
      <c r="DB108" s="369"/>
      <c r="DC108" s="369"/>
      <c r="DD108" s="369"/>
      <c r="DE108" s="369"/>
      <c r="DF108" s="369"/>
      <c r="DG108" s="369"/>
      <c r="DH108" s="369"/>
      <c r="DI108" s="369"/>
      <c r="DJ108" s="370"/>
      <c r="DK108" s="382"/>
      <c r="DL108" s="382"/>
      <c r="DM108" s="381"/>
      <c r="DN108" s="381"/>
      <c r="DO108" s="381"/>
      <c r="DP108" s="381"/>
      <c r="DQ108" s="381"/>
      <c r="DR108" s="381"/>
      <c r="DS108" s="380"/>
      <c r="DT108" s="372"/>
      <c r="DU108" s="369"/>
      <c r="DV108" s="369"/>
      <c r="DW108" s="369"/>
      <c r="DX108" s="370"/>
      <c r="DY108" s="378"/>
      <c r="DZ108" s="372"/>
      <c r="EA108" s="369"/>
      <c r="EB108" s="369"/>
      <c r="EC108" s="369"/>
      <c r="ED108" s="370"/>
      <c r="EE108" s="378"/>
      <c r="EF108" s="379"/>
    </row>
    <row r="109" spans="2:136" ht="12.6" customHeight="1" x14ac:dyDescent="0.2">
      <c r="B109" s="414">
        <f t="shared" ref="B109" si="675">B106+1</f>
        <v>34</v>
      </c>
      <c r="C109" s="437"/>
      <c r="D109" s="437"/>
      <c r="E109" s="437"/>
      <c r="F109" s="437"/>
      <c r="G109" s="437"/>
      <c r="H109" s="392" t="s">
        <v>196</v>
      </c>
      <c r="I109" s="437"/>
      <c r="J109" s="437" t="str">
        <f t="shared" ref="J109" si="676">IF($H109="3e)  Skoršia transpozícia  - zavedenie transpozície pred termínom ktorý určuje smernica EÚ. "," ","")</f>
        <v/>
      </c>
      <c r="K109" s="386" t="str">
        <f t="shared" ref="K109" si="677">IF($H109="3e)  Skoršia transpozícia  - zavedenie transpozície pred termínom ktorý určuje smernica EÚ. ",$J109,"NA")</f>
        <v>NA</v>
      </c>
      <c r="L109" s="389">
        <f>IF(K109&gt;12,1,K109/12)</f>
        <v>1</v>
      </c>
      <c r="M109" s="437"/>
      <c r="N109" s="384"/>
      <c r="O109" s="383">
        <f>IF(N109="N",0,N109)</f>
        <v>0</v>
      </c>
      <c r="P109" s="384" t="s">
        <v>196</v>
      </c>
      <c r="Q109" s="384"/>
      <c r="R109" s="384"/>
      <c r="S109" s="384" t="s">
        <v>35</v>
      </c>
      <c r="T109" s="385">
        <f>VLOOKUP(S109,vstupy!$B$3:$C$15,2,FALSE)</f>
        <v>0</v>
      </c>
      <c r="U109" s="384"/>
      <c r="V109" s="409"/>
      <c r="W109" s="410" t="s">
        <v>35</v>
      </c>
      <c r="X109" s="385">
        <f>VLOOKUP(W109,vstupy!$B$3:$C$15,2,FALSE)</f>
        <v>0</v>
      </c>
      <c r="Y109" s="384"/>
      <c r="Z109" s="261" t="s">
        <v>142</v>
      </c>
      <c r="AA109" s="262" t="s">
        <v>137</v>
      </c>
      <c r="AB109" s="263">
        <f>VLOOKUP($Z109,vstupy!$B$18:$F$31,MATCH($AA109,vstupy!$B$17:$F$17,0),0)</f>
        <v>0</v>
      </c>
      <c r="AC109" s="264" t="s">
        <v>143</v>
      </c>
      <c r="AD109" s="263">
        <f>VLOOKUP($AC109,vstupy!$B$34:$C$36,2,FALSE)</f>
        <v>0</v>
      </c>
      <c r="AE109" s="263">
        <f t="shared" si="548"/>
        <v>0</v>
      </c>
      <c r="AF109" s="411" t="s">
        <v>35</v>
      </c>
      <c r="AG109" s="403">
        <f>VLOOKUP(AF109,vstupy!$B$3:$C$15,2,FALSE)</f>
        <v>0</v>
      </c>
      <c r="AH109" s="406" t="str">
        <f>IFERROR(IF(O109=0,"N",Q109/N109*L109),0)</f>
        <v>N</v>
      </c>
      <c r="AI109" s="396">
        <f>Q109*L109</f>
        <v>0</v>
      </c>
      <c r="AJ109" s="408">
        <f t="shared" ref="AJ109" si="678">R109*T109*L109</f>
        <v>0</v>
      </c>
      <c r="AK109" s="400">
        <f t="shared" ref="AK109" si="679">IFERROR(AJ109*O109,0)</f>
        <v>0</v>
      </c>
      <c r="AL109" s="408" t="str">
        <f t="shared" si="510"/>
        <v>N</v>
      </c>
      <c r="AM109" s="396">
        <f t="shared" ref="AM109" si="680">U109*L109</f>
        <v>0</v>
      </c>
      <c r="AN109" s="396">
        <f>V109*X109*L109</f>
        <v>0</v>
      </c>
      <c r="AO109" s="398">
        <f t="shared" ref="AO109" si="681">IFERROR(AN109*O109,0)</f>
        <v>0</v>
      </c>
      <c r="AP109" s="400">
        <f t="shared" ref="AP109" si="682">IF(Y109&gt;0,IF(AG109&gt;0,($I$6/160)*(Y109/60)*AG109*L109,0),IF(AG109&gt;0,($I$6/160)*((AE109+AE110+AE111)/60)*AG109*L109,0))</f>
        <v>0</v>
      </c>
      <c r="AQ109" s="401">
        <f>IFERROR(AP109*O109,0)</f>
        <v>0</v>
      </c>
      <c r="AR109" s="372">
        <f t="shared" ref="AR109:BA109" si="683">IF($P109="In (zvyšuje náklady)",AH109,0)</f>
        <v>0</v>
      </c>
      <c r="AS109" s="369">
        <f t="shared" si="683"/>
        <v>0</v>
      </c>
      <c r="AT109" s="369">
        <f t="shared" si="683"/>
        <v>0</v>
      </c>
      <c r="AU109" s="369">
        <f t="shared" si="683"/>
        <v>0</v>
      </c>
      <c r="AV109" s="369">
        <f t="shared" si="683"/>
        <v>0</v>
      </c>
      <c r="AW109" s="369">
        <f t="shared" si="683"/>
        <v>0</v>
      </c>
      <c r="AX109" s="369">
        <f t="shared" si="683"/>
        <v>0</v>
      </c>
      <c r="AY109" s="369">
        <f t="shared" si="683"/>
        <v>0</v>
      </c>
      <c r="AZ109" s="369">
        <f t="shared" si="683"/>
        <v>0</v>
      </c>
      <c r="BA109" s="369">
        <f t="shared" si="683"/>
        <v>0</v>
      </c>
      <c r="BB109" s="369" t="str">
        <f t="shared" ref="BB109:BK109" si="684">IF($P109="Out (znižuje náklady)",AH109,"0")</f>
        <v>0</v>
      </c>
      <c r="BC109" s="369" t="str">
        <f t="shared" si="684"/>
        <v>0</v>
      </c>
      <c r="BD109" s="369" t="str">
        <f t="shared" si="684"/>
        <v>0</v>
      </c>
      <c r="BE109" s="369" t="str">
        <f t="shared" si="684"/>
        <v>0</v>
      </c>
      <c r="BF109" s="369" t="str">
        <f t="shared" si="684"/>
        <v>0</v>
      </c>
      <c r="BG109" s="369" t="str">
        <f t="shared" si="684"/>
        <v>0</v>
      </c>
      <c r="BH109" s="369" t="str">
        <f t="shared" si="684"/>
        <v>0</v>
      </c>
      <c r="BI109" s="369" t="str">
        <f t="shared" si="684"/>
        <v>0</v>
      </c>
      <c r="BJ109" s="369" t="str">
        <f t="shared" si="684"/>
        <v>0</v>
      </c>
      <c r="BK109" s="377" t="str">
        <f t="shared" si="684"/>
        <v>0</v>
      </c>
      <c r="BL109" s="371">
        <f>IF(H109=vstupy!$B$47,0,1)</f>
        <v>1</v>
      </c>
      <c r="BM109" s="372">
        <f t="shared" ref="BM109:CF109" si="685">$BL109*AR109</f>
        <v>0</v>
      </c>
      <c r="BN109" s="369">
        <f t="shared" si="685"/>
        <v>0</v>
      </c>
      <c r="BO109" s="369">
        <f t="shared" si="685"/>
        <v>0</v>
      </c>
      <c r="BP109" s="369">
        <f t="shared" si="685"/>
        <v>0</v>
      </c>
      <c r="BQ109" s="369">
        <f t="shared" si="685"/>
        <v>0</v>
      </c>
      <c r="BR109" s="369">
        <f t="shared" si="685"/>
        <v>0</v>
      </c>
      <c r="BS109" s="369">
        <f t="shared" si="685"/>
        <v>0</v>
      </c>
      <c r="BT109" s="369">
        <f t="shared" si="685"/>
        <v>0</v>
      </c>
      <c r="BU109" s="369">
        <f t="shared" si="685"/>
        <v>0</v>
      </c>
      <c r="BV109" s="370">
        <f t="shared" si="685"/>
        <v>0</v>
      </c>
      <c r="BW109" s="372">
        <f t="shared" si="685"/>
        <v>0</v>
      </c>
      <c r="BX109" s="369">
        <f t="shared" si="685"/>
        <v>0</v>
      </c>
      <c r="BY109" s="369">
        <f t="shared" si="685"/>
        <v>0</v>
      </c>
      <c r="BZ109" s="369">
        <f t="shared" si="685"/>
        <v>0</v>
      </c>
      <c r="CA109" s="369">
        <f t="shared" si="685"/>
        <v>0</v>
      </c>
      <c r="CB109" s="369">
        <f t="shared" si="685"/>
        <v>0</v>
      </c>
      <c r="CC109" s="369">
        <f t="shared" si="685"/>
        <v>0</v>
      </c>
      <c r="CD109" s="369">
        <f t="shared" si="685"/>
        <v>0</v>
      </c>
      <c r="CE109" s="369">
        <f t="shared" si="685"/>
        <v>0</v>
      </c>
      <c r="CF109" s="370">
        <f t="shared" si="685"/>
        <v>0</v>
      </c>
      <c r="CG109" s="395">
        <f>IF(P109="Nemení sa",1,0)</f>
        <v>0</v>
      </c>
      <c r="CH109" s="372">
        <f>AI109*$CG109</f>
        <v>0</v>
      </c>
      <c r="CI109" s="369">
        <f>AK109*$CG109</f>
        <v>0</v>
      </c>
      <c r="CJ109" s="369">
        <f>AM109*$CG109</f>
        <v>0</v>
      </c>
      <c r="CK109" s="369">
        <f>AO109*$CG109</f>
        <v>0</v>
      </c>
      <c r="CL109" s="370">
        <f>AQ109*$CG109</f>
        <v>0</v>
      </c>
      <c r="CM109" s="373">
        <f t="shared" ref="CM109" si="686">SUM(CH109:CL111)</f>
        <v>0</v>
      </c>
      <c r="CN109" s="374">
        <f>IF(H109=vstupy!B$42,"1",0)</f>
        <v>0</v>
      </c>
      <c r="CO109" s="372">
        <f t="shared" ref="CO109:CX109" si="687">IF($CN109="1",AR109,0)</f>
        <v>0</v>
      </c>
      <c r="CP109" s="369">
        <f t="shared" si="687"/>
        <v>0</v>
      </c>
      <c r="CQ109" s="369">
        <f t="shared" si="687"/>
        <v>0</v>
      </c>
      <c r="CR109" s="369">
        <f t="shared" si="687"/>
        <v>0</v>
      </c>
      <c r="CS109" s="369">
        <f t="shared" si="687"/>
        <v>0</v>
      </c>
      <c r="CT109" s="369">
        <f t="shared" si="687"/>
        <v>0</v>
      </c>
      <c r="CU109" s="369">
        <f t="shared" si="687"/>
        <v>0</v>
      </c>
      <c r="CV109" s="369">
        <f t="shared" si="687"/>
        <v>0</v>
      </c>
      <c r="CW109" s="369">
        <f t="shared" si="687"/>
        <v>0</v>
      </c>
      <c r="CX109" s="370">
        <f t="shared" si="687"/>
        <v>0</v>
      </c>
      <c r="CY109" s="371">
        <f>CR109+CV109+CX109</f>
        <v>0</v>
      </c>
      <c r="CZ109" s="371">
        <f t="shared" ref="CZ109" si="688">CP109+CT109</f>
        <v>0</v>
      </c>
      <c r="DA109" s="372">
        <f t="shared" ref="DA109:DJ109" si="689">IF($CN109="1",BB109,0)</f>
        <v>0</v>
      </c>
      <c r="DB109" s="369">
        <f t="shared" si="689"/>
        <v>0</v>
      </c>
      <c r="DC109" s="369">
        <f t="shared" si="689"/>
        <v>0</v>
      </c>
      <c r="DD109" s="369">
        <f t="shared" si="689"/>
        <v>0</v>
      </c>
      <c r="DE109" s="369">
        <f t="shared" si="689"/>
        <v>0</v>
      </c>
      <c r="DF109" s="369">
        <f t="shared" si="689"/>
        <v>0</v>
      </c>
      <c r="DG109" s="369">
        <f t="shared" si="689"/>
        <v>0</v>
      </c>
      <c r="DH109" s="369">
        <f t="shared" si="689"/>
        <v>0</v>
      </c>
      <c r="DI109" s="369">
        <f t="shared" si="689"/>
        <v>0</v>
      </c>
      <c r="DJ109" s="370">
        <f t="shared" si="689"/>
        <v>0</v>
      </c>
      <c r="DK109" s="382">
        <f>DD109+DH109+DJ109</f>
        <v>0</v>
      </c>
      <c r="DL109" s="382">
        <f t="shared" ref="DL109" si="690">DB109+DF109</f>
        <v>0</v>
      </c>
      <c r="DM109" s="381">
        <f>IF(CG109=0,1,0)</f>
        <v>1</v>
      </c>
      <c r="DN109" s="381">
        <f>IFERROR(IF($AH109="N",AJ109+AL109+AN109+AP109,AH109+AJ109+AL109+AN109+AP109),0)*$DM109</f>
        <v>0</v>
      </c>
      <c r="DO109" s="381">
        <f>(AI109+AK109+AM109+AO109+AQ109)*$DM109</f>
        <v>0</v>
      </c>
      <c r="DP109" s="381">
        <f>AU109+AY109+BA109-CY109</f>
        <v>0</v>
      </c>
      <c r="DQ109" s="381">
        <f>BE109+BI109+BK109-DK109</f>
        <v>0</v>
      </c>
      <c r="DR109" s="381">
        <f>DP109+DQ109</f>
        <v>0</v>
      </c>
      <c r="DS109" s="380" t="str">
        <f>IF(OR(H109=vstupy!B$40,H109=vstupy!B$41,H109=vstupy!B$42,),"0","1")</f>
        <v>0</v>
      </c>
      <c r="DT109" s="372">
        <f>IF($DS109="1",AS109,"0")+CH109</f>
        <v>0</v>
      </c>
      <c r="DU109" s="369">
        <f>IF($DS109="1",AU109,"0")+CI109</f>
        <v>0</v>
      </c>
      <c r="DV109" s="369">
        <f>IF($DS109="1",AW109,"0")+CJ109</f>
        <v>0</v>
      </c>
      <c r="DW109" s="369">
        <f>IF($DS109="1",AY109,"0")+CK109</f>
        <v>0</v>
      </c>
      <c r="DX109" s="370">
        <f>IF($DS109="1",BA109,"0")+CL109</f>
        <v>0</v>
      </c>
      <c r="DY109" s="378">
        <f t="shared" ref="DY109" si="691">SUM(DT109:DX111)</f>
        <v>0</v>
      </c>
      <c r="DZ109" s="372" t="str">
        <f t="shared" ref="DZ109" si="692">IF($DS109="1",BC109,"0")</f>
        <v>0</v>
      </c>
      <c r="EA109" s="369" t="str">
        <f t="shared" ref="EA109" si="693">IF($DS109="1",BE109,"0")</f>
        <v>0</v>
      </c>
      <c r="EB109" s="369" t="str">
        <f t="shared" ref="EB109" si="694">IF($DS109="1",BG109,"0")</f>
        <v>0</v>
      </c>
      <c r="EC109" s="369" t="str">
        <f>IF($DS109="1",BI109,"0")</f>
        <v>0</v>
      </c>
      <c r="ED109" s="370" t="str">
        <f>IF($DS109="1",BK109,"0")</f>
        <v>0</v>
      </c>
      <c r="EE109" s="378">
        <f t="shared" ref="EE109" si="695">SUM(DZ109:ED111)</f>
        <v>0</v>
      </c>
      <c r="EF109" s="379">
        <f>EE109+DY109</f>
        <v>0</v>
      </c>
    </row>
    <row r="110" spans="2:136" ht="12.6" customHeight="1" x14ac:dyDescent="0.2">
      <c r="B110" s="414"/>
      <c r="C110" s="437"/>
      <c r="D110" s="437"/>
      <c r="E110" s="437"/>
      <c r="F110" s="437"/>
      <c r="G110" s="437"/>
      <c r="H110" s="393"/>
      <c r="I110" s="437"/>
      <c r="J110" s="437"/>
      <c r="K110" s="387"/>
      <c r="L110" s="390"/>
      <c r="M110" s="437"/>
      <c r="N110" s="384"/>
      <c r="O110" s="383"/>
      <c r="P110" s="384"/>
      <c r="Q110" s="384"/>
      <c r="R110" s="384"/>
      <c r="S110" s="384"/>
      <c r="T110" s="385"/>
      <c r="U110" s="384"/>
      <c r="V110" s="409"/>
      <c r="W110" s="410"/>
      <c r="X110" s="385"/>
      <c r="Y110" s="384"/>
      <c r="Z110" s="261" t="s">
        <v>142</v>
      </c>
      <c r="AA110" s="262" t="s">
        <v>137</v>
      </c>
      <c r="AB110" s="263">
        <f>VLOOKUP($Z110,vstupy!$B$18:$F$31,MATCH($AA110,vstupy!$B$17:$F$17,0),0)</f>
        <v>0</v>
      </c>
      <c r="AC110" s="264" t="s">
        <v>143</v>
      </c>
      <c r="AD110" s="263">
        <f>VLOOKUP($AC110,vstupy!$B$34:$C$36,2,FALSE)</f>
        <v>0</v>
      </c>
      <c r="AE110" s="263">
        <f t="shared" si="548"/>
        <v>0</v>
      </c>
      <c r="AF110" s="412"/>
      <c r="AG110" s="404"/>
      <c r="AH110" s="372"/>
      <c r="AI110" s="396"/>
      <c r="AJ110" s="396"/>
      <c r="AK110" s="396"/>
      <c r="AL110" s="396"/>
      <c r="AM110" s="396"/>
      <c r="AN110" s="396"/>
      <c r="AO110" s="399"/>
      <c r="AP110" s="396"/>
      <c r="AQ110" s="401"/>
      <c r="AR110" s="372"/>
      <c r="AS110" s="369"/>
      <c r="AT110" s="369"/>
      <c r="AU110" s="369"/>
      <c r="AV110" s="369"/>
      <c r="AW110" s="369"/>
      <c r="AX110" s="369"/>
      <c r="AY110" s="369"/>
      <c r="AZ110" s="369"/>
      <c r="BA110" s="369"/>
      <c r="BB110" s="369"/>
      <c r="BC110" s="369"/>
      <c r="BD110" s="369"/>
      <c r="BE110" s="369"/>
      <c r="BF110" s="369"/>
      <c r="BG110" s="369"/>
      <c r="BH110" s="369"/>
      <c r="BI110" s="369"/>
      <c r="BJ110" s="369"/>
      <c r="BK110" s="377"/>
      <c r="BL110" s="371"/>
      <c r="BM110" s="372"/>
      <c r="BN110" s="369"/>
      <c r="BO110" s="369"/>
      <c r="BP110" s="369"/>
      <c r="BQ110" s="369"/>
      <c r="BR110" s="369"/>
      <c r="BS110" s="369"/>
      <c r="BT110" s="369"/>
      <c r="BU110" s="369"/>
      <c r="BV110" s="370"/>
      <c r="BW110" s="372"/>
      <c r="BX110" s="369"/>
      <c r="BY110" s="369"/>
      <c r="BZ110" s="369"/>
      <c r="CA110" s="369"/>
      <c r="CB110" s="369"/>
      <c r="CC110" s="369"/>
      <c r="CD110" s="369"/>
      <c r="CE110" s="369"/>
      <c r="CF110" s="370"/>
      <c r="CG110" s="395"/>
      <c r="CH110" s="372"/>
      <c r="CI110" s="369"/>
      <c r="CJ110" s="369"/>
      <c r="CK110" s="369"/>
      <c r="CL110" s="370"/>
      <c r="CM110" s="373"/>
      <c r="CN110" s="375"/>
      <c r="CO110" s="372"/>
      <c r="CP110" s="369"/>
      <c r="CQ110" s="369"/>
      <c r="CR110" s="369"/>
      <c r="CS110" s="369"/>
      <c r="CT110" s="369"/>
      <c r="CU110" s="369"/>
      <c r="CV110" s="369"/>
      <c r="CW110" s="369"/>
      <c r="CX110" s="370"/>
      <c r="CY110" s="371"/>
      <c r="CZ110" s="371"/>
      <c r="DA110" s="372"/>
      <c r="DB110" s="369"/>
      <c r="DC110" s="369"/>
      <c r="DD110" s="369"/>
      <c r="DE110" s="369"/>
      <c r="DF110" s="369"/>
      <c r="DG110" s="369"/>
      <c r="DH110" s="369"/>
      <c r="DI110" s="369"/>
      <c r="DJ110" s="370"/>
      <c r="DK110" s="382"/>
      <c r="DL110" s="382"/>
      <c r="DM110" s="381"/>
      <c r="DN110" s="381"/>
      <c r="DO110" s="381"/>
      <c r="DP110" s="381"/>
      <c r="DQ110" s="381"/>
      <c r="DR110" s="381"/>
      <c r="DS110" s="380"/>
      <c r="DT110" s="372"/>
      <c r="DU110" s="369"/>
      <c r="DV110" s="369"/>
      <c r="DW110" s="369"/>
      <c r="DX110" s="370"/>
      <c r="DY110" s="378"/>
      <c r="DZ110" s="372"/>
      <c r="EA110" s="369"/>
      <c r="EB110" s="369"/>
      <c r="EC110" s="369"/>
      <c r="ED110" s="370"/>
      <c r="EE110" s="378"/>
      <c r="EF110" s="379"/>
    </row>
    <row r="111" spans="2:136" ht="12.6" customHeight="1" x14ac:dyDescent="0.2">
      <c r="B111" s="414"/>
      <c r="C111" s="437"/>
      <c r="D111" s="437"/>
      <c r="E111" s="437"/>
      <c r="F111" s="437"/>
      <c r="G111" s="437"/>
      <c r="H111" s="394"/>
      <c r="I111" s="437"/>
      <c r="J111" s="437"/>
      <c r="K111" s="388"/>
      <c r="L111" s="391"/>
      <c r="M111" s="437"/>
      <c r="N111" s="384"/>
      <c r="O111" s="383"/>
      <c r="P111" s="384"/>
      <c r="Q111" s="384"/>
      <c r="R111" s="384"/>
      <c r="S111" s="384"/>
      <c r="T111" s="385"/>
      <c r="U111" s="384"/>
      <c r="V111" s="409"/>
      <c r="W111" s="410"/>
      <c r="X111" s="385"/>
      <c r="Y111" s="384"/>
      <c r="Z111" s="261" t="s">
        <v>142</v>
      </c>
      <c r="AA111" s="262" t="s">
        <v>137</v>
      </c>
      <c r="AB111" s="263">
        <f>VLOOKUP($Z111,vstupy!$B$18:$F$31,MATCH($AA111,vstupy!$B$17:$F$17,0),0)</f>
        <v>0</v>
      </c>
      <c r="AC111" s="264" t="s">
        <v>143</v>
      </c>
      <c r="AD111" s="263">
        <f>VLOOKUP($AC111,vstupy!$B$34:$C$36,2,FALSE)</f>
        <v>0</v>
      </c>
      <c r="AE111" s="263">
        <f t="shared" si="548"/>
        <v>0</v>
      </c>
      <c r="AF111" s="413"/>
      <c r="AG111" s="405"/>
      <c r="AH111" s="372"/>
      <c r="AI111" s="396"/>
      <c r="AJ111" s="396"/>
      <c r="AK111" s="396"/>
      <c r="AL111" s="396"/>
      <c r="AM111" s="396"/>
      <c r="AN111" s="396"/>
      <c r="AO111" s="400"/>
      <c r="AP111" s="396"/>
      <c r="AQ111" s="401"/>
      <c r="AR111" s="372"/>
      <c r="AS111" s="369"/>
      <c r="AT111" s="369"/>
      <c r="AU111" s="369"/>
      <c r="AV111" s="369"/>
      <c r="AW111" s="369"/>
      <c r="AX111" s="369"/>
      <c r="AY111" s="369"/>
      <c r="AZ111" s="369"/>
      <c r="BA111" s="369"/>
      <c r="BB111" s="369"/>
      <c r="BC111" s="369"/>
      <c r="BD111" s="369"/>
      <c r="BE111" s="369"/>
      <c r="BF111" s="369"/>
      <c r="BG111" s="369"/>
      <c r="BH111" s="369"/>
      <c r="BI111" s="369"/>
      <c r="BJ111" s="369"/>
      <c r="BK111" s="377"/>
      <c r="BL111" s="371"/>
      <c r="BM111" s="372"/>
      <c r="BN111" s="369"/>
      <c r="BO111" s="369"/>
      <c r="BP111" s="369"/>
      <c r="BQ111" s="369"/>
      <c r="BR111" s="369"/>
      <c r="BS111" s="369"/>
      <c r="BT111" s="369"/>
      <c r="BU111" s="369"/>
      <c r="BV111" s="370"/>
      <c r="BW111" s="372"/>
      <c r="BX111" s="369"/>
      <c r="BY111" s="369"/>
      <c r="BZ111" s="369"/>
      <c r="CA111" s="369"/>
      <c r="CB111" s="369"/>
      <c r="CC111" s="369"/>
      <c r="CD111" s="369"/>
      <c r="CE111" s="369"/>
      <c r="CF111" s="370"/>
      <c r="CG111" s="395"/>
      <c r="CH111" s="372"/>
      <c r="CI111" s="369"/>
      <c r="CJ111" s="369"/>
      <c r="CK111" s="369"/>
      <c r="CL111" s="370"/>
      <c r="CM111" s="373"/>
      <c r="CN111" s="376"/>
      <c r="CO111" s="372"/>
      <c r="CP111" s="369"/>
      <c r="CQ111" s="369"/>
      <c r="CR111" s="369"/>
      <c r="CS111" s="369"/>
      <c r="CT111" s="369"/>
      <c r="CU111" s="369"/>
      <c r="CV111" s="369"/>
      <c r="CW111" s="369"/>
      <c r="CX111" s="370"/>
      <c r="CY111" s="371"/>
      <c r="CZ111" s="371"/>
      <c r="DA111" s="372"/>
      <c r="DB111" s="369"/>
      <c r="DC111" s="369"/>
      <c r="DD111" s="369"/>
      <c r="DE111" s="369"/>
      <c r="DF111" s="369"/>
      <c r="DG111" s="369"/>
      <c r="DH111" s="369"/>
      <c r="DI111" s="369"/>
      <c r="DJ111" s="370"/>
      <c r="DK111" s="382"/>
      <c r="DL111" s="382"/>
      <c r="DM111" s="381"/>
      <c r="DN111" s="381"/>
      <c r="DO111" s="381"/>
      <c r="DP111" s="381"/>
      <c r="DQ111" s="381"/>
      <c r="DR111" s="381"/>
      <c r="DS111" s="380"/>
      <c r="DT111" s="372"/>
      <c r="DU111" s="369"/>
      <c r="DV111" s="369"/>
      <c r="DW111" s="369"/>
      <c r="DX111" s="370"/>
      <c r="DY111" s="378"/>
      <c r="DZ111" s="372"/>
      <c r="EA111" s="369"/>
      <c r="EB111" s="369"/>
      <c r="EC111" s="369"/>
      <c r="ED111" s="370"/>
      <c r="EE111" s="378"/>
      <c r="EF111" s="379"/>
    </row>
    <row r="112" spans="2:136" ht="12.6" customHeight="1" x14ac:dyDescent="0.2">
      <c r="B112" s="427">
        <f t="shared" ref="B112" si="696">B109+1</f>
        <v>35</v>
      </c>
      <c r="C112" s="425"/>
      <c r="D112" s="425"/>
      <c r="E112" s="425"/>
      <c r="F112" s="425"/>
      <c r="G112" s="425"/>
      <c r="H112" s="428" t="s">
        <v>196</v>
      </c>
      <c r="I112" s="425"/>
      <c r="J112" s="425" t="str">
        <f t="shared" ref="J112" si="697">IF($H112="3e)  Skoršia transpozícia  - zavedenie transpozície pred termínom ktorý určuje smernica EÚ. "," ","")</f>
        <v/>
      </c>
      <c r="K112" s="431" t="str">
        <f t="shared" ref="K112" si="698">IF($H112="3e)  Skoršia transpozícia  - zavedenie transpozície pred termínom ktorý určuje smernica EÚ. ",$J112,"NA")</f>
        <v>NA</v>
      </c>
      <c r="L112" s="422">
        <f>IF(K112&gt;12,1,K112/12)</f>
        <v>1</v>
      </c>
      <c r="M112" s="425"/>
      <c r="N112" s="418"/>
      <c r="O112" s="426">
        <f>IF(N112="N",0,N112)</f>
        <v>0</v>
      </c>
      <c r="P112" s="418" t="s">
        <v>196</v>
      </c>
      <c r="Q112" s="418"/>
      <c r="R112" s="418"/>
      <c r="S112" s="418" t="s">
        <v>35</v>
      </c>
      <c r="T112" s="419">
        <f>VLOOKUP(S112,vstupy!$B$3:$C$15,2,FALSE)</f>
        <v>0</v>
      </c>
      <c r="U112" s="418"/>
      <c r="V112" s="420"/>
      <c r="W112" s="421" t="s">
        <v>35</v>
      </c>
      <c r="X112" s="419">
        <f>VLOOKUP(W112,vstupy!$B$3:$C$15,2,FALSE)</f>
        <v>0</v>
      </c>
      <c r="Y112" s="418"/>
      <c r="Z112" s="160" t="s">
        <v>142</v>
      </c>
      <c r="AA112" s="174" t="s">
        <v>137</v>
      </c>
      <c r="AB112" s="171">
        <f>VLOOKUP($Z112,vstupy!$B$18:$F$31,MATCH($AA112,vstupy!$B$17:$F$17,0),0)</f>
        <v>0</v>
      </c>
      <c r="AC112" s="108" t="s">
        <v>143</v>
      </c>
      <c r="AD112" s="171">
        <f>VLOOKUP($AC112,vstupy!$B$34:$C$36,2,FALSE)</f>
        <v>0</v>
      </c>
      <c r="AE112" s="171">
        <f t="shared" si="548"/>
        <v>0</v>
      </c>
      <c r="AF112" s="434" t="s">
        <v>35</v>
      </c>
      <c r="AG112" s="403">
        <f>VLOOKUP(AF112,vstupy!$B$3:$C$15,2,FALSE)</f>
        <v>0</v>
      </c>
      <c r="AH112" s="406" t="str">
        <f>IFERROR(IF(O112=0,"N",Q112/N112*L112),0)</f>
        <v>N</v>
      </c>
      <c r="AI112" s="396">
        <f>Q112*L112</f>
        <v>0</v>
      </c>
      <c r="AJ112" s="408">
        <f t="shared" ref="AJ112" si="699">R112*T112*L112</f>
        <v>0</v>
      </c>
      <c r="AK112" s="400">
        <f t="shared" ref="AK112" si="700">IFERROR(AJ112*O112,0)</f>
        <v>0</v>
      </c>
      <c r="AL112" s="408" t="str">
        <f t="shared" si="510"/>
        <v>N</v>
      </c>
      <c r="AM112" s="396">
        <f t="shared" ref="AM112" si="701">U112*L112</f>
        <v>0</v>
      </c>
      <c r="AN112" s="396">
        <f>V112*X112*L112</f>
        <v>0</v>
      </c>
      <c r="AO112" s="398">
        <f t="shared" ref="AO112" si="702">IFERROR(AN112*O112,0)</f>
        <v>0</v>
      </c>
      <c r="AP112" s="400">
        <f t="shared" ref="AP112" si="703">IF(Y112&gt;0,IF(AG112&gt;0,($I$6/160)*(Y112/60)*AG112*L112,0),IF(AG112&gt;0,($I$6/160)*((AE112+AE113+AE114)/60)*AG112*L112,0))</f>
        <v>0</v>
      </c>
      <c r="AQ112" s="401">
        <f>IFERROR(AP112*O112,0)</f>
        <v>0</v>
      </c>
      <c r="AR112" s="372">
        <f t="shared" ref="AR112:BA112" si="704">IF($P112="In (zvyšuje náklady)",AH112,0)</f>
        <v>0</v>
      </c>
      <c r="AS112" s="369">
        <f t="shared" si="704"/>
        <v>0</v>
      </c>
      <c r="AT112" s="369">
        <f t="shared" si="704"/>
        <v>0</v>
      </c>
      <c r="AU112" s="369">
        <f t="shared" si="704"/>
        <v>0</v>
      </c>
      <c r="AV112" s="369">
        <f t="shared" si="704"/>
        <v>0</v>
      </c>
      <c r="AW112" s="369">
        <f t="shared" si="704"/>
        <v>0</v>
      </c>
      <c r="AX112" s="369">
        <f t="shared" si="704"/>
        <v>0</v>
      </c>
      <c r="AY112" s="369">
        <f t="shared" si="704"/>
        <v>0</v>
      </c>
      <c r="AZ112" s="369">
        <f t="shared" si="704"/>
        <v>0</v>
      </c>
      <c r="BA112" s="369">
        <f t="shared" si="704"/>
        <v>0</v>
      </c>
      <c r="BB112" s="369" t="str">
        <f t="shared" ref="BB112:BK112" si="705">IF($P112="Out (znižuje náklady)",AH112,"0")</f>
        <v>0</v>
      </c>
      <c r="BC112" s="369" t="str">
        <f t="shared" si="705"/>
        <v>0</v>
      </c>
      <c r="BD112" s="369" t="str">
        <f t="shared" si="705"/>
        <v>0</v>
      </c>
      <c r="BE112" s="369" t="str">
        <f t="shared" si="705"/>
        <v>0</v>
      </c>
      <c r="BF112" s="369" t="str">
        <f t="shared" si="705"/>
        <v>0</v>
      </c>
      <c r="BG112" s="369" t="str">
        <f t="shared" si="705"/>
        <v>0</v>
      </c>
      <c r="BH112" s="369" t="str">
        <f t="shared" si="705"/>
        <v>0</v>
      </c>
      <c r="BI112" s="369" t="str">
        <f t="shared" si="705"/>
        <v>0</v>
      </c>
      <c r="BJ112" s="369" t="str">
        <f t="shared" si="705"/>
        <v>0</v>
      </c>
      <c r="BK112" s="377" t="str">
        <f t="shared" si="705"/>
        <v>0</v>
      </c>
      <c r="BL112" s="371">
        <f>IF(H112=vstupy!$B$47,0,1)</f>
        <v>1</v>
      </c>
      <c r="BM112" s="372">
        <f t="shared" ref="BM112:CF112" si="706">$BL112*AR112</f>
        <v>0</v>
      </c>
      <c r="BN112" s="369">
        <f t="shared" si="706"/>
        <v>0</v>
      </c>
      <c r="BO112" s="369">
        <f t="shared" si="706"/>
        <v>0</v>
      </c>
      <c r="BP112" s="369">
        <f t="shared" si="706"/>
        <v>0</v>
      </c>
      <c r="BQ112" s="369">
        <f t="shared" si="706"/>
        <v>0</v>
      </c>
      <c r="BR112" s="369">
        <f t="shared" si="706"/>
        <v>0</v>
      </c>
      <c r="BS112" s="369">
        <f t="shared" si="706"/>
        <v>0</v>
      </c>
      <c r="BT112" s="369">
        <f t="shared" si="706"/>
        <v>0</v>
      </c>
      <c r="BU112" s="369">
        <f t="shared" si="706"/>
        <v>0</v>
      </c>
      <c r="BV112" s="370">
        <f t="shared" si="706"/>
        <v>0</v>
      </c>
      <c r="BW112" s="372">
        <f t="shared" si="706"/>
        <v>0</v>
      </c>
      <c r="BX112" s="369">
        <f t="shared" si="706"/>
        <v>0</v>
      </c>
      <c r="BY112" s="369">
        <f t="shared" si="706"/>
        <v>0</v>
      </c>
      <c r="BZ112" s="369">
        <f t="shared" si="706"/>
        <v>0</v>
      </c>
      <c r="CA112" s="369">
        <f t="shared" si="706"/>
        <v>0</v>
      </c>
      <c r="CB112" s="369">
        <f t="shared" si="706"/>
        <v>0</v>
      </c>
      <c r="CC112" s="369">
        <f t="shared" si="706"/>
        <v>0</v>
      </c>
      <c r="CD112" s="369">
        <f t="shared" si="706"/>
        <v>0</v>
      </c>
      <c r="CE112" s="369">
        <f t="shared" si="706"/>
        <v>0</v>
      </c>
      <c r="CF112" s="370">
        <f t="shared" si="706"/>
        <v>0</v>
      </c>
      <c r="CG112" s="395">
        <f>IF(P112="Nemení sa",1,0)</f>
        <v>0</v>
      </c>
      <c r="CH112" s="372">
        <f>AI112*$CG112</f>
        <v>0</v>
      </c>
      <c r="CI112" s="369">
        <f>AK112*$CG112</f>
        <v>0</v>
      </c>
      <c r="CJ112" s="369">
        <f>AM112*$CG112</f>
        <v>0</v>
      </c>
      <c r="CK112" s="369">
        <f>AO112*$CG112</f>
        <v>0</v>
      </c>
      <c r="CL112" s="370">
        <f>AQ112*$CG112</f>
        <v>0</v>
      </c>
      <c r="CM112" s="373">
        <f t="shared" ref="CM112" si="707">SUM(CH112:CL114)</f>
        <v>0</v>
      </c>
      <c r="CN112" s="374">
        <f>IF(H112=vstupy!B$42,"1",0)</f>
        <v>0</v>
      </c>
      <c r="CO112" s="372">
        <f t="shared" ref="CO112:CX112" si="708">IF($CN112="1",AR112,0)</f>
        <v>0</v>
      </c>
      <c r="CP112" s="369">
        <f t="shared" si="708"/>
        <v>0</v>
      </c>
      <c r="CQ112" s="369">
        <f t="shared" si="708"/>
        <v>0</v>
      </c>
      <c r="CR112" s="369">
        <f t="shared" si="708"/>
        <v>0</v>
      </c>
      <c r="CS112" s="369">
        <f t="shared" si="708"/>
        <v>0</v>
      </c>
      <c r="CT112" s="369">
        <f t="shared" si="708"/>
        <v>0</v>
      </c>
      <c r="CU112" s="369">
        <f t="shared" si="708"/>
        <v>0</v>
      </c>
      <c r="CV112" s="369">
        <f t="shared" si="708"/>
        <v>0</v>
      </c>
      <c r="CW112" s="369">
        <f t="shared" si="708"/>
        <v>0</v>
      </c>
      <c r="CX112" s="370">
        <f t="shared" si="708"/>
        <v>0</v>
      </c>
      <c r="CY112" s="371">
        <f>CR112+CV112+CX112</f>
        <v>0</v>
      </c>
      <c r="CZ112" s="371">
        <f t="shared" ref="CZ112" si="709">CP112+CT112</f>
        <v>0</v>
      </c>
      <c r="DA112" s="372">
        <f t="shared" ref="DA112:DJ112" si="710">IF($CN112="1",BB112,0)</f>
        <v>0</v>
      </c>
      <c r="DB112" s="369">
        <f t="shared" si="710"/>
        <v>0</v>
      </c>
      <c r="DC112" s="369">
        <f t="shared" si="710"/>
        <v>0</v>
      </c>
      <c r="DD112" s="369">
        <f t="shared" si="710"/>
        <v>0</v>
      </c>
      <c r="DE112" s="369">
        <f t="shared" si="710"/>
        <v>0</v>
      </c>
      <c r="DF112" s="369">
        <f t="shared" si="710"/>
        <v>0</v>
      </c>
      <c r="DG112" s="369">
        <f t="shared" si="710"/>
        <v>0</v>
      </c>
      <c r="DH112" s="369">
        <f t="shared" si="710"/>
        <v>0</v>
      </c>
      <c r="DI112" s="369">
        <f t="shared" si="710"/>
        <v>0</v>
      </c>
      <c r="DJ112" s="370">
        <f t="shared" si="710"/>
        <v>0</v>
      </c>
      <c r="DK112" s="382">
        <f>DD112+DH112+DJ112</f>
        <v>0</v>
      </c>
      <c r="DL112" s="382">
        <f t="shared" ref="DL112" si="711">DB112+DF112</f>
        <v>0</v>
      </c>
      <c r="DM112" s="381">
        <f>IF(CG112=0,1,0)</f>
        <v>1</v>
      </c>
      <c r="DN112" s="381">
        <f>IFERROR(IF($AH112="N",AJ112+AL112+AN112+AP112,AH112+AJ112+AL112+AN112+AP112),0)*$DM112</f>
        <v>0</v>
      </c>
      <c r="DO112" s="381">
        <f>(AI112+AK112+AM112+AO112+AQ112)*$DM112</f>
        <v>0</v>
      </c>
      <c r="DP112" s="381">
        <f>AU112+AY112+BA112-CY112</f>
        <v>0</v>
      </c>
      <c r="DQ112" s="381">
        <f>BE112+BI112+BK112-DK112</f>
        <v>0</v>
      </c>
      <c r="DR112" s="381">
        <f>DP112+DQ112</f>
        <v>0</v>
      </c>
      <c r="DS112" s="380" t="str">
        <f>IF(OR(H112=vstupy!B$40,H112=vstupy!B$41,H112=vstupy!B$42,),"0","1")</f>
        <v>0</v>
      </c>
      <c r="DT112" s="372">
        <f>IF($DS112="1",AS112,"0")+CH112</f>
        <v>0</v>
      </c>
      <c r="DU112" s="369">
        <f>IF($DS112="1",AU112,"0")+CI112</f>
        <v>0</v>
      </c>
      <c r="DV112" s="369">
        <f>IF($DS112="1",AW112,"0")+CJ112</f>
        <v>0</v>
      </c>
      <c r="DW112" s="369">
        <f>IF($DS112="1",AY112,"0")+CK112</f>
        <v>0</v>
      </c>
      <c r="DX112" s="370">
        <f>IF($DS112="1",BA112,"0")+CL112</f>
        <v>0</v>
      </c>
      <c r="DY112" s="378">
        <f t="shared" ref="DY112" si="712">SUM(DT112:DX114)</f>
        <v>0</v>
      </c>
      <c r="DZ112" s="372" t="str">
        <f t="shared" ref="DZ112" si="713">IF($DS112="1",BC112,"0")</f>
        <v>0</v>
      </c>
      <c r="EA112" s="369" t="str">
        <f t="shared" ref="EA112" si="714">IF($DS112="1",BE112,"0")</f>
        <v>0</v>
      </c>
      <c r="EB112" s="369" t="str">
        <f t="shared" ref="EB112" si="715">IF($DS112="1",BG112,"0")</f>
        <v>0</v>
      </c>
      <c r="EC112" s="369" t="str">
        <f>IF($DS112="1",BI112,"0")</f>
        <v>0</v>
      </c>
      <c r="ED112" s="370" t="str">
        <f>IF($DS112="1",BK112,"0")</f>
        <v>0</v>
      </c>
      <c r="EE112" s="378">
        <f t="shared" ref="EE112" si="716">SUM(DZ112:ED114)</f>
        <v>0</v>
      </c>
      <c r="EF112" s="379">
        <f>EE112+DY112</f>
        <v>0</v>
      </c>
    </row>
    <row r="113" spans="2:136" ht="12.6" customHeight="1" x14ac:dyDescent="0.2">
      <c r="B113" s="427"/>
      <c r="C113" s="425"/>
      <c r="D113" s="425"/>
      <c r="E113" s="425"/>
      <c r="F113" s="425"/>
      <c r="G113" s="425"/>
      <c r="H113" s="429"/>
      <c r="I113" s="425"/>
      <c r="J113" s="425"/>
      <c r="K113" s="432"/>
      <c r="L113" s="423"/>
      <c r="M113" s="425"/>
      <c r="N113" s="418"/>
      <c r="O113" s="426"/>
      <c r="P113" s="418"/>
      <c r="Q113" s="418"/>
      <c r="R113" s="418"/>
      <c r="S113" s="418"/>
      <c r="T113" s="419"/>
      <c r="U113" s="418"/>
      <c r="V113" s="420"/>
      <c r="W113" s="421"/>
      <c r="X113" s="419"/>
      <c r="Y113" s="418"/>
      <c r="Z113" s="160" t="s">
        <v>142</v>
      </c>
      <c r="AA113" s="174" t="s">
        <v>137</v>
      </c>
      <c r="AB113" s="171">
        <f>VLOOKUP($Z113,vstupy!$B$18:$F$31,MATCH($AA113,vstupy!$B$17:$F$17,0),0)</f>
        <v>0</v>
      </c>
      <c r="AC113" s="108" t="s">
        <v>143</v>
      </c>
      <c r="AD113" s="171">
        <f>VLOOKUP($AC113,vstupy!$B$34:$C$36,2,FALSE)</f>
        <v>0</v>
      </c>
      <c r="AE113" s="171">
        <f t="shared" si="548"/>
        <v>0</v>
      </c>
      <c r="AF113" s="435"/>
      <c r="AG113" s="404"/>
      <c r="AH113" s="372"/>
      <c r="AI113" s="396"/>
      <c r="AJ113" s="396"/>
      <c r="AK113" s="396"/>
      <c r="AL113" s="396"/>
      <c r="AM113" s="396"/>
      <c r="AN113" s="396"/>
      <c r="AO113" s="399"/>
      <c r="AP113" s="396"/>
      <c r="AQ113" s="401"/>
      <c r="AR113" s="372"/>
      <c r="AS113" s="369"/>
      <c r="AT113" s="369"/>
      <c r="AU113" s="369"/>
      <c r="AV113" s="369"/>
      <c r="AW113" s="369"/>
      <c r="AX113" s="369"/>
      <c r="AY113" s="369"/>
      <c r="AZ113" s="369"/>
      <c r="BA113" s="369"/>
      <c r="BB113" s="369"/>
      <c r="BC113" s="369"/>
      <c r="BD113" s="369"/>
      <c r="BE113" s="369"/>
      <c r="BF113" s="369"/>
      <c r="BG113" s="369"/>
      <c r="BH113" s="369"/>
      <c r="BI113" s="369"/>
      <c r="BJ113" s="369"/>
      <c r="BK113" s="377"/>
      <c r="BL113" s="371"/>
      <c r="BM113" s="372"/>
      <c r="BN113" s="369"/>
      <c r="BO113" s="369"/>
      <c r="BP113" s="369"/>
      <c r="BQ113" s="369"/>
      <c r="BR113" s="369"/>
      <c r="BS113" s="369"/>
      <c r="BT113" s="369"/>
      <c r="BU113" s="369"/>
      <c r="BV113" s="370"/>
      <c r="BW113" s="372"/>
      <c r="BX113" s="369"/>
      <c r="BY113" s="369"/>
      <c r="BZ113" s="369"/>
      <c r="CA113" s="369"/>
      <c r="CB113" s="369"/>
      <c r="CC113" s="369"/>
      <c r="CD113" s="369"/>
      <c r="CE113" s="369"/>
      <c r="CF113" s="370"/>
      <c r="CG113" s="395"/>
      <c r="CH113" s="372"/>
      <c r="CI113" s="369"/>
      <c r="CJ113" s="369"/>
      <c r="CK113" s="369"/>
      <c r="CL113" s="370"/>
      <c r="CM113" s="373"/>
      <c r="CN113" s="375"/>
      <c r="CO113" s="372"/>
      <c r="CP113" s="369"/>
      <c r="CQ113" s="369"/>
      <c r="CR113" s="369"/>
      <c r="CS113" s="369"/>
      <c r="CT113" s="369"/>
      <c r="CU113" s="369"/>
      <c r="CV113" s="369"/>
      <c r="CW113" s="369"/>
      <c r="CX113" s="370"/>
      <c r="CY113" s="371"/>
      <c r="CZ113" s="371"/>
      <c r="DA113" s="372"/>
      <c r="DB113" s="369"/>
      <c r="DC113" s="369"/>
      <c r="DD113" s="369"/>
      <c r="DE113" s="369"/>
      <c r="DF113" s="369"/>
      <c r="DG113" s="369"/>
      <c r="DH113" s="369"/>
      <c r="DI113" s="369"/>
      <c r="DJ113" s="370"/>
      <c r="DK113" s="382"/>
      <c r="DL113" s="382"/>
      <c r="DM113" s="381"/>
      <c r="DN113" s="381"/>
      <c r="DO113" s="381"/>
      <c r="DP113" s="381"/>
      <c r="DQ113" s="381"/>
      <c r="DR113" s="381"/>
      <c r="DS113" s="380"/>
      <c r="DT113" s="372"/>
      <c r="DU113" s="369"/>
      <c r="DV113" s="369"/>
      <c r="DW113" s="369"/>
      <c r="DX113" s="370"/>
      <c r="DY113" s="378"/>
      <c r="DZ113" s="372"/>
      <c r="EA113" s="369"/>
      <c r="EB113" s="369"/>
      <c r="EC113" s="369"/>
      <c r="ED113" s="370"/>
      <c r="EE113" s="378"/>
      <c r="EF113" s="379"/>
    </row>
    <row r="114" spans="2:136" ht="12.6" customHeight="1" x14ac:dyDescent="0.2">
      <c r="B114" s="427"/>
      <c r="C114" s="425"/>
      <c r="D114" s="425"/>
      <c r="E114" s="425"/>
      <c r="F114" s="425"/>
      <c r="G114" s="425"/>
      <c r="H114" s="430"/>
      <c r="I114" s="425"/>
      <c r="J114" s="425"/>
      <c r="K114" s="433"/>
      <c r="L114" s="424"/>
      <c r="M114" s="425"/>
      <c r="N114" s="418"/>
      <c r="O114" s="426"/>
      <c r="P114" s="418"/>
      <c r="Q114" s="418"/>
      <c r="R114" s="418"/>
      <c r="S114" s="418"/>
      <c r="T114" s="419"/>
      <c r="U114" s="418"/>
      <c r="V114" s="420"/>
      <c r="W114" s="421"/>
      <c r="X114" s="419"/>
      <c r="Y114" s="418"/>
      <c r="Z114" s="160" t="s">
        <v>142</v>
      </c>
      <c r="AA114" s="174" t="s">
        <v>137</v>
      </c>
      <c r="AB114" s="171">
        <f>VLOOKUP($Z114,vstupy!$B$18:$F$31,MATCH($AA114,vstupy!$B$17:$F$17,0),0)</f>
        <v>0</v>
      </c>
      <c r="AC114" s="108" t="s">
        <v>143</v>
      </c>
      <c r="AD114" s="171">
        <f>VLOOKUP($AC114,vstupy!$B$34:$C$36,2,FALSE)</f>
        <v>0</v>
      </c>
      <c r="AE114" s="171">
        <f t="shared" si="548"/>
        <v>0</v>
      </c>
      <c r="AF114" s="436"/>
      <c r="AG114" s="405"/>
      <c r="AH114" s="372"/>
      <c r="AI114" s="396"/>
      <c r="AJ114" s="396"/>
      <c r="AK114" s="396"/>
      <c r="AL114" s="396"/>
      <c r="AM114" s="396"/>
      <c r="AN114" s="396"/>
      <c r="AO114" s="400"/>
      <c r="AP114" s="396"/>
      <c r="AQ114" s="401"/>
      <c r="AR114" s="372"/>
      <c r="AS114" s="369"/>
      <c r="AT114" s="369"/>
      <c r="AU114" s="369"/>
      <c r="AV114" s="369"/>
      <c r="AW114" s="369"/>
      <c r="AX114" s="369"/>
      <c r="AY114" s="369"/>
      <c r="AZ114" s="369"/>
      <c r="BA114" s="369"/>
      <c r="BB114" s="369"/>
      <c r="BC114" s="369"/>
      <c r="BD114" s="369"/>
      <c r="BE114" s="369"/>
      <c r="BF114" s="369"/>
      <c r="BG114" s="369"/>
      <c r="BH114" s="369"/>
      <c r="BI114" s="369"/>
      <c r="BJ114" s="369"/>
      <c r="BK114" s="377"/>
      <c r="BL114" s="371"/>
      <c r="BM114" s="372"/>
      <c r="BN114" s="369"/>
      <c r="BO114" s="369"/>
      <c r="BP114" s="369"/>
      <c r="BQ114" s="369"/>
      <c r="BR114" s="369"/>
      <c r="BS114" s="369"/>
      <c r="BT114" s="369"/>
      <c r="BU114" s="369"/>
      <c r="BV114" s="370"/>
      <c r="BW114" s="372"/>
      <c r="BX114" s="369"/>
      <c r="BY114" s="369"/>
      <c r="BZ114" s="369"/>
      <c r="CA114" s="369"/>
      <c r="CB114" s="369"/>
      <c r="CC114" s="369"/>
      <c r="CD114" s="369"/>
      <c r="CE114" s="369"/>
      <c r="CF114" s="370"/>
      <c r="CG114" s="395"/>
      <c r="CH114" s="372"/>
      <c r="CI114" s="369"/>
      <c r="CJ114" s="369"/>
      <c r="CK114" s="369"/>
      <c r="CL114" s="370"/>
      <c r="CM114" s="373"/>
      <c r="CN114" s="376"/>
      <c r="CO114" s="372"/>
      <c r="CP114" s="369"/>
      <c r="CQ114" s="369"/>
      <c r="CR114" s="369"/>
      <c r="CS114" s="369"/>
      <c r="CT114" s="369"/>
      <c r="CU114" s="369"/>
      <c r="CV114" s="369"/>
      <c r="CW114" s="369"/>
      <c r="CX114" s="370"/>
      <c r="CY114" s="371"/>
      <c r="CZ114" s="371"/>
      <c r="DA114" s="372"/>
      <c r="DB114" s="369"/>
      <c r="DC114" s="369"/>
      <c r="DD114" s="369"/>
      <c r="DE114" s="369"/>
      <c r="DF114" s="369"/>
      <c r="DG114" s="369"/>
      <c r="DH114" s="369"/>
      <c r="DI114" s="369"/>
      <c r="DJ114" s="370"/>
      <c r="DK114" s="382"/>
      <c r="DL114" s="382"/>
      <c r="DM114" s="381"/>
      <c r="DN114" s="381"/>
      <c r="DO114" s="381"/>
      <c r="DP114" s="381"/>
      <c r="DQ114" s="381"/>
      <c r="DR114" s="381"/>
      <c r="DS114" s="380"/>
      <c r="DT114" s="372"/>
      <c r="DU114" s="369"/>
      <c r="DV114" s="369"/>
      <c r="DW114" s="369"/>
      <c r="DX114" s="370"/>
      <c r="DY114" s="378"/>
      <c r="DZ114" s="372"/>
      <c r="EA114" s="369"/>
      <c r="EB114" s="369"/>
      <c r="EC114" s="369"/>
      <c r="ED114" s="370"/>
      <c r="EE114" s="378"/>
      <c r="EF114" s="379"/>
    </row>
    <row r="115" spans="2:136" ht="12.6" customHeight="1" x14ac:dyDescent="0.2">
      <c r="B115" s="414">
        <f t="shared" ref="B115" si="717">B112+1</f>
        <v>36</v>
      </c>
      <c r="C115" s="437"/>
      <c r="D115" s="437"/>
      <c r="E115" s="437"/>
      <c r="F115" s="437"/>
      <c r="G115" s="437"/>
      <c r="H115" s="392" t="s">
        <v>196</v>
      </c>
      <c r="I115" s="437"/>
      <c r="J115" s="437" t="str">
        <f t="shared" ref="J115" si="718">IF($H115="3e)  Skoršia transpozícia  - zavedenie transpozície pred termínom ktorý určuje smernica EÚ. "," ","")</f>
        <v/>
      </c>
      <c r="K115" s="386" t="str">
        <f t="shared" ref="K115" si="719">IF($H115="3e)  Skoršia transpozícia  - zavedenie transpozície pred termínom ktorý určuje smernica EÚ. ",$J115,"NA")</f>
        <v>NA</v>
      </c>
      <c r="L115" s="389">
        <f>IF(K115&gt;12,1,K115/12)</f>
        <v>1</v>
      </c>
      <c r="M115" s="437"/>
      <c r="N115" s="384"/>
      <c r="O115" s="383">
        <f>IF(N115="N",0,N115)</f>
        <v>0</v>
      </c>
      <c r="P115" s="384" t="s">
        <v>196</v>
      </c>
      <c r="Q115" s="384"/>
      <c r="R115" s="384"/>
      <c r="S115" s="384" t="s">
        <v>35</v>
      </c>
      <c r="T115" s="385">
        <f>VLOOKUP(S115,vstupy!$B$3:$C$15,2,FALSE)</f>
        <v>0</v>
      </c>
      <c r="U115" s="384"/>
      <c r="V115" s="409"/>
      <c r="W115" s="410" t="s">
        <v>35</v>
      </c>
      <c r="X115" s="385">
        <f>VLOOKUP(W115,vstupy!$B$3:$C$15,2,FALSE)</f>
        <v>0</v>
      </c>
      <c r="Y115" s="384"/>
      <c r="Z115" s="261" t="s">
        <v>142</v>
      </c>
      <c r="AA115" s="262" t="s">
        <v>137</v>
      </c>
      <c r="AB115" s="263">
        <f>VLOOKUP($Z115,vstupy!$B$18:$F$31,MATCH($AA115,vstupy!$B$17:$F$17,0),0)</f>
        <v>0</v>
      </c>
      <c r="AC115" s="264" t="s">
        <v>143</v>
      </c>
      <c r="AD115" s="263">
        <f>VLOOKUP($AC115,vstupy!$B$34:$C$36,2,FALSE)</f>
        <v>0</v>
      </c>
      <c r="AE115" s="263">
        <f t="shared" si="548"/>
        <v>0</v>
      </c>
      <c r="AF115" s="411" t="s">
        <v>35</v>
      </c>
      <c r="AG115" s="403">
        <f>VLOOKUP(AF115,vstupy!$B$3:$C$15,2,FALSE)</f>
        <v>0</v>
      </c>
      <c r="AH115" s="406" t="str">
        <f>IFERROR(IF(O115=0,"N",Q115/N115*L115),0)</f>
        <v>N</v>
      </c>
      <c r="AI115" s="396">
        <f>Q115*L115</f>
        <v>0</v>
      </c>
      <c r="AJ115" s="408">
        <f t="shared" ref="AJ115" si="720">R115*T115*L115</f>
        <v>0</v>
      </c>
      <c r="AK115" s="400">
        <f t="shared" ref="AK115" si="721">IFERROR(AJ115*O115,0)</f>
        <v>0</v>
      </c>
      <c r="AL115" s="408" t="str">
        <f t="shared" si="510"/>
        <v>N</v>
      </c>
      <c r="AM115" s="396">
        <f t="shared" ref="AM115" si="722">U115*L115</f>
        <v>0</v>
      </c>
      <c r="AN115" s="396">
        <f>V115*X115*L115</f>
        <v>0</v>
      </c>
      <c r="AO115" s="398">
        <f t="shared" ref="AO115" si="723">IFERROR(AN115*O115,0)</f>
        <v>0</v>
      </c>
      <c r="AP115" s="400">
        <f t="shared" ref="AP115" si="724">IF(Y115&gt;0,IF(AG115&gt;0,($I$6/160)*(Y115/60)*AG115*L115,0),IF(AG115&gt;0,($I$6/160)*((AE115+AE116+AE117)/60)*AG115*L115,0))</f>
        <v>0</v>
      </c>
      <c r="AQ115" s="401">
        <f>IFERROR(AP115*O115,0)</f>
        <v>0</v>
      </c>
      <c r="AR115" s="372">
        <f t="shared" ref="AR115:BA115" si="725">IF($P115="In (zvyšuje náklady)",AH115,0)</f>
        <v>0</v>
      </c>
      <c r="AS115" s="369">
        <f t="shared" si="725"/>
        <v>0</v>
      </c>
      <c r="AT115" s="369">
        <f t="shared" si="725"/>
        <v>0</v>
      </c>
      <c r="AU115" s="369">
        <f t="shared" si="725"/>
        <v>0</v>
      </c>
      <c r="AV115" s="369">
        <f t="shared" si="725"/>
        <v>0</v>
      </c>
      <c r="AW115" s="369">
        <f t="shared" si="725"/>
        <v>0</v>
      </c>
      <c r="AX115" s="369">
        <f t="shared" si="725"/>
        <v>0</v>
      </c>
      <c r="AY115" s="369">
        <f t="shared" si="725"/>
        <v>0</v>
      </c>
      <c r="AZ115" s="369">
        <f t="shared" si="725"/>
        <v>0</v>
      </c>
      <c r="BA115" s="369">
        <f t="shared" si="725"/>
        <v>0</v>
      </c>
      <c r="BB115" s="369" t="str">
        <f t="shared" ref="BB115:BK115" si="726">IF($P115="Out (znižuje náklady)",AH115,"0")</f>
        <v>0</v>
      </c>
      <c r="BC115" s="369" t="str">
        <f t="shared" si="726"/>
        <v>0</v>
      </c>
      <c r="BD115" s="369" t="str">
        <f t="shared" si="726"/>
        <v>0</v>
      </c>
      <c r="BE115" s="369" t="str">
        <f t="shared" si="726"/>
        <v>0</v>
      </c>
      <c r="BF115" s="369" t="str">
        <f t="shared" si="726"/>
        <v>0</v>
      </c>
      <c r="BG115" s="369" t="str">
        <f t="shared" si="726"/>
        <v>0</v>
      </c>
      <c r="BH115" s="369" t="str">
        <f t="shared" si="726"/>
        <v>0</v>
      </c>
      <c r="BI115" s="369" t="str">
        <f t="shared" si="726"/>
        <v>0</v>
      </c>
      <c r="BJ115" s="369" t="str">
        <f t="shared" si="726"/>
        <v>0</v>
      </c>
      <c r="BK115" s="377" t="str">
        <f t="shared" si="726"/>
        <v>0</v>
      </c>
      <c r="BL115" s="371">
        <f>IF(H115=vstupy!$B$47,0,1)</f>
        <v>1</v>
      </c>
      <c r="BM115" s="372">
        <f t="shared" ref="BM115:CF115" si="727">$BL115*AR115</f>
        <v>0</v>
      </c>
      <c r="BN115" s="369">
        <f t="shared" si="727"/>
        <v>0</v>
      </c>
      <c r="BO115" s="369">
        <f t="shared" si="727"/>
        <v>0</v>
      </c>
      <c r="BP115" s="369">
        <f t="shared" si="727"/>
        <v>0</v>
      </c>
      <c r="BQ115" s="369">
        <f t="shared" si="727"/>
        <v>0</v>
      </c>
      <c r="BR115" s="369">
        <f t="shared" si="727"/>
        <v>0</v>
      </c>
      <c r="BS115" s="369">
        <f t="shared" si="727"/>
        <v>0</v>
      </c>
      <c r="BT115" s="369">
        <f t="shared" si="727"/>
        <v>0</v>
      </c>
      <c r="BU115" s="369">
        <f t="shared" si="727"/>
        <v>0</v>
      </c>
      <c r="BV115" s="370">
        <f t="shared" si="727"/>
        <v>0</v>
      </c>
      <c r="BW115" s="372">
        <f t="shared" si="727"/>
        <v>0</v>
      </c>
      <c r="BX115" s="369">
        <f t="shared" si="727"/>
        <v>0</v>
      </c>
      <c r="BY115" s="369">
        <f t="shared" si="727"/>
        <v>0</v>
      </c>
      <c r="BZ115" s="369">
        <f t="shared" si="727"/>
        <v>0</v>
      </c>
      <c r="CA115" s="369">
        <f t="shared" si="727"/>
        <v>0</v>
      </c>
      <c r="CB115" s="369">
        <f t="shared" si="727"/>
        <v>0</v>
      </c>
      <c r="CC115" s="369">
        <f t="shared" si="727"/>
        <v>0</v>
      </c>
      <c r="CD115" s="369">
        <f t="shared" si="727"/>
        <v>0</v>
      </c>
      <c r="CE115" s="369">
        <f t="shared" si="727"/>
        <v>0</v>
      </c>
      <c r="CF115" s="370">
        <f t="shared" si="727"/>
        <v>0</v>
      </c>
      <c r="CG115" s="395">
        <f>IF(P115="Nemení sa",1,0)</f>
        <v>0</v>
      </c>
      <c r="CH115" s="372">
        <f>AI115*$CG115</f>
        <v>0</v>
      </c>
      <c r="CI115" s="369">
        <f>AK115*$CG115</f>
        <v>0</v>
      </c>
      <c r="CJ115" s="369">
        <f>AM115*$CG115</f>
        <v>0</v>
      </c>
      <c r="CK115" s="369">
        <f>AO115*$CG115</f>
        <v>0</v>
      </c>
      <c r="CL115" s="370">
        <f>AQ115*$CG115</f>
        <v>0</v>
      </c>
      <c r="CM115" s="373">
        <f t="shared" ref="CM115" si="728">SUM(CH115:CL117)</f>
        <v>0</v>
      </c>
      <c r="CN115" s="374">
        <f>IF(H115=vstupy!B$42,"1",0)</f>
        <v>0</v>
      </c>
      <c r="CO115" s="372">
        <f t="shared" ref="CO115:CX115" si="729">IF($CN115="1",AR115,0)</f>
        <v>0</v>
      </c>
      <c r="CP115" s="369">
        <f t="shared" si="729"/>
        <v>0</v>
      </c>
      <c r="CQ115" s="369">
        <f t="shared" si="729"/>
        <v>0</v>
      </c>
      <c r="CR115" s="369">
        <f t="shared" si="729"/>
        <v>0</v>
      </c>
      <c r="CS115" s="369">
        <f t="shared" si="729"/>
        <v>0</v>
      </c>
      <c r="CT115" s="369">
        <f t="shared" si="729"/>
        <v>0</v>
      </c>
      <c r="CU115" s="369">
        <f t="shared" si="729"/>
        <v>0</v>
      </c>
      <c r="CV115" s="369">
        <f t="shared" si="729"/>
        <v>0</v>
      </c>
      <c r="CW115" s="369">
        <f t="shared" si="729"/>
        <v>0</v>
      </c>
      <c r="CX115" s="370">
        <f t="shared" si="729"/>
        <v>0</v>
      </c>
      <c r="CY115" s="371">
        <f>CR115+CV115+CX115</f>
        <v>0</v>
      </c>
      <c r="CZ115" s="371">
        <f t="shared" ref="CZ115" si="730">CP115+CT115</f>
        <v>0</v>
      </c>
      <c r="DA115" s="372">
        <f t="shared" ref="DA115:DJ115" si="731">IF($CN115="1",BB115,0)</f>
        <v>0</v>
      </c>
      <c r="DB115" s="369">
        <f t="shared" si="731"/>
        <v>0</v>
      </c>
      <c r="DC115" s="369">
        <f t="shared" si="731"/>
        <v>0</v>
      </c>
      <c r="DD115" s="369">
        <f t="shared" si="731"/>
        <v>0</v>
      </c>
      <c r="DE115" s="369">
        <f t="shared" si="731"/>
        <v>0</v>
      </c>
      <c r="DF115" s="369">
        <f t="shared" si="731"/>
        <v>0</v>
      </c>
      <c r="DG115" s="369">
        <f t="shared" si="731"/>
        <v>0</v>
      </c>
      <c r="DH115" s="369">
        <f t="shared" si="731"/>
        <v>0</v>
      </c>
      <c r="DI115" s="369">
        <f t="shared" si="731"/>
        <v>0</v>
      </c>
      <c r="DJ115" s="370">
        <f t="shared" si="731"/>
        <v>0</v>
      </c>
      <c r="DK115" s="382">
        <f>DD115+DH115+DJ115</f>
        <v>0</v>
      </c>
      <c r="DL115" s="382">
        <f t="shared" ref="DL115" si="732">DB115+DF115</f>
        <v>0</v>
      </c>
      <c r="DM115" s="381">
        <f>IF(CG115=0,1,0)</f>
        <v>1</v>
      </c>
      <c r="DN115" s="381">
        <f>IFERROR(IF($AH115="N",AJ115+AL115+AN115+AP115,AH115+AJ115+AL115+AN115+AP115),0)*$DM115</f>
        <v>0</v>
      </c>
      <c r="DO115" s="381">
        <f>(AI115+AK115+AM115+AO115+AQ115)*$DM115</f>
        <v>0</v>
      </c>
      <c r="DP115" s="381">
        <f>AU115+AY115+BA115-CY115</f>
        <v>0</v>
      </c>
      <c r="DQ115" s="381">
        <f>BE115+BI115+BK115-DK115</f>
        <v>0</v>
      </c>
      <c r="DR115" s="381">
        <f>DP115+DQ115</f>
        <v>0</v>
      </c>
      <c r="DS115" s="380" t="str">
        <f>IF(OR(H115=vstupy!B$40,H115=vstupy!B$41,H115=vstupy!B$42,),"0","1")</f>
        <v>0</v>
      </c>
      <c r="DT115" s="372">
        <f>IF($DS115="1",AS115,"0")+CH115</f>
        <v>0</v>
      </c>
      <c r="DU115" s="369">
        <f>IF($DS115="1",AU115,"0")+CI115</f>
        <v>0</v>
      </c>
      <c r="DV115" s="369">
        <f>IF($DS115="1",AW115,"0")+CJ115</f>
        <v>0</v>
      </c>
      <c r="DW115" s="369">
        <f>IF($DS115="1",AY115,"0")+CK115</f>
        <v>0</v>
      </c>
      <c r="DX115" s="370">
        <f>IF($DS115="1",BA115,"0")+CL115</f>
        <v>0</v>
      </c>
      <c r="DY115" s="378">
        <f t="shared" ref="DY115" si="733">SUM(DT115:DX117)</f>
        <v>0</v>
      </c>
      <c r="DZ115" s="372" t="str">
        <f t="shared" ref="DZ115" si="734">IF($DS115="1",BC115,"0")</f>
        <v>0</v>
      </c>
      <c r="EA115" s="369" t="str">
        <f t="shared" ref="EA115" si="735">IF($DS115="1",BE115,"0")</f>
        <v>0</v>
      </c>
      <c r="EB115" s="369" t="str">
        <f t="shared" ref="EB115" si="736">IF($DS115="1",BG115,"0")</f>
        <v>0</v>
      </c>
      <c r="EC115" s="369" t="str">
        <f>IF($DS115="1",BI115,"0")</f>
        <v>0</v>
      </c>
      <c r="ED115" s="370" t="str">
        <f>IF($DS115="1",BK115,"0")</f>
        <v>0</v>
      </c>
      <c r="EE115" s="378">
        <f t="shared" ref="EE115" si="737">SUM(DZ115:ED117)</f>
        <v>0</v>
      </c>
      <c r="EF115" s="379">
        <f>EE115+DY115</f>
        <v>0</v>
      </c>
    </row>
    <row r="116" spans="2:136" ht="12.6" customHeight="1" x14ac:dyDescent="0.2">
      <c r="B116" s="414"/>
      <c r="C116" s="437"/>
      <c r="D116" s="437"/>
      <c r="E116" s="437"/>
      <c r="F116" s="437"/>
      <c r="G116" s="437"/>
      <c r="H116" s="393"/>
      <c r="I116" s="437"/>
      <c r="J116" s="437"/>
      <c r="K116" s="387"/>
      <c r="L116" s="390"/>
      <c r="M116" s="437"/>
      <c r="N116" s="384"/>
      <c r="O116" s="383"/>
      <c r="P116" s="384"/>
      <c r="Q116" s="384"/>
      <c r="R116" s="384"/>
      <c r="S116" s="384"/>
      <c r="T116" s="385"/>
      <c r="U116" s="384"/>
      <c r="V116" s="409"/>
      <c r="W116" s="410"/>
      <c r="X116" s="385"/>
      <c r="Y116" s="384"/>
      <c r="Z116" s="261" t="s">
        <v>142</v>
      </c>
      <c r="AA116" s="262" t="s">
        <v>137</v>
      </c>
      <c r="AB116" s="263">
        <f>VLOOKUP($Z116,vstupy!$B$18:$F$31,MATCH($AA116,vstupy!$B$17:$F$17,0),0)</f>
        <v>0</v>
      </c>
      <c r="AC116" s="264" t="s">
        <v>143</v>
      </c>
      <c r="AD116" s="263">
        <f>VLOOKUP($AC116,vstupy!$B$34:$C$36,2,FALSE)</f>
        <v>0</v>
      </c>
      <c r="AE116" s="263">
        <f t="shared" si="548"/>
        <v>0</v>
      </c>
      <c r="AF116" s="412"/>
      <c r="AG116" s="404"/>
      <c r="AH116" s="372"/>
      <c r="AI116" s="396"/>
      <c r="AJ116" s="396"/>
      <c r="AK116" s="396"/>
      <c r="AL116" s="396"/>
      <c r="AM116" s="396"/>
      <c r="AN116" s="396"/>
      <c r="AO116" s="399"/>
      <c r="AP116" s="396"/>
      <c r="AQ116" s="401"/>
      <c r="AR116" s="372"/>
      <c r="AS116" s="369"/>
      <c r="AT116" s="369"/>
      <c r="AU116" s="369"/>
      <c r="AV116" s="369"/>
      <c r="AW116" s="369"/>
      <c r="AX116" s="369"/>
      <c r="AY116" s="369"/>
      <c r="AZ116" s="369"/>
      <c r="BA116" s="369"/>
      <c r="BB116" s="369"/>
      <c r="BC116" s="369"/>
      <c r="BD116" s="369"/>
      <c r="BE116" s="369"/>
      <c r="BF116" s="369"/>
      <c r="BG116" s="369"/>
      <c r="BH116" s="369"/>
      <c r="BI116" s="369"/>
      <c r="BJ116" s="369"/>
      <c r="BK116" s="377"/>
      <c r="BL116" s="371"/>
      <c r="BM116" s="372"/>
      <c r="BN116" s="369"/>
      <c r="BO116" s="369"/>
      <c r="BP116" s="369"/>
      <c r="BQ116" s="369"/>
      <c r="BR116" s="369"/>
      <c r="BS116" s="369"/>
      <c r="BT116" s="369"/>
      <c r="BU116" s="369"/>
      <c r="BV116" s="370"/>
      <c r="BW116" s="372"/>
      <c r="BX116" s="369"/>
      <c r="BY116" s="369"/>
      <c r="BZ116" s="369"/>
      <c r="CA116" s="369"/>
      <c r="CB116" s="369"/>
      <c r="CC116" s="369"/>
      <c r="CD116" s="369"/>
      <c r="CE116" s="369"/>
      <c r="CF116" s="370"/>
      <c r="CG116" s="395"/>
      <c r="CH116" s="372"/>
      <c r="CI116" s="369"/>
      <c r="CJ116" s="369"/>
      <c r="CK116" s="369"/>
      <c r="CL116" s="370"/>
      <c r="CM116" s="373"/>
      <c r="CN116" s="375"/>
      <c r="CO116" s="372"/>
      <c r="CP116" s="369"/>
      <c r="CQ116" s="369"/>
      <c r="CR116" s="369"/>
      <c r="CS116" s="369"/>
      <c r="CT116" s="369"/>
      <c r="CU116" s="369"/>
      <c r="CV116" s="369"/>
      <c r="CW116" s="369"/>
      <c r="CX116" s="370"/>
      <c r="CY116" s="371"/>
      <c r="CZ116" s="371"/>
      <c r="DA116" s="372"/>
      <c r="DB116" s="369"/>
      <c r="DC116" s="369"/>
      <c r="DD116" s="369"/>
      <c r="DE116" s="369"/>
      <c r="DF116" s="369"/>
      <c r="DG116" s="369"/>
      <c r="DH116" s="369"/>
      <c r="DI116" s="369"/>
      <c r="DJ116" s="370"/>
      <c r="DK116" s="382"/>
      <c r="DL116" s="382"/>
      <c r="DM116" s="381"/>
      <c r="DN116" s="381"/>
      <c r="DO116" s="381"/>
      <c r="DP116" s="381"/>
      <c r="DQ116" s="381"/>
      <c r="DR116" s="381"/>
      <c r="DS116" s="380"/>
      <c r="DT116" s="372"/>
      <c r="DU116" s="369"/>
      <c r="DV116" s="369"/>
      <c r="DW116" s="369"/>
      <c r="DX116" s="370"/>
      <c r="DY116" s="378"/>
      <c r="DZ116" s="372"/>
      <c r="EA116" s="369"/>
      <c r="EB116" s="369"/>
      <c r="EC116" s="369"/>
      <c r="ED116" s="370"/>
      <c r="EE116" s="378"/>
      <c r="EF116" s="379"/>
    </row>
    <row r="117" spans="2:136" ht="12.6" customHeight="1" x14ac:dyDescent="0.2">
      <c r="B117" s="414"/>
      <c r="C117" s="437"/>
      <c r="D117" s="437"/>
      <c r="E117" s="437"/>
      <c r="F117" s="437"/>
      <c r="G117" s="437"/>
      <c r="H117" s="394"/>
      <c r="I117" s="437"/>
      <c r="J117" s="437"/>
      <c r="K117" s="388"/>
      <c r="L117" s="391"/>
      <c r="M117" s="437"/>
      <c r="N117" s="384"/>
      <c r="O117" s="383"/>
      <c r="P117" s="384"/>
      <c r="Q117" s="384"/>
      <c r="R117" s="384"/>
      <c r="S117" s="384"/>
      <c r="T117" s="385"/>
      <c r="U117" s="384"/>
      <c r="V117" s="409"/>
      <c r="W117" s="410"/>
      <c r="X117" s="385"/>
      <c r="Y117" s="384"/>
      <c r="Z117" s="261" t="s">
        <v>142</v>
      </c>
      <c r="AA117" s="262" t="s">
        <v>137</v>
      </c>
      <c r="AB117" s="263">
        <f>VLOOKUP($Z117,vstupy!$B$18:$F$31,MATCH($AA117,vstupy!$B$17:$F$17,0),0)</f>
        <v>0</v>
      </c>
      <c r="AC117" s="264" t="s">
        <v>143</v>
      </c>
      <c r="AD117" s="263">
        <f>VLOOKUP($AC117,vstupy!$B$34:$C$36,2,FALSE)</f>
        <v>0</v>
      </c>
      <c r="AE117" s="263">
        <f t="shared" si="548"/>
        <v>0</v>
      </c>
      <c r="AF117" s="413"/>
      <c r="AG117" s="405"/>
      <c r="AH117" s="372"/>
      <c r="AI117" s="396"/>
      <c r="AJ117" s="396"/>
      <c r="AK117" s="396"/>
      <c r="AL117" s="396"/>
      <c r="AM117" s="396"/>
      <c r="AN117" s="396"/>
      <c r="AO117" s="400"/>
      <c r="AP117" s="396"/>
      <c r="AQ117" s="401"/>
      <c r="AR117" s="372"/>
      <c r="AS117" s="369"/>
      <c r="AT117" s="369"/>
      <c r="AU117" s="369"/>
      <c r="AV117" s="369"/>
      <c r="AW117" s="369"/>
      <c r="AX117" s="369"/>
      <c r="AY117" s="369"/>
      <c r="AZ117" s="369"/>
      <c r="BA117" s="369"/>
      <c r="BB117" s="369"/>
      <c r="BC117" s="369"/>
      <c r="BD117" s="369"/>
      <c r="BE117" s="369"/>
      <c r="BF117" s="369"/>
      <c r="BG117" s="369"/>
      <c r="BH117" s="369"/>
      <c r="BI117" s="369"/>
      <c r="BJ117" s="369"/>
      <c r="BK117" s="377"/>
      <c r="BL117" s="371"/>
      <c r="BM117" s="372"/>
      <c r="BN117" s="369"/>
      <c r="BO117" s="369"/>
      <c r="BP117" s="369"/>
      <c r="BQ117" s="369"/>
      <c r="BR117" s="369"/>
      <c r="BS117" s="369"/>
      <c r="BT117" s="369"/>
      <c r="BU117" s="369"/>
      <c r="BV117" s="370"/>
      <c r="BW117" s="372"/>
      <c r="BX117" s="369"/>
      <c r="BY117" s="369"/>
      <c r="BZ117" s="369"/>
      <c r="CA117" s="369"/>
      <c r="CB117" s="369"/>
      <c r="CC117" s="369"/>
      <c r="CD117" s="369"/>
      <c r="CE117" s="369"/>
      <c r="CF117" s="370"/>
      <c r="CG117" s="395"/>
      <c r="CH117" s="372"/>
      <c r="CI117" s="369"/>
      <c r="CJ117" s="369"/>
      <c r="CK117" s="369"/>
      <c r="CL117" s="370"/>
      <c r="CM117" s="373"/>
      <c r="CN117" s="376"/>
      <c r="CO117" s="372"/>
      <c r="CP117" s="369"/>
      <c r="CQ117" s="369"/>
      <c r="CR117" s="369"/>
      <c r="CS117" s="369"/>
      <c r="CT117" s="369"/>
      <c r="CU117" s="369"/>
      <c r="CV117" s="369"/>
      <c r="CW117" s="369"/>
      <c r="CX117" s="370"/>
      <c r="CY117" s="371"/>
      <c r="CZ117" s="371"/>
      <c r="DA117" s="372"/>
      <c r="DB117" s="369"/>
      <c r="DC117" s="369"/>
      <c r="DD117" s="369"/>
      <c r="DE117" s="369"/>
      <c r="DF117" s="369"/>
      <c r="DG117" s="369"/>
      <c r="DH117" s="369"/>
      <c r="DI117" s="369"/>
      <c r="DJ117" s="370"/>
      <c r="DK117" s="382"/>
      <c r="DL117" s="382"/>
      <c r="DM117" s="381"/>
      <c r="DN117" s="381"/>
      <c r="DO117" s="381"/>
      <c r="DP117" s="381"/>
      <c r="DQ117" s="381"/>
      <c r="DR117" s="381"/>
      <c r="DS117" s="380"/>
      <c r="DT117" s="372"/>
      <c r="DU117" s="369"/>
      <c r="DV117" s="369"/>
      <c r="DW117" s="369"/>
      <c r="DX117" s="370"/>
      <c r="DY117" s="378"/>
      <c r="DZ117" s="372"/>
      <c r="EA117" s="369"/>
      <c r="EB117" s="369"/>
      <c r="EC117" s="369"/>
      <c r="ED117" s="370"/>
      <c r="EE117" s="378"/>
      <c r="EF117" s="379"/>
    </row>
    <row r="118" spans="2:136" ht="12.6" customHeight="1" x14ac:dyDescent="0.2">
      <c r="B118" s="427">
        <f t="shared" ref="B118" si="738">B115+1</f>
        <v>37</v>
      </c>
      <c r="C118" s="425"/>
      <c r="D118" s="425"/>
      <c r="E118" s="425"/>
      <c r="F118" s="425"/>
      <c r="G118" s="425"/>
      <c r="H118" s="428" t="s">
        <v>196</v>
      </c>
      <c r="I118" s="425"/>
      <c r="J118" s="425" t="str">
        <f t="shared" ref="J118" si="739">IF($H118="3e)  Skoršia transpozícia  - zavedenie transpozície pred termínom ktorý určuje smernica EÚ. "," ","")</f>
        <v/>
      </c>
      <c r="K118" s="431" t="str">
        <f t="shared" ref="K118" si="740">IF($H118="3e)  Skoršia transpozícia  - zavedenie transpozície pred termínom ktorý určuje smernica EÚ. ",$J118,"NA")</f>
        <v>NA</v>
      </c>
      <c r="L118" s="422">
        <f>IF(K118&gt;12,1,K118/12)</f>
        <v>1</v>
      </c>
      <c r="M118" s="425"/>
      <c r="N118" s="418"/>
      <c r="O118" s="426">
        <f>IF(N118="N",0,N118)</f>
        <v>0</v>
      </c>
      <c r="P118" s="418" t="s">
        <v>196</v>
      </c>
      <c r="Q118" s="418"/>
      <c r="R118" s="418"/>
      <c r="S118" s="418" t="s">
        <v>35</v>
      </c>
      <c r="T118" s="419">
        <f>VLOOKUP(S118,vstupy!$B$3:$C$15,2,FALSE)</f>
        <v>0</v>
      </c>
      <c r="U118" s="418"/>
      <c r="V118" s="420"/>
      <c r="W118" s="421" t="s">
        <v>35</v>
      </c>
      <c r="X118" s="419">
        <f>VLOOKUP(W118,vstupy!$B$3:$C$15,2,FALSE)</f>
        <v>0</v>
      </c>
      <c r="Y118" s="418"/>
      <c r="Z118" s="160" t="s">
        <v>142</v>
      </c>
      <c r="AA118" s="174" t="s">
        <v>137</v>
      </c>
      <c r="AB118" s="171">
        <f>VLOOKUP($Z118,vstupy!$B$18:$F$31,MATCH($AA118,vstupy!$B$17:$F$17,0),0)</f>
        <v>0</v>
      </c>
      <c r="AC118" s="108" t="s">
        <v>143</v>
      </c>
      <c r="AD118" s="171">
        <f>VLOOKUP($AC118,vstupy!$B$34:$C$36,2,FALSE)</f>
        <v>0</v>
      </c>
      <c r="AE118" s="171">
        <f t="shared" si="548"/>
        <v>0</v>
      </c>
      <c r="AF118" s="434" t="s">
        <v>35</v>
      </c>
      <c r="AG118" s="403">
        <f>VLOOKUP(AF118,vstupy!$B$3:$C$15,2,FALSE)</f>
        <v>0</v>
      </c>
      <c r="AH118" s="406" t="str">
        <f>IFERROR(IF(O118=0,"N",Q118/N118*L118),0)</f>
        <v>N</v>
      </c>
      <c r="AI118" s="396">
        <f>Q118*L118</f>
        <v>0</v>
      </c>
      <c r="AJ118" s="408">
        <f t="shared" ref="AJ118" si="741">R118*T118*L118</f>
        <v>0</v>
      </c>
      <c r="AK118" s="400">
        <f t="shared" ref="AK118" si="742">IFERROR(AJ118*O118,0)</f>
        <v>0</v>
      </c>
      <c r="AL118" s="408" t="str">
        <f t="shared" si="510"/>
        <v>N</v>
      </c>
      <c r="AM118" s="396">
        <f t="shared" ref="AM118" si="743">U118*L118</f>
        <v>0</v>
      </c>
      <c r="AN118" s="396">
        <f>V118*X118*L118</f>
        <v>0</v>
      </c>
      <c r="AO118" s="398">
        <f t="shared" ref="AO118" si="744">IFERROR(AN118*O118,0)</f>
        <v>0</v>
      </c>
      <c r="AP118" s="400">
        <f t="shared" ref="AP118" si="745">IF(Y118&gt;0,IF(AG118&gt;0,($I$6/160)*(Y118/60)*AG118*L118,0),IF(AG118&gt;0,($I$6/160)*((AE118+AE119+AE120)/60)*AG118*L118,0))</f>
        <v>0</v>
      </c>
      <c r="AQ118" s="401">
        <f>IFERROR(AP118*O118,0)</f>
        <v>0</v>
      </c>
      <c r="AR118" s="372">
        <f t="shared" ref="AR118:BA118" si="746">IF($P118="In (zvyšuje náklady)",AH118,0)</f>
        <v>0</v>
      </c>
      <c r="AS118" s="369">
        <f t="shared" si="746"/>
        <v>0</v>
      </c>
      <c r="AT118" s="369">
        <f t="shared" si="746"/>
        <v>0</v>
      </c>
      <c r="AU118" s="369">
        <f t="shared" si="746"/>
        <v>0</v>
      </c>
      <c r="AV118" s="369">
        <f t="shared" si="746"/>
        <v>0</v>
      </c>
      <c r="AW118" s="369">
        <f t="shared" si="746"/>
        <v>0</v>
      </c>
      <c r="AX118" s="369">
        <f t="shared" si="746"/>
        <v>0</v>
      </c>
      <c r="AY118" s="369">
        <f t="shared" si="746"/>
        <v>0</v>
      </c>
      <c r="AZ118" s="369">
        <f t="shared" si="746"/>
        <v>0</v>
      </c>
      <c r="BA118" s="369">
        <f t="shared" si="746"/>
        <v>0</v>
      </c>
      <c r="BB118" s="369" t="str">
        <f t="shared" ref="BB118:BK118" si="747">IF($P118="Out (znižuje náklady)",AH118,"0")</f>
        <v>0</v>
      </c>
      <c r="BC118" s="369" t="str">
        <f t="shared" si="747"/>
        <v>0</v>
      </c>
      <c r="BD118" s="369" t="str">
        <f t="shared" si="747"/>
        <v>0</v>
      </c>
      <c r="BE118" s="369" t="str">
        <f t="shared" si="747"/>
        <v>0</v>
      </c>
      <c r="BF118" s="369" t="str">
        <f t="shared" si="747"/>
        <v>0</v>
      </c>
      <c r="BG118" s="369" t="str">
        <f t="shared" si="747"/>
        <v>0</v>
      </c>
      <c r="BH118" s="369" t="str">
        <f t="shared" si="747"/>
        <v>0</v>
      </c>
      <c r="BI118" s="369" t="str">
        <f t="shared" si="747"/>
        <v>0</v>
      </c>
      <c r="BJ118" s="369" t="str">
        <f t="shared" si="747"/>
        <v>0</v>
      </c>
      <c r="BK118" s="377" t="str">
        <f t="shared" si="747"/>
        <v>0</v>
      </c>
      <c r="BL118" s="371">
        <f>IF(H118=vstupy!$B$47,0,1)</f>
        <v>1</v>
      </c>
      <c r="BM118" s="372">
        <f t="shared" ref="BM118:CF118" si="748">$BL118*AR118</f>
        <v>0</v>
      </c>
      <c r="BN118" s="369">
        <f t="shared" si="748"/>
        <v>0</v>
      </c>
      <c r="BO118" s="369">
        <f t="shared" si="748"/>
        <v>0</v>
      </c>
      <c r="BP118" s="369">
        <f t="shared" si="748"/>
        <v>0</v>
      </c>
      <c r="BQ118" s="369">
        <f t="shared" si="748"/>
        <v>0</v>
      </c>
      <c r="BR118" s="369">
        <f t="shared" si="748"/>
        <v>0</v>
      </c>
      <c r="BS118" s="369">
        <f t="shared" si="748"/>
        <v>0</v>
      </c>
      <c r="BT118" s="369">
        <f t="shared" si="748"/>
        <v>0</v>
      </c>
      <c r="BU118" s="369">
        <f t="shared" si="748"/>
        <v>0</v>
      </c>
      <c r="BV118" s="370">
        <f t="shared" si="748"/>
        <v>0</v>
      </c>
      <c r="BW118" s="372">
        <f t="shared" si="748"/>
        <v>0</v>
      </c>
      <c r="BX118" s="369">
        <f t="shared" si="748"/>
        <v>0</v>
      </c>
      <c r="BY118" s="369">
        <f t="shared" si="748"/>
        <v>0</v>
      </c>
      <c r="BZ118" s="369">
        <f t="shared" si="748"/>
        <v>0</v>
      </c>
      <c r="CA118" s="369">
        <f t="shared" si="748"/>
        <v>0</v>
      </c>
      <c r="CB118" s="369">
        <f t="shared" si="748"/>
        <v>0</v>
      </c>
      <c r="CC118" s="369">
        <f t="shared" si="748"/>
        <v>0</v>
      </c>
      <c r="CD118" s="369">
        <f t="shared" si="748"/>
        <v>0</v>
      </c>
      <c r="CE118" s="369">
        <f t="shared" si="748"/>
        <v>0</v>
      </c>
      <c r="CF118" s="370">
        <f t="shared" si="748"/>
        <v>0</v>
      </c>
      <c r="CG118" s="395">
        <f>IF(P118="Nemení sa",1,0)</f>
        <v>0</v>
      </c>
      <c r="CH118" s="372">
        <f>AI118*$CG118</f>
        <v>0</v>
      </c>
      <c r="CI118" s="369">
        <f>AK118*$CG118</f>
        <v>0</v>
      </c>
      <c r="CJ118" s="369">
        <f>AM118*$CG118</f>
        <v>0</v>
      </c>
      <c r="CK118" s="369">
        <f>AO118*$CG118</f>
        <v>0</v>
      </c>
      <c r="CL118" s="370">
        <f>AQ118*$CG118</f>
        <v>0</v>
      </c>
      <c r="CM118" s="373">
        <f t="shared" ref="CM118" si="749">SUM(CH118:CL120)</f>
        <v>0</v>
      </c>
      <c r="CN118" s="374">
        <f>IF(H118=vstupy!B$42,"1",0)</f>
        <v>0</v>
      </c>
      <c r="CO118" s="372">
        <f t="shared" ref="CO118:CX118" si="750">IF($CN118="1",AR118,0)</f>
        <v>0</v>
      </c>
      <c r="CP118" s="369">
        <f t="shared" si="750"/>
        <v>0</v>
      </c>
      <c r="CQ118" s="369">
        <f t="shared" si="750"/>
        <v>0</v>
      </c>
      <c r="CR118" s="369">
        <f t="shared" si="750"/>
        <v>0</v>
      </c>
      <c r="CS118" s="369">
        <f t="shared" si="750"/>
        <v>0</v>
      </c>
      <c r="CT118" s="369">
        <f t="shared" si="750"/>
        <v>0</v>
      </c>
      <c r="CU118" s="369">
        <f t="shared" si="750"/>
        <v>0</v>
      </c>
      <c r="CV118" s="369">
        <f t="shared" si="750"/>
        <v>0</v>
      </c>
      <c r="CW118" s="369">
        <f t="shared" si="750"/>
        <v>0</v>
      </c>
      <c r="CX118" s="370">
        <f t="shared" si="750"/>
        <v>0</v>
      </c>
      <c r="CY118" s="371">
        <f>CR118+CV118+CX118</f>
        <v>0</v>
      </c>
      <c r="CZ118" s="371">
        <f t="shared" ref="CZ118" si="751">CP118+CT118</f>
        <v>0</v>
      </c>
      <c r="DA118" s="372">
        <f t="shared" ref="DA118:DJ118" si="752">IF($CN118="1",BB118,0)</f>
        <v>0</v>
      </c>
      <c r="DB118" s="369">
        <f t="shared" si="752"/>
        <v>0</v>
      </c>
      <c r="DC118" s="369">
        <f t="shared" si="752"/>
        <v>0</v>
      </c>
      <c r="DD118" s="369">
        <f t="shared" si="752"/>
        <v>0</v>
      </c>
      <c r="DE118" s="369">
        <f t="shared" si="752"/>
        <v>0</v>
      </c>
      <c r="DF118" s="369">
        <f t="shared" si="752"/>
        <v>0</v>
      </c>
      <c r="DG118" s="369">
        <f t="shared" si="752"/>
        <v>0</v>
      </c>
      <c r="DH118" s="369">
        <f t="shared" si="752"/>
        <v>0</v>
      </c>
      <c r="DI118" s="369">
        <f t="shared" si="752"/>
        <v>0</v>
      </c>
      <c r="DJ118" s="370">
        <f t="shared" si="752"/>
        <v>0</v>
      </c>
      <c r="DK118" s="382">
        <f>DD118+DH118+DJ118</f>
        <v>0</v>
      </c>
      <c r="DL118" s="382">
        <f t="shared" ref="DL118" si="753">DB118+DF118</f>
        <v>0</v>
      </c>
      <c r="DM118" s="381">
        <f>IF(CG118=0,1,0)</f>
        <v>1</v>
      </c>
      <c r="DN118" s="381">
        <f>IFERROR(IF($AH118="N",AJ118+AL118+AN118+AP118,AH118+AJ118+AL118+AN118+AP118),0)*$DM118</f>
        <v>0</v>
      </c>
      <c r="DO118" s="381">
        <f>(AI118+AK118+AM118+AO118+AQ118)*$DM118</f>
        <v>0</v>
      </c>
      <c r="DP118" s="381">
        <f>AU118+AY118+BA118-CY118</f>
        <v>0</v>
      </c>
      <c r="DQ118" s="381">
        <f>BE118+BI118+BK118-DK118</f>
        <v>0</v>
      </c>
      <c r="DR118" s="381">
        <f>DP118+DQ118</f>
        <v>0</v>
      </c>
      <c r="DS118" s="380" t="str">
        <f>IF(OR(H118=vstupy!B$40,H118=vstupy!B$41,H118=vstupy!B$42,),"0","1")</f>
        <v>0</v>
      </c>
      <c r="DT118" s="372">
        <f>IF($DS118="1",AS118,"0")+CH118</f>
        <v>0</v>
      </c>
      <c r="DU118" s="369">
        <f>IF($DS118="1",AU118,"0")+CI118</f>
        <v>0</v>
      </c>
      <c r="DV118" s="369">
        <f>IF($DS118="1",AW118,"0")+CJ118</f>
        <v>0</v>
      </c>
      <c r="DW118" s="369">
        <f>IF($DS118="1",AY118,"0")+CK118</f>
        <v>0</v>
      </c>
      <c r="DX118" s="370">
        <f>IF($DS118="1",BA118,"0")+CL118</f>
        <v>0</v>
      </c>
      <c r="DY118" s="378">
        <f t="shared" ref="DY118" si="754">SUM(DT118:DX120)</f>
        <v>0</v>
      </c>
      <c r="DZ118" s="372" t="str">
        <f t="shared" ref="DZ118" si="755">IF($DS118="1",BC118,"0")</f>
        <v>0</v>
      </c>
      <c r="EA118" s="369" t="str">
        <f t="shared" ref="EA118" si="756">IF($DS118="1",BE118,"0")</f>
        <v>0</v>
      </c>
      <c r="EB118" s="369" t="str">
        <f t="shared" ref="EB118" si="757">IF($DS118="1",BG118,"0")</f>
        <v>0</v>
      </c>
      <c r="EC118" s="369" t="str">
        <f>IF($DS118="1",BI118,"0")</f>
        <v>0</v>
      </c>
      <c r="ED118" s="370" t="str">
        <f>IF($DS118="1",BK118,"0")</f>
        <v>0</v>
      </c>
      <c r="EE118" s="378">
        <f t="shared" ref="EE118" si="758">SUM(DZ118:ED120)</f>
        <v>0</v>
      </c>
      <c r="EF118" s="379">
        <f>EE118+DY118</f>
        <v>0</v>
      </c>
    </row>
    <row r="119" spans="2:136" ht="12.6" customHeight="1" x14ac:dyDescent="0.2">
      <c r="B119" s="427"/>
      <c r="C119" s="425"/>
      <c r="D119" s="425"/>
      <c r="E119" s="425"/>
      <c r="F119" s="425"/>
      <c r="G119" s="425"/>
      <c r="H119" s="429"/>
      <c r="I119" s="425"/>
      <c r="J119" s="425"/>
      <c r="K119" s="432"/>
      <c r="L119" s="423"/>
      <c r="M119" s="425"/>
      <c r="N119" s="418"/>
      <c r="O119" s="426"/>
      <c r="P119" s="418"/>
      <c r="Q119" s="418"/>
      <c r="R119" s="418"/>
      <c r="S119" s="418"/>
      <c r="T119" s="419"/>
      <c r="U119" s="418"/>
      <c r="V119" s="420"/>
      <c r="W119" s="421"/>
      <c r="X119" s="419"/>
      <c r="Y119" s="418"/>
      <c r="Z119" s="160" t="s">
        <v>142</v>
      </c>
      <c r="AA119" s="174" t="s">
        <v>137</v>
      </c>
      <c r="AB119" s="171">
        <f>VLOOKUP($Z119,vstupy!$B$18:$F$31,MATCH($AA119,vstupy!$B$17:$F$17,0),0)</f>
        <v>0</v>
      </c>
      <c r="AC119" s="108" t="s">
        <v>143</v>
      </c>
      <c r="AD119" s="171">
        <f>VLOOKUP($AC119,vstupy!$B$34:$C$36,2,FALSE)</f>
        <v>0</v>
      </c>
      <c r="AE119" s="171">
        <f t="shared" si="548"/>
        <v>0</v>
      </c>
      <c r="AF119" s="435"/>
      <c r="AG119" s="404"/>
      <c r="AH119" s="372"/>
      <c r="AI119" s="396"/>
      <c r="AJ119" s="396"/>
      <c r="AK119" s="396"/>
      <c r="AL119" s="396"/>
      <c r="AM119" s="396"/>
      <c r="AN119" s="396"/>
      <c r="AO119" s="399"/>
      <c r="AP119" s="396"/>
      <c r="AQ119" s="401"/>
      <c r="AR119" s="372"/>
      <c r="AS119" s="369"/>
      <c r="AT119" s="369"/>
      <c r="AU119" s="369"/>
      <c r="AV119" s="369"/>
      <c r="AW119" s="369"/>
      <c r="AX119" s="369"/>
      <c r="AY119" s="369"/>
      <c r="AZ119" s="369"/>
      <c r="BA119" s="369"/>
      <c r="BB119" s="369"/>
      <c r="BC119" s="369"/>
      <c r="BD119" s="369"/>
      <c r="BE119" s="369"/>
      <c r="BF119" s="369"/>
      <c r="BG119" s="369"/>
      <c r="BH119" s="369"/>
      <c r="BI119" s="369"/>
      <c r="BJ119" s="369"/>
      <c r="BK119" s="377"/>
      <c r="BL119" s="371"/>
      <c r="BM119" s="372"/>
      <c r="BN119" s="369"/>
      <c r="BO119" s="369"/>
      <c r="BP119" s="369"/>
      <c r="BQ119" s="369"/>
      <c r="BR119" s="369"/>
      <c r="BS119" s="369"/>
      <c r="BT119" s="369"/>
      <c r="BU119" s="369"/>
      <c r="BV119" s="370"/>
      <c r="BW119" s="372"/>
      <c r="BX119" s="369"/>
      <c r="BY119" s="369"/>
      <c r="BZ119" s="369"/>
      <c r="CA119" s="369"/>
      <c r="CB119" s="369"/>
      <c r="CC119" s="369"/>
      <c r="CD119" s="369"/>
      <c r="CE119" s="369"/>
      <c r="CF119" s="370"/>
      <c r="CG119" s="395"/>
      <c r="CH119" s="372"/>
      <c r="CI119" s="369"/>
      <c r="CJ119" s="369"/>
      <c r="CK119" s="369"/>
      <c r="CL119" s="370"/>
      <c r="CM119" s="373"/>
      <c r="CN119" s="375"/>
      <c r="CO119" s="372"/>
      <c r="CP119" s="369"/>
      <c r="CQ119" s="369"/>
      <c r="CR119" s="369"/>
      <c r="CS119" s="369"/>
      <c r="CT119" s="369"/>
      <c r="CU119" s="369"/>
      <c r="CV119" s="369"/>
      <c r="CW119" s="369"/>
      <c r="CX119" s="370"/>
      <c r="CY119" s="371"/>
      <c r="CZ119" s="371"/>
      <c r="DA119" s="372"/>
      <c r="DB119" s="369"/>
      <c r="DC119" s="369"/>
      <c r="DD119" s="369"/>
      <c r="DE119" s="369"/>
      <c r="DF119" s="369"/>
      <c r="DG119" s="369"/>
      <c r="DH119" s="369"/>
      <c r="DI119" s="369"/>
      <c r="DJ119" s="370"/>
      <c r="DK119" s="382"/>
      <c r="DL119" s="382"/>
      <c r="DM119" s="381"/>
      <c r="DN119" s="381"/>
      <c r="DO119" s="381"/>
      <c r="DP119" s="381"/>
      <c r="DQ119" s="381"/>
      <c r="DR119" s="381"/>
      <c r="DS119" s="380"/>
      <c r="DT119" s="372"/>
      <c r="DU119" s="369"/>
      <c r="DV119" s="369"/>
      <c r="DW119" s="369"/>
      <c r="DX119" s="370"/>
      <c r="DY119" s="378"/>
      <c r="DZ119" s="372"/>
      <c r="EA119" s="369"/>
      <c r="EB119" s="369"/>
      <c r="EC119" s="369"/>
      <c r="ED119" s="370"/>
      <c r="EE119" s="378"/>
      <c r="EF119" s="379"/>
    </row>
    <row r="120" spans="2:136" ht="12.6" customHeight="1" x14ac:dyDescent="0.2">
      <c r="B120" s="427"/>
      <c r="C120" s="425"/>
      <c r="D120" s="425"/>
      <c r="E120" s="425"/>
      <c r="F120" s="425"/>
      <c r="G120" s="425"/>
      <c r="H120" s="430"/>
      <c r="I120" s="425"/>
      <c r="J120" s="425"/>
      <c r="K120" s="433"/>
      <c r="L120" s="424"/>
      <c r="M120" s="425"/>
      <c r="N120" s="418"/>
      <c r="O120" s="426"/>
      <c r="P120" s="418"/>
      <c r="Q120" s="418"/>
      <c r="R120" s="418"/>
      <c r="S120" s="418"/>
      <c r="T120" s="419"/>
      <c r="U120" s="418"/>
      <c r="V120" s="420"/>
      <c r="W120" s="421"/>
      <c r="X120" s="419"/>
      <c r="Y120" s="418"/>
      <c r="Z120" s="160" t="s">
        <v>142</v>
      </c>
      <c r="AA120" s="174" t="s">
        <v>137</v>
      </c>
      <c r="AB120" s="171">
        <f>VLOOKUP($Z120,vstupy!$B$18:$F$31,MATCH($AA120,vstupy!$B$17:$F$17,0),0)</f>
        <v>0</v>
      </c>
      <c r="AC120" s="108" t="s">
        <v>143</v>
      </c>
      <c r="AD120" s="171">
        <f>VLOOKUP($AC120,vstupy!$B$34:$C$36,2,FALSE)</f>
        <v>0</v>
      </c>
      <c r="AE120" s="171">
        <f t="shared" si="548"/>
        <v>0</v>
      </c>
      <c r="AF120" s="436"/>
      <c r="AG120" s="405"/>
      <c r="AH120" s="372"/>
      <c r="AI120" s="396"/>
      <c r="AJ120" s="396"/>
      <c r="AK120" s="396"/>
      <c r="AL120" s="396"/>
      <c r="AM120" s="396"/>
      <c r="AN120" s="396"/>
      <c r="AO120" s="400"/>
      <c r="AP120" s="396"/>
      <c r="AQ120" s="401"/>
      <c r="AR120" s="372"/>
      <c r="AS120" s="369"/>
      <c r="AT120" s="369"/>
      <c r="AU120" s="369"/>
      <c r="AV120" s="369"/>
      <c r="AW120" s="369"/>
      <c r="AX120" s="369"/>
      <c r="AY120" s="369"/>
      <c r="AZ120" s="369"/>
      <c r="BA120" s="369"/>
      <c r="BB120" s="369"/>
      <c r="BC120" s="369"/>
      <c r="BD120" s="369"/>
      <c r="BE120" s="369"/>
      <c r="BF120" s="369"/>
      <c r="BG120" s="369"/>
      <c r="BH120" s="369"/>
      <c r="BI120" s="369"/>
      <c r="BJ120" s="369"/>
      <c r="BK120" s="377"/>
      <c r="BL120" s="371"/>
      <c r="BM120" s="372"/>
      <c r="BN120" s="369"/>
      <c r="BO120" s="369"/>
      <c r="BP120" s="369"/>
      <c r="BQ120" s="369"/>
      <c r="BR120" s="369"/>
      <c r="BS120" s="369"/>
      <c r="BT120" s="369"/>
      <c r="BU120" s="369"/>
      <c r="BV120" s="370"/>
      <c r="BW120" s="372"/>
      <c r="BX120" s="369"/>
      <c r="BY120" s="369"/>
      <c r="BZ120" s="369"/>
      <c r="CA120" s="369"/>
      <c r="CB120" s="369"/>
      <c r="CC120" s="369"/>
      <c r="CD120" s="369"/>
      <c r="CE120" s="369"/>
      <c r="CF120" s="370"/>
      <c r="CG120" s="395"/>
      <c r="CH120" s="372"/>
      <c r="CI120" s="369"/>
      <c r="CJ120" s="369"/>
      <c r="CK120" s="369"/>
      <c r="CL120" s="370"/>
      <c r="CM120" s="373"/>
      <c r="CN120" s="376"/>
      <c r="CO120" s="372"/>
      <c r="CP120" s="369"/>
      <c r="CQ120" s="369"/>
      <c r="CR120" s="369"/>
      <c r="CS120" s="369"/>
      <c r="CT120" s="369"/>
      <c r="CU120" s="369"/>
      <c r="CV120" s="369"/>
      <c r="CW120" s="369"/>
      <c r="CX120" s="370"/>
      <c r="CY120" s="371"/>
      <c r="CZ120" s="371"/>
      <c r="DA120" s="372"/>
      <c r="DB120" s="369"/>
      <c r="DC120" s="369"/>
      <c r="DD120" s="369"/>
      <c r="DE120" s="369"/>
      <c r="DF120" s="369"/>
      <c r="DG120" s="369"/>
      <c r="DH120" s="369"/>
      <c r="DI120" s="369"/>
      <c r="DJ120" s="370"/>
      <c r="DK120" s="382"/>
      <c r="DL120" s="382"/>
      <c r="DM120" s="381"/>
      <c r="DN120" s="381"/>
      <c r="DO120" s="381"/>
      <c r="DP120" s="381"/>
      <c r="DQ120" s="381"/>
      <c r="DR120" s="381"/>
      <c r="DS120" s="380"/>
      <c r="DT120" s="372"/>
      <c r="DU120" s="369"/>
      <c r="DV120" s="369"/>
      <c r="DW120" s="369"/>
      <c r="DX120" s="370"/>
      <c r="DY120" s="378"/>
      <c r="DZ120" s="372"/>
      <c r="EA120" s="369"/>
      <c r="EB120" s="369"/>
      <c r="EC120" s="369"/>
      <c r="ED120" s="370"/>
      <c r="EE120" s="378"/>
      <c r="EF120" s="379"/>
    </row>
    <row r="121" spans="2:136" ht="12.6" customHeight="1" x14ac:dyDescent="0.2">
      <c r="B121" s="414">
        <f t="shared" ref="B121" si="759">B118+1</f>
        <v>38</v>
      </c>
      <c r="C121" s="437"/>
      <c r="D121" s="437"/>
      <c r="E121" s="437"/>
      <c r="F121" s="437"/>
      <c r="G121" s="437"/>
      <c r="H121" s="392" t="s">
        <v>196</v>
      </c>
      <c r="I121" s="437"/>
      <c r="J121" s="437" t="str">
        <f t="shared" ref="J121" si="760">IF($H121="3e)  Skoršia transpozícia  - zavedenie transpozície pred termínom ktorý určuje smernica EÚ. "," ","")</f>
        <v/>
      </c>
      <c r="K121" s="386" t="str">
        <f t="shared" ref="K121" si="761">IF($H121="3e)  Skoršia transpozícia  - zavedenie transpozície pred termínom ktorý určuje smernica EÚ. ",$J121,"NA")</f>
        <v>NA</v>
      </c>
      <c r="L121" s="389">
        <f>IF(K121&gt;12,1,K121/12)</f>
        <v>1</v>
      </c>
      <c r="M121" s="437"/>
      <c r="N121" s="384"/>
      <c r="O121" s="383">
        <f>IF(N121="N",0,N121)</f>
        <v>0</v>
      </c>
      <c r="P121" s="384" t="s">
        <v>196</v>
      </c>
      <c r="Q121" s="384"/>
      <c r="R121" s="384"/>
      <c r="S121" s="384" t="s">
        <v>35</v>
      </c>
      <c r="T121" s="385">
        <f>VLOOKUP(S121,vstupy!$B$3:$C$15,2,FALSE)</f>
        <v>0</v>
      </c>
      <c r="U121" s="384"/>
      <c r="V121" s="409"/>
      <c r="W121" s="410" t="s">
        <v>35</v>
      </c>
      <c r="X121" s="385">
        <f>VLOOKUP(W121,vstupy!$B$3:$C$15,2,FALSE)</f>
        <v>0</v>
      </c>
      <c r="Y121" s="384"/>
      <c r="Z121" s="261" t="s">
        <v>142</v>
      </c>
      <c r="AA121" s="262" t="s">
        <v>137</v>
      </c>
      <c r="AB121" s="263">
        <f>VLOOKUP($Z121,vstupy!$B$18:$F$31,MATCH($AA121,vstupy!$B$17:$F$17,0),0)</f>
        <v>0</v>
      </c>
      <c r="AC121" s="264" t="s">
        <v>143</v>
      </c>
      <c r="AD121" s="263">
        <f>VLOOKUP($AC121,vstupy!$B$34:$C$36,2,FALSE)</f>
        <v>0</v>
      </c>
      <c r="AE121" s="263">
        <f t="shared" si="548"/>
        <v>0</v>
      </c>
      <c r="AF121" s="411" t="s">
        <v>35</v>
      </c>
      <c r="AG121" s="403">
        <f>VLOOKUP(AF121,vstupy!$B$3:$C$15,2,FALSE)</f>
        <v>0</v>
      </c>
      <c r="AH121" s="406" t="str">
        <f>IFERROR(IF(O121=0,"N",Q121/N121*L121),0)</f>
        <v>N</v>
      </c>
      <c r="AI121" s="396">
        <f>Q121*L121</f>
        <v>0</v>
      </c>
      <c r="AJ121" s="408">
        <f t="shared" ref="AJ121" si="762">R121*T121*L121</f>
        <v>0</v>
      </c>
      <c r="AK121" s="400">
        <f t="shared" ref="AK121" si="763">IFERROR(AJ121*O121,0)</f>
        <v>0</v>
      </c>
      <c r="AL121" s="408" t="str">
        <f t="shared" si="510"/>
        <v>N</v>
      </c>
      <c r="AM121" s="396">
        <f t="shared" ref="AM121" si="764">U121*L121</f>
        <v>0</v>
      </c>
      <c r="AN121" s="396">
        <f>V121*X121*L121</f>
        <v>0</v>
      </c>
      <c r="AO121" s="398">
        <f t="shared" ref="AO121" si="765">IFERROR(AN121*O121,0)</f>
        <v>0</v>
      </c>
      <c r="AP121" s="400">
        <f t="shared" ref="AP121" si="766">IF(Y121&gt;0,IF(AG121&gt;0,($I$6/160)*(Y121/60)*AG121*L121,0),IF(AG121&gt;0,($I$6/160)*((AE121+AE122+AE123)/60)*AG121*L121,0))</f>
        <v>0</v>
      </c>
      <c r="AQ121" s="401">
        <f>IFERROR(AP121*O121,0)</f>
        <v>0</v>
      </c>
      <c r="AR121" s="372">
        <f t="shared" ref="AR121:BA121" si="767">IF($P121="In (zvyšuje náklady)",AH121,0)</f>
        <v>0</v>
      </c>
      <c r="AS121" s="369">
        <f t="shared" si="767"/>
        <v>0</v>
      </c>
      <c r="AT121" s="369">
        <f t="shared" si="767"/>
        <v>0</v>
      </c>
      <c r="AU121" s="369">
        <f t="shared" si="767"/>
        <v>0</v>
      </c>
      <c r="AV121" s="369">
        <f t="shared" si="767"/>
        <v>0</v>
      </c>
      <c r="AW121" s="369">
        <f t="shared" si="767"/>
        <v>0</v>
      </c>
      <c r="AX121" s="369">
        <f t="shared" si="767"/>
        <v>0</v>
      </c>
      <c r="AY121" s="369">
        <f t="shared" si="767"/>
        <v>0</v>
      </c>
      <c r="AZ121" s="369">
        <f t="shared" si="767"/>
        <v>0</v>
      </c>
      <c r="BA121" s="369">
        <f t="shared" si="767"/>
        <v>0</v>
      </c>
      <c r="BB121" s="369" t="str">
        <f t="shared" ref="BB121:BK121" si="768">IF($P121="Out (znižuje náklady)",AH121,"0")</f>
        <v>0</v>
      </c>
      <c r="BC121" s="369" t="str">
        <f t="shared" si="768"/>
        <v>0</v>
      </c>
      <c r="BD121" s="369" t="str">
        <f t="shared" si="768"/>
        <v>0</v>
      </c>
      <c r="BE121" s="369" t="str">
        <f t="shared" si="768"/>
        <v>0</v>
      </c>
      <c r="BF121" s="369" t="str">
        <f t="shared" si="768"/>
        <v>0</v>
      </c>
      <c r="BG121" s="369" t="str">
        <f t="shared" si="768"/>
        <v>0</v>
      </c>
      <c r="BH121" s="369" t="str">
        <f t="shared" si="768"/>
        <v>0</v>
      </c>
      <c r="BI121" s="369" t="str">
        <f t="shared" si="768"/>
        <v>0</v>
      </c>
      <c r="BJ121" s="369" t="str">
        <f t="shared" si="768"/>
        <v>0</v>
      </c>
      <c r="BK121" s="377" t="str">
        <f t="shared" si="768"/>
        <v>0</v>
      </c>
      <c r="BL121" s="371">
        <f>IF(H121=vstupy!$B$47,0,1)</f>
        <v>1</v>
      </c>
      <c r="BM121" s="372">
        <f t="shared" ref="BM121:CF121" si="769">$BL121*AR121</f>
        <v>0</v>
      </c>
      <c r="BN121" s="369">
        <f t="shared" si="769"/>
        <v>0</v>
      </c>
      <c r="BO121" s="369">
        <f t="shared" si="769"/>
        <v>0</v>
      </c>
      <c r="BP121" s="369">
        <f t="shared" si="769"/>
        <v>0</v>
      </c>
      <c r="BQ121" s="369">
        <f t="shared" si="769"/>
        <v>0</v>
      </c>
      <c r="BR121" s="369">
        <f t="shared" si="769"/>
        <v>0</v>
      </c>
      <c r="BS121" s="369">
        <f t="shared" si="769"/>
        <v>0</v>
      </c>
      <c r="BT121" s="369">
        <f t="shared" si="769"/>
        <v>0</v>
      </c>
      <c r="BU121" s="369">
        <f t="shared" si="769"/>
        <v>0</v>
      </c>
      <c r="BV121" s="370">
        <f t="shared" si="769"/>
        <v>0</v>
      </c>
      <c r="BW121" s="372">
        <f t="shared" si="769"/>
        <v>0</v>
      </c>
      <c r="BX121" s="369">
        <f t="shared" si="769"/>
        <v>0</v>
      </c>
      <c r="BY121" s="369">
        <f t="shared" si="769"/>
        <v>0</v>
      </c>
      <c r="BZ121" s="369">
        <f t="shared" si="769"/>
        <v>0</v>
      </c>
      <c r="CA121" s="369">
        <f t="shared" si="769"/>
        <v>0</v>
      </c>
      <c r="CB121" s="369">
        <f t="shared" si="769"/>
        <v>0</v>
      </c>
      <c r="CC121" s="369">
        <f t="shared" si="769"/>
        <v>0</v>
      </c>
      <c r="CD121" s="369">
        <f t="shared" si="769"/>
        <v>0</v>
      </c>
      <c r="CE121" s="369">
        <f t="shared" si="769"/>
        <v>0</v>
      </c>
      <c r="CF121" s="370">
        <f t="shared" si="769"/>
        <v>0</v>
      </c>
      <c r="CG121" s="395">
        <f>IF(P121="Nemení sa",1,0)</f>
        <v>0</v>
      </c>
      <c r="CH121" s="372">
        <f>AI121*$CG121</f>
        <v>0</v>
      </c>
      <c r="CI121" s="369">
        <f>AK121*$CG121</f>
        <v>0</v>
      </c>
      <c r="CJ121" s="369">
        <f>AM121*$CG121</f>
        <v>0</v>
      </c>
      <c r="CK121" s="369">
        <f>AO121*$CG121</f>
        <v>0</v>
      </c>
      <c r="CL121" s="370">
        <f>AQ121*$CG121</f>
        <v>0</v>
      </c>
      <c r="CM121" s="373">
        <f t="shared" ref="CM121" si="770">SUM(CH121:CL123)</f>
        <v>0</v>
      </c>
      <c r="CN121" s="374">
        <f>IF(H121=vstupy!B$42,"1",0)</f>
        <v>0</v>
      </c>
      <c r="CO121" s="372">
        <f t="shared" ref="CO121:CX121" si="771">IF($CN121="1",AR121,0)</f>
        <v>0</v>
      </c>
      <c r="CP121" s="369">
        <f t="shared" si="771"/>
        <v>0</v>
      </c>
      <c r="CQ121" s="369">
        <f t="shared" si="771"/>
        <v>0</v>
      </c>
      <c r="CR121" s="369">
        <f t="shared" si="771"/>
        <v>0</v>
      </c>
      <c r="CS121" s="369">
        <f t="shared" si="771"/>
        <v>0</v>
      </c>
      <c r="CT121" s="369">
        <f t="shared" si="771"/>
        <v>0</v>
      </c>
      <c r="CU121" s="369">
        <f t="shared" si="771"/>
        <v>0</v>
      </c>
      <c r="CV121" s="369">
        <f t="shared" si="771"/>
        <v>0</v>
      </c>
      <c r="CW121" s="369">
        <f t="shared" si="771"/>
        <v>0</v>
      </c>
      <c r="CX121" s="370">
        <f t="shared" si="771"/>
        <v>0</v>
      </c>
      <c r="CY121" s="371">
        <f>CR121+CV121+CX121</f>
        <v>0</v>
      </c>
      <c r="CZ121" s="371">
        <f t="shared" ref="CZ121" si="772">CP121+CT121</f>
        <v>0</v>
      </c>
      <c r="DA121" s="372">
        <f t="shared" ref="DA121:DJ121" si="773">IF($CN121="1",BB121,0)</f>
        <v>0</v>
      </c>
      <c r="DB121" s="369">
        <f t="shared" si="773"/>
        <v>0</v>
      </c>
      <c r="DC121" s="369">
        <f t="shared" si="773"/>
        <v>0</v>
      </c>
      <c r="DD121" s="369">
        <f t="shared" si="773"/>
        <v>0</v>
      </c>
      <c r="DE121" s="369">
        <f t="shared" si="773"/>
        <v>0</v>
      </c>
      <c r="DF121" s="369">
        <f t="shared" si="773"/>
        <v>0</v>
      </c>
      <c r="DG121" s="369">
        <f t="shared" si="773"/>
        <v>0</v>
      </c>
      <c r="DH121" s="369">
        <f t="shared" si="773"/>
        <v>0</v>
      </c>
      <c r="DI121" s="369">
        <f t="shared" si="773"/>
        <v>0</v>
      </c>
      <c r="DJ121" s="370">
        <f t="shared" si="773"/>
        <v>0</v>
      </c>
      <c r="DK121" s="382">
        <f>DD121+DH121+DJ121</f>
        <v>0</v>
      </c>
      <c r="DL121" s="382">
        <f t="shared" ref="DL121" si="774">DB121+DF121</f>
        <v>0</v>
      </c>
      <c r="DM121" s="381">
        <f>IF(CG121=0,1,0)</f>
        <v>1</v>
      </c>
      <c r="DN121" s="381">
        <f>IFERROR(IF($AH121="N",AJ121+AL121+AN121+AP121,AH121+AJ121+AL121+AN121+AP121),0)*$DM121</f>
        <v>0</v>
      </c>
      <c r="DO121" s="381">
        <f>(AI121+AK121+AM121+AO121+AQ121)*$DM121</f>
        <v>0</v>
      </c>
      <c r="DP121" s="381">
        <f>AU121+AY121+BA121-CY121</f>
        <v>0</v>
      </c>
      <c r="DQ121" s="381">
        <f>BE121+BI121+BK121-DK121</f>
        <v>0</v>
      </c>
      <c r="DR121" s="381">
        <f>DP121+DQ121</f>
        <v>0</v>
      </c>
      <c r="DS121" s="380" t="str">
        <f>IF(OR(H121=vstupy!B$40,H121=vstupy!B$41,H121=vstupy!B$42,),"0","1")</f>
        <v>0</v>
      </c>
      <c r="DT121" s="372">
        <f>IF($DS121="1",AS121,"0")+CH121</f>
        <v>0</v>
      </c>
      <c r="DU121" s="369">
        <f>IF($DS121="1",AU121,"0")+CI121</f>
        <v>0</v>
      </c>
      <c r="DV121" s="369">
        <f>IF($DS121="1",AW121,"0")+CJ121</f>
        <v>0</v>
      </c>
      <c r="DW121" s="369">
        <f>IF($DS121="1",AY121,"0")+CK121</f>
        <v>0</v>
      </c>
      <c r="DX121" s="370">
        <f>IF($DS121="1",BA121,"0")+CL121</f>
        <v>0</v>
      </c>
      <c r="DY121" s="378">
        <f t="shared" ref="DY121" si="775">SUM(DT121:DX123)</f>
        <v>0</v>
      </c>
      <c r="DZ121" s="372" t="str">
        <f t="shared" ref="DZ121" si="776">IF($DS121="1",BC121,"0")</f>
        <v>0</v>
      </c>
      <c r="EA121" s="369" t="str">
        <f t="shared" ref="EA121" si="777">IF($DS121="1",BE121,"0")</f>
        <v>0</v>
      </c>
      <c r="EB121" s="369" t="str">
        <f t="shared" ref="EB121" si="778">IF($DS121="1",BG121,"0")</f>
        <v>0</v>
      </c>
      <c r="EC121" s="369" t="str">
        <f>IF($DS121="1",BI121,"0")</f>
        <v>0</v>
      </c>
      <c r="ED121" s="370" t="str">
        <f>IF($DS121="1",BK121,"0")</f>
        <v>0</v>
      </c>
      <c r="EE121" s="378">
        <f t="shared" ref="EE121" si="779">SUM(DZ121:ED123)</f>
        <v>0</v>
      </c>
      <c r="EF121" s="379">
        <f>EE121+DY121</f>
        <v>0</v>
      </c>
    </row>
    <row r="122" spans="2:136" ht="12.6" customHeight="1" x14ac:dyDescent="0.2">
      <c r="B122" s="414"/>
      <c r="C122" s="437"/>
      <c r="D122" s="437"/>
      <c r="E122" s="437"/>
      <c r="F122" s="437"/>
      <c r="G122" s="437"/>
      <c r="H122" s="393"/>
      <c r="I122" s="437"/>
      <c r="J122" s="437"/>
      <c r="K122" s="387"/>
      <c r="L122" s="390"/>
      <c r="M122" s="437"/>
      <c r="N122" s="384"/>
      <c r="O122" s="383"/>
      <c r="P122" s="384"/>
      <c r="Q122" s="384"/>
      <c r="R122" s="384"/>
      <c r="S122" s="384"/>
      <c r="T122" s="385"/>
      <c r="U122" s="384"/>
      <c r="V122" s="409"/>
      <c r="W122" s="410"/>
      <c r="X122" s="385"/>
      <c r="Y122" s="384"/>
      <c r="Z122" s="261" t="s">
        <v>142</v>
      </c>
      <c r="AA122" s="262" t="s">
        <v>137</v>
      </c>
      <c r="AB122" s="263">
        <f>VLOOKUP($Z122,vstupy!$B$18:$F$31,MATCH($AA122,vstupy!$B$17:$F$17,0),0)</f>
        <v>0</v>
      </c>
      <c r="AC122" s="264" t="s">
        <v>143</v>
      </c>
      <c r="AD122" s="263">
        <f>VLOOKUP($AC122,vstupy!$B$34:$C$36,2,FALSE)</f>
        <v>0</v>
      </c>
      <c r="AE122" s="263">
        <f t="shared" si="548"/>
        <v>0</v>
      </c>
      <c r="AF122" s="412"/>
      <c r="AG122" s="404"/>
      <c r="AH122" s="372"/>
      <c r="AI122" s="396"/>
      <c r="AJ122" s="396"/>
      <c r="AK122" s="396"/>
      <c r="AL122" s="396"/>
      <c r="AM122" s="396"/>
      <c r="AN122" s="396"/>
      <c r="AO122" s="399"/>
      <c r="AP122" s="396"/>
      <c r="AQ122" s="401"/>
      <c r="AR122" s="372"/>
      <c r="AS122" s="369"/>
      <c r="AT122" s="369"/>
      <c r="AU122" s="369"/>
      <c r="AV122" s="369"/>
      <c r="AW122" s="369"/>
      <c r="AX122" s="369"/>
      <c r="AY122" s="369"/>
      <c r="AZ122" s="369"/>
      <c r="BA122" s="369"/>
      <c r="BB122" s="369"/>
      <c r="BC122" s="369"/>
      <c r="BD122" s="369"/>
      <c r="BE122" s="369"/>
      <c r="BF122" s="369"/>
      <c r="BG122" s="369"/>
      <c r="BH122" s="369"/>
      <c r="BI122" s="369"/>
      <c r="BJ122" s="369"/>
      <c r="BK122" s="377"/>
      <c r="BL122" s="371"/>
      <c r="BM122" s="372"/>
      <c r="BN122" s="369"/>
      <c r="BO122" s="369"/>
      <c r="BP122" s="369"/>
      <c r="BQ122" s="369"/>
      <c r="BR122" s="369"/>
      <c r="BS122" s="369"/>
      <c r="BT122" s="369"/>
      <c r="BU122" s="369"/>
      <c r="BV122" s="370"/>
      <c r="BW122" s="372"/>
      <c r="BX122" s="369"/>
      <c r="BY122" s="369"/>
      <c r="BZ122" s="369"/>
      <c r="CA122" s="369"/>
      <c r="CB122" s="369"/>
      <c r="CC122" s="369"/>
      <c r="CD122" s="369"/>
      <c r="CE122" s="369"/>
      <c r="CF122" s="370"/>
      <c r="CG122" s="395"/>
      <c r="CH122" s="372"/>
      <c r="CI122" s="369"/>
      <c r="CJ122" s="369"/>
      <c r="CK122" s="369"/>
      <c r="CL122" s="370"/>
      <c r="CM122" s="373"/>
      <c r="CN122" s="375"/>
      <c r="CO122" s="372"/>
      <c r="CP122" s="369"/>
      <c r="CQ122" s="369"/>
      <c r="CR122" s="369"/>
      <c r="CS122" s="369"/>
      <c r="CT122" s="369"/>
      <c r="CU122" s="369"/>
      <c r="CV122" s="369"/>
      <c r="CW122" s="369"/>
      <c r="CX122" s="370"/>
      <c r="CY122" s="371"/>
      <c r="CZ122" s="371"/>
      <c r="DA122" s="372"/>
      <c r="DB122" s="369"/>
      <c r="DC122" s="369"/>
      <c r="DD122" s="369"/>
      <c r="DE122" s="369"/>
      <c r="DF122" s="369"/>
      <c r="DG122" s="369"/>
      <c r="DH122" s="369"/>
      <c r="DI122" s="369"/>
      <c r="DJ122" s="370"/>
      <c r="DK122" s="382"/>
      <c r="DL122" s="382"/>
      <c r="DM122" s="381"/>
      <c r="DN122" s="381"/>
      <c r="DO122" s="381"/>
      <c r="DP122" s="381"/>
      <c r="DQ122" s="381"/>
      <c r="DR122" s="381"/>
      <c r="DS122" s="380"/>
      <c r="DT122" s="372"/>
      <c r="DU122" s="369"/>
      <c r="DV122" s="369"/>
      <c r="DW122" s="369"/>
      <c r="DX122" s="370"/>
      <c r="DY122" s="378"/>
      <c r="DZ122" s="372"/>
      <c r="EA122" s="369"/>
      <c r="EB122" s="369"/>
      <c r="EC122" s="369"/>
      <c r="ED122" s="370"/>
      <c r="EE122" s="378"/>
      <c r="EF122" s="379"/>
    </row>
    <row r="123" spans="2:136" ht="12.6" customHeight="1" x14ac:dyDescent="0.2">
      <c r="B123" s="414"/>
      <c r="C123" s="437"/>
      <c r="D123" s="437"/>
      <c r="E123" s="437"/>
      <c r="F123" s="437"/>
      <c r="G123" s="437"/>
      <c r="H123" s="394"/>
      <c r="I123" s="437"/>
      <c r="J123" s="437"/>
      <c r="K123" s="388"/>
      <c r="L123" s="391"/>
      <c r="M123" s="437"/>
      <c r="N123" s="384"/>
      <c r="O123" s="383"/>
      <c r="P123" s="384"/>
      <c r="Q123" s="384"/>
      <c r="R123" s="384"/>
      <c r="S123" s="384"/>
      <c r="T123" s="385"/>
      <c r="U123" s="384"/>
      <c r="V123" s="409"/>
      <c r="W123" s="410"/>
      <c r="X123" s="385"/>
      <c r="Y123" s="384"/>
      <c r="Z123" s="261" t="s">
        <v>142</v>
      </c>
      <c r="AA123" s="262" t="s">
        <v>137</v>
      </c>
      <c r="AB123" s="263">
        <f>VLOOKUP($Z123,vstupy!$B$18:$F$31,MATCH($AA123,vstupy!$B$17:$F$17,0),0)</f>
        <v>0</v>
      </c>
      <c r="AC123" s="264" t="s">
        <v>143</v>
      </c>
      <c r="AD123" s="263">
        <f>VLOOKUP($AC123,vstupy!$B$34:$C$36,2,FALSE)</f>
        <v>0</v>
      </c>
      <c r="AE123" s="263">
        <f t="shared" si="548"/>
        <v>0</v>
      </c>
      <c r="AF123" s="413"/>
      <c r="AG123" s="405"/>
      <c r="AH123" s="372"/>
      <c r="AI123" s="396"/>
      <c r="AJ123" s="396"/>
      <c r="AK123" s="396"/>
      <c r="AL123" s="396"/>
      <c r="AM123" s="396"/>
      <c r="AN123" s="396"/>
      <c r="AO123" s="400"/>
      <c r="AP123" s="396"/>
      <c r="AQ123" s="401"/>
      <c r="AR123" s="372"/>
      <c r="AS123" s="369"/>
      <c r="AT123" s="369"/>
      <c r="AU123" s="369"/>
      <c r="AV123" s="369"/>
      <c r="AW123" s="369"/>
      <c r="AX123" s="369"/>
      <c r="AY123" s="369"/>
      <c r="AZ123" s="369"/>
      <c r="BA123" s="369"/>
      <c r="BB123" s="369"/>
      <c r="BC123" s="369"/>
      <c r="BD123" s="369"/>
      <c r="BE123" s="369"/>
      <c r="BF123" s="369"/>
      <c r="BG123" s="369"/>
      <c r="BH123" s="369"/>
      <c r="BI123" s="369"/>
      <c r="BJ123" s="369"/>
      <c r="BK123" s="377"/>
      <c r="BL123" s="371"/>
      <c r="BM123" s="372"/>
      <c r="BN123" s="369"/>
      <c r="BO123" s="369"/>
      <c r="BP123" s="369"/>
      <c r="BQ123" s="369"/>
      <c r="BR123" s="369"/>
      <c r="BS123" s="369"/>
      <c r="BT123" s="369"/>
      <c r="BU123" s="369"/>
      <c r="BV123" s="370"/>
      <c r="BW123" s="372"/>
      <c r="BX123" s="369"/>
      <c r="BY123" s="369"/>
      <c r="BZ123" s="369"/>
      <c r="CA123" s="369"/>
      <c r="CB123" s="369"/>
      <c r="CC123" s="369"/>
      <c r="CD123" s="369"/>
      <c r="CE123" s="369"/>
      <c r="CF123" s="370"/>
      <c r="CG123" s="395"/>
      <c r="CH123" s="372"/>
      <c r="CI123" s="369"/>
      <c r="CJ123" s="369"/>
      <c r="CK123" s="369"/>
      <c r="CL123" s="370"/>
      <c r="CM123" s="373"/>
      <c r="CN123" s="376"/>
      <c r="CO123" s="372"/>
      <c r="CP123" s="369"/>
      <c r="CQ123" s="369"/>
      <c r="CR123" s="369"/>
      <c r="CS123" s="369"/>
      <c r="CT123" s="369"/>
      <c r="CU123" s="369"/>
      <c r="CV123" s="369"/>
      <c r="CW123" s="369"/>
      <c r="CX123" s="370"/>
      <c r="CY123" s="371"/>
      <c r="CZ123" s="371"/>
      <c r="DA123" s="372"/>
      <c r="DB123" s="369"/>
      <c r="DC123" s="369"/>
      <c r="DD123" s="369"/>
      <c r="DE123" s="369"/>
      <c r="DF123" s="369"/>
      <c r="DG123" s="369"/>
      <c r="DH123" s="369"/>
      <c r="DI123" s="369"/>
      <c r="DJ123" s="370"/>
      <c r="DK123" s="382"/>
      <c r="DL123" s="382"/>
      <c r="DM123" s="381"/>
      <c r="DN123" s="381"/>
      <c r="DO123" s="381"/>
      <c r="DP123" s="381"/>
      <c r="DQ123" s="381"/>
      <c r="DR123" s="381"/>
      <c r="DS123" s="380"/>
      <c r="DT123" s="372"/>
      <c r="DU123" s="369"/>
      <c r="DV123" s="369"/>
      <c r="DW123" s="369"/>
      <c r="DX123" s="370"/>
      <c r="DY123" s="378"/>
      <c r="DZ123" s="372"/>
      <c r="EA123" s="369"/>
      <c r="EB123" s="369"/>
      <c r="EC123" s="369"/>
      <c r="ED123" s="370"/>
      <c r="EE123" s="378"/>
      <c r="EF123" s="379"/>
    </row>
    <row r="124" spans="2:136" ht="12.6" customHeight="1" x14ac:dyDescent="0.2">
      <c r="B124" s="427">
        <f t="shared" ref="B124" si="780">B121+1</f>
        <v>39</v>
      </c>
      <c r="C124" s="425"/>
      <c r="D124" s="425"/>
      <c r="E124" s="425"/>
      <c r="F124" s="425"/>
      <c r="G124" s="425"/>
      <c r="H124" s="428" t="s">
        <v>196</v>
      </c>
      <c r="I124" s="425"/>
      <c r="J124" s="425" t="str">
        <f t="shared" ref="J124" si="781">IF($H124="3e)  Skoršia transpozícia  - zavedenie transpozície pred termínom ktorý určuje smernica EÚ. "," ","")</f>
        <v/>
      </c>
      <c r="K124" s="431" t="str">
        <f t="shared" ref="K124" si="782">IF($H124="3e)  Skoršia transpozícia  - zavedenie transpozície pred termínom ktorý určuje smernica EÚ. ",$J124,"NA")</f>
        <v>NA</v>
      </c>
      <c r="L124" s="422">
        <f>IF(K124&gt;12,1,K124/12)</f>
        <v>1</v>
      </c>
      <c r="M124" s="425"/>
      <c r="N124" s="418"/>
      <c r="O124" s="426">
        <f>IF(N124="N",0,N124)</f>
        <v>0</v>
      </c>
      <c r="P124" s="418" t="s">
        <v>196</v>
      </c>
      <c r="Q124" s="418"/>
      <c r="R124" s="418"/>
      <c r="S124" s="418" t="s">
        <v>35</v>
      </c>
      <c r="T124" s="419">
        <f>VLOOKUP(S124,vstupy!$B$3:$C$15,2,FALSE)</f>
        <v>0</v>
      </c>
      <c r="U124" s="418"/>
      <c r="V124" s="420"/>
      <c r="W124" s="421" t="s">
        <v>35</v>
      </c>
      <c r="X124" s="419">
        <f>VLOOKUP(W124,vstupy!$B$3:$C$15,2,FALSE)</f>
        <v>0</v>
      </c>
      <c r="Y124" s="418"/>
      <c r="Z124" s="160" t="s">
        <v>142</v>
      </c>
      <c r="AA124" s="174" t="s">
        <v>137</v>
      </c>
      <c r="AB124" s="171">
        <f>VLOOKUP($Z124,vstupy!$B$18:$F$31,MATCH($AA124,vstupy!$B$17:$F$17,0),0)</f>
        <v>0</v>
      </c>
      <c r="AC124" s="108" t="s">
        <v>143</v>
      </c>
      <c r="AD124" s="171">
        <f>VLOOKUP($AC124,vstupy!$B$34:$C$36,2,FALSE)</f>
        <v>0</v>
      </c>
      <c r="AE124" s="171">
        <f t="shared" si="548"/>
        <v>0</v>
      </c>
      <c r="AF124" s="434" t="s">
        <v>35</v>
      </c>
      <c r="AG124" s="403">
        <f>VLOOKUP(AF124,vstupy!$B$3:$C$15,2,FALSE)</f>
        <v>0</v>
      </c>
      <c r="AH124" s="406" t="str">
        <f>IFERROR(IF(O124=0,"N",Q124/N124*L124),0)</f>
        <v>N</v>
      </c>
      <c r="AI124" s="396">
        <f>Q124*L124</f>
        <v>0</v>
      </c>
      <c r="AJ124" s="408">
        <f t="shared" ref="AJ124" si="783">R124*T124*L124</f>
        <v>0</v>
      </c>
      <c r="AK124" s="400">
        <f t="shared" ref="AK124" si="784">IFERROR(AJ124*O124,0)</f>
        <v>0</v>
      </c>
      <c r="AL124" s="408" t="str">
        <f t="shared" si="510"/>
        <v>N</v>
      </c>
      <c r="AM124" s="396">
        <f t="shared" ref="AM124" si="785">U124*L124</f>
        <v>0</v>
      </c>
      <c r="AN124" s="396">
        <f>V124*X124*L124</f>
        <v>0</v>
      </c>
      <c r="AO124" s="398">
        <f t="shared" ref="AO124" si="786">IFERROR(AN124*O124,0)</f>
        <v>0</v>
      </c>
      <c r="AP124" s="400">
        <f t="shared" ref="AP124" si="787">IF(Y124&gt;0,IF(AG124&gt;0,($I$6/160)*(Y124/60)*AG124*L124,0),IF(AG124&gt;0,($I$6/160)*((AE124+AE125+AE126)/60)*AG124*L124,0))</f>
        <v>0</v>
      </c>
      <c r="AQ124" s="401">
        <f>IFERROR(AP124*O124,0)</f>
        <v>0</v>
      </c>
      <c r="AR124" s="372">
        <f t="shared" ref="AR124:BA124" si="788">IF($P124="In (zvyšuje náklady)",AH124,0)</f>
        <v>0</v>
      </c>
      <c r="AS124" s="369">
        <f t="shared" si="788"/>
        <v>0</v>
      </c>
      <c r="AT124" s="369">
        <f t="shared" si="788"/>
        <v>0</v>
      </c>
      <c r="AU124" s="369">
        <f t="shared" si="788"/>
        <v>0</v>
      </c>
      <c r="AV124" s="369">
        <f t="shared" si="788"/>
        <v>0</v>
      </c>
      <c r="AW124" s="369">
        <f t="shared" si="788"/>
        <v>0</v>
      </c>
      <c r="AX124" s="369">
        <f t="shared" si="788"/>
        <v>0</v>
      </c>
      <c r="AY124" s="369">
        <f t="shared" si="788"/>
        <v>0</v>
      </c>
      <c r="AZ124" s="369">
        <f t="shared" si="788"/>
        <v>0</v>
      </c>
      <c r="BA124" s="369">
        <f t="shared" si="788"/>
        <v>0</v>
      </c>
      <c r="BB124" s="369" t="str">
        <f t="shared" ref="BB124:BK124" si="789">IF($P124="Out (znižuje náklady)",AH124,"0")</f>
        <v>0</v>
      </c>
      <c r="BC124" s="369" t="str">
        <f t="shared" si="789"/>
        <v>0</v>
      </c>
      <c r="BD124" s="369" t="str">
        <f t="shared" si="789"/>
        <v>0</v>
      </c>
      <c r="BE124" s="369" t="str">
        <f t="shared" si="789"/>
        <v>0</v>
      </c>
      <c r="BF124" s="369" t="str">
        <f t="shared" si="789"/>
        <v>0</v>
      </c>
      <c r="BG124" s="369" t="str">
        <f t="shared" si="789"/>
        <v>0</v>
      </c>
      <c r="BH124" s="369" t="str">
        <f t="shared" si="789"/>
        <v>0</v>
      </c>
      <c r="BI124" s="369" t="str">
        <f t="shared" si="789"/>
        <v>0</v>
      </c>
      <c r="BJ124" s="369" t="str">
        <f t="shared" si="789"/>
        <v>0</v>
      </c>
      <c r="BK124" s="377" t="str">
        <f t="shared" si="789"/>
        <v>0</v>
      </c>
      <c r="BL124" s="371">
        <f>IF(H124=vstupy!$B$47,0,1)</f>
        <v>1</v>
      </c>
      <c r="BM124" s="372">
        <f t="shared" ref="BM124:CF124" si="790">$BL124*AR124</f>
        <v>0</v>
      </c>
      <c r="BN124" s="369">
        <f t="shared" si="790"/>
        <v>0</v>
      </c>
      <c r="BO124" s="369">
        <f t="shared" si="790"/>
        <v>0</v>
      </c>
      <c r="BP124" s="369">
        <f t="shared" si="790"/>
        <v>0</v>
      </c>
      <c r="BQ124" s="369">
        <f t="shared" si="790"/>
        <v>0</v>
      </c>
      <c r="BR124" s="369">
        <f t="shared" si="790"/>
        <v>0</v>
      </c>
      <c r="BS124" s="369">
        <f t="shared" si="790"/>
        <v>0</v>
      </c>
      <c r="BT124" s="369">
        <f t="shared" si="790"/>
        <v>0</v>
      </c>
      <c r="BU124" s="369">
        <f t="shared" si="790"/>
        <v>0</v>
      </c>
      <c r="BV124" s="370">
        <f t="shared" si="790"/>
        <v>0</v>
      </c>
      <c r="BW124" s="372">
        <f t="shared" si="790"/>
        <v>0</v>
      </c>
      <c r="BX124" s="369">
        <f t="shared" si="790"/>
        <v>0</v>
      </c>
      <c r="BY124" s="369">
        <f t="shared" si="790"/>
        <v>0</v>
      </c>
      <c r="BZ124" s="369">
        <f t="shared" si="790"/>
        <v>0</v>
      </c>
      <c r="CA124" s="369">
        <f t="shared" si="790"/>
        <v>0</v>
      </c>
      <c r="CB124" s="369">
        <f t="shared" si="790"/>
        <v>0</v>
      </c>
      <c r="CC124" s="369">
        <f t="shared" si="790"/>
        <v>0</v>
      </c>
      <c r="CD124" s="369">
        <f t="shared" si="790"/>
        <v>0</v>
      </c>
      <c r="CE124" s="369">
        <f t="shared" si="790"/>
        <v>0</v>
      </c>
      <c r="CF124" s="370">
        <f t="shared" si="790"/>
        <v>0</v>
      </c>
      <c r="CG124" s="395">
        <f>IF(P124="Nemení sa",1,0)</f>
        <v>0</v>
      </c>
      <c r="CH124" s="372">
        <f>AI124*$CG124</f>
        <v>0</v>
      </c>
      <c r="CI124" s="369">
        <f>AK124*$CG124</f>
        <v>0</v>
      </c>
      <c r="CJ124" s="369">
        <f>AM124*$CG124</f>
        <v>0</v>
      </c>
      <c r="CK124" s="369">
        <f>AO124*$CG124</f>
        <v>0</v>
      </c>
      <c r="CL124" s="370">
        <f>AQ124*$CG124</f>
        <v>0</v>
      </c>
      <c r="CM124" s="373">
        <f t="shared" ref="CM124" si="791">SUM(CH124:CL126)</f>
        <v>0</v>
      </c>
      <c r="CN124" s="374">
        <f>IF(H124=vstupy!B$42,"1",0)</f>
        <v>0</v>
      </c>
      <c r="CO124" s="372">
        <f t="shared" ref="CO124:CX124" si="792">IF($CN124="1",AR124,0)</f>
        <v>0</v>
      </c>
      <c r="CP124" s="369">
        <f t="shared" si="792"/>
        <v>0</v>
      </c>
      <c r="CQ124" s="369">
        <f t="shared" si="792"/>
        <v>0</v>
      </c>
      <c r="CR124" s="369">
        <f t="shared" si="792"/>
        <v>0</v>
      </c>
      <c r="CS124" s="369">
        <f t="shared" si="792"/>
        <v>0</v>
      </c>
      <c r="CT124" s="369">
        <f t="shared" si="792"/>
        <v>0</v>
      </c>
      <c r="CU124" s="369">
        <f t="shared" si="792"/>
        <v>0</v>
      </c>
      <c r="CV124" s="369">
        <f t="shared" si="792"/>
        <v>0</v>
      </c>
      <c r="CW124" s="369">
        <f t="shared" si="792"/>
        <v>0</v>
      </c>
      <c r="CX124" s="370">
        <f t="shared" si="792"/>
        <v>0</v>
      </c>
      <c r="CY124" s="371">
        <f>CR124+CV124+CX124</f>
        <v>0</v>
      </c>
      <c r="CZ124" s="371">
        <f t="shared" ref="CZ124" si="793">CP124+CT124</f>
        <v>0</v>
      </c>
      <c r="DA124" s="372">
        <f t="shared" ref="DA124:DJ124" si="794">IF($CN124="1",BB124,0)</f>
        <v>0</v>
      </c>
      <c r="DB124" s="369">
        <f t="shared" si="794"/>
        <v>0</v>
      </c>
      <c r="DC124" s="369">
        <f t="shared" si="794"/>
        <v>0</v>
      </c>
      <c r="DD124" s="369">
        <f t="shared" si="794"/>
        <v>0</v>
      </c>
      <c r="DE124" s="369">
        <f t="shared" si="794"/>
        <v>0</v>
      </c>
      <c r="DF124" s="369">
        <f t="shared" si="794"/>
        <v>0</v>
      </c>
      <c r="DG124" s="369">
        <f t="shared" si="794"/>
        <v>0</v>
      </c>
      <c r="DH124" s="369">
        <f t="shared" si="794"/>
        <v>0</v>
      </c>
      <c r="DI124" s="369">
        <f t="shared" si="794"/>
        <v>0</v>
      </c>
      <c r="DJ124" s="370">
        <f t="shared" si="794"/>
        <v>0</v>
      </c>
      <c r="DK124" s="382">
        <f>DD124+DH124+DJ124</f>
        <v>0</v>
      </c>
      <c r="DL124" s="382">
        <f t="shared" ref="DL124" si="795">DB124+DF124</f>
        <v>0</v>
      </c>
      <c r="DM124" s="381">
        <f>IF(CG124=0,1,0)</f>
        <v>1</v>
      </c>
      <c r="DN124" s="381">
        <f>IFERROR(IF($AH124="N",AJ124+AL124+AN124+AP124,AH124+AJ124+AL124+AN124+AP124),0)*$DM124</f>
        <v>0</v>
      </c>
      <c r="DO124" s="381">
        <f>(AI124+AK124+AM124+AO124+AQ124)*$DM124</f>
        <v>0</v>
      </c>
      <c r="DP124" s="381">
        <f>AU124+AY124+BA124-CY124</f>
        <v>0</v>
      </c>
      <c r="DQ124" s="381">
        <f>BE124+BI124+BK124-DK124</f>
        <v>0</v>
      </c>
      <c r="DR124" s="381">
        <f>DP124+DQ124</f>
        <v>0</v>
      </c>
      <c r="DS124" s="380" t="str">
        <f>IF(OR(H124=vstupy!B$40,H124=vstupy!B$41,H124=vstupy!B$42,),"0","1")</f>
        <v>0</v>
      </c>
      <c r="DT124" s="372">
        <f>IF($DS124="1",AS124,"0")+CH124</f>
        <v>0</v>
      </c>
      <c r="DU124" s="369">
        <f>IF($DS124="1",AU124,"0")+CI124</f>
        <v>0</v>
      </c>
      <c r="DV124" s="369">
        <f>IF($DS124="1",AW124,"0")+CJ124</f>
        <v>0</v>
      </c>
      <c r="DW124" s="369">
        <f>IF($DS124="1",AY124,"0")+CK124</f>
        <v>0</v>
      </c>
      <c r="DX124" s="370">
        <f>IF($DS124="1",BA124,"0")+CL124</f>
        <v>0</v>
      </c>
      <c r="DY124" s="378">
        <f t="shared" ref="DY124" si="796">SUM(DT124:DX126)</f>
        <v>0</v>
      </c>
      <c r="DZ124" s="372" t="str">
        <f t="shared" ref="DZ124" si="797">IF($DS124="1",BC124,"0")</f>
        <v>0</v>
      </c>
      <c r="EA124" s="369" t="str">
        <f t="shared" ref="EA124" si="798">IF($DS124="1",BE124,"0")</f>
        <v>0</v>
      </c>
      <c r="EB124" s="369" t="str">
        <f t="shared" ref="EB124" si="799">IF($DS124="1",BG124,"0")</f>
        <v>0</v>
      </c>
      <c r="EC124" s="369" t="str">
        <f>IF($DS124="1",BI124,"0")</f>
        <v>0</v>
      </c>
      <c r="ED124" s="370" t="str">
        <f>IF($DS124="1",BK124,"0")</f>
        <v>0</v>
      </c>
      <c r="EE124" s="378">
        <f t="shared" ref="EE124" si="800">SUM(DZ124:ED126)</f>
        <v>0</v>
      </c>
      <c r="EF124" s="379">
        <f>EE124+DY124</f>
        <v>0</v>
      </c>
    </row>
    <row r="125" spans="2:136" ht="12.6" customHeight="1" x14ac:dyDescent="0.2">
      <c r="B125" s="427"/>
      <c r="C125" s="425"/>
      <c r="D125" s="425"/>
      <c r="E125" s="425"/>
      <c r="F125" s="425"/>
      <c r="G125" s="425"/>
      <c r="H125" s="429"/>
      <c r="I125" s="425"/>
      <c r="J125" s="425"/>
      <c r="K125" s="432"/>
      <c r="L125" s="423"/>
      <c r="M125" s="425"/>
      <c r="N125" s="418"/>
      <c r="O125" s="426"/>
      <c r="P125" s="418"/>
      <c r="Q125" s="418"/>
      <c r="R125" s="418"/>
      <c r="S125" s="418"/>
      <c r="T125" s="419"/>
      <c r="U125" s="418"/>
      <c r="V125" s="420"/>
      <c r="W125" s="421"/>
      <c r="X125" s="419"/>
      <c r="Y125" s="418"/>
      <c r="Z125" s="160" t="s">
        <v>142</v>
      </c>
      <c r="AA125" s="174" t="s">
        <v>137</v>
      </c>
      <c r="AB125" s="171">
        <f>VLOOKUP($Z125,vstupy!$B$18:$F$31,MATCH($AA125,vstupy!$B$17:$F$17,0),0)</f>
        <v>0</v>
      </c>
      <c r="AC125" s="108" t="s">
        <v>143</v>
      </c>
      <c r="AD125" s="171">
        <f>VLOOKUP($AC125,vstupy!$B$34:$C$36,2,FALSE)</f>
        <v>0</v>
      </c>
      <c r="AE125" s="171">
        <f t="shared" si="548"/>
        <v>0</v>
      </c>
      <c r="AF125" s="435"/>
      <c r="AG125" s="404"/>
      <c r="AH125" s="372"/>
      <c r="AI125" s="396"/>
      <c r="AJ125" s="396"/>
      <c r="AK125" s="396"/>
      <c r="AL125" s="396"/>
      <c r="AM125" s="396"/>
      <c r="AN125" s="396"/>
      <c r="AO125" s="399"/>
      <c r="AP125" s="396"/>
      <c r="AQ125" s="401"/>
      <c r="AR125" s="372"/>
      <c r="AS125" s="369"/>
      <c r="AT125" s="369"/>
      <c r="AU125" s="369"/>
      <c r="AV125" s="369"/>
      <c r="AW125" s="369"/>
      <c r="AX125" s="369"/>
      <c r="AY125" s="369"/>
      <c r="AZ125" s="369"/>
      <c r="BA125" s="369"/>
      <c r="BB125" s="369"/>
      <c r="BC125" s="369"/>
      <c r="BD125" s="369"/>
      <c r="BE125" s="369"/>
      <c r="BF125" s="369"/>
      <c r="BG125" s="369"/>
      <c r="BH125" s="369"/>
      <c r="BI125" s="369"/>
      <c r="BJ125" s="369"/>
      <c r="BK125" s="377"/>
      <c r="BL125" s="371"/>
      <c r="BM125" s="372"/>
      <c r="BN125" s="369"/>
      <c r="BO125" s="369"/>
      <c r="BP125" s="369"/>
      <c r="BQ125" s="369"/>
      <c r="BR125" s="369"/>
      <c r="BS125" s="369"/>
      <c r="BT125" s="369"/>
      <c r="BU125" s="369"/>
      <c r="BV125" s="370"/>
      <c r="BW125" s="372"/>
      <c r="BX125" s="369"/>
      <c r="BY125" s="369"/>
      <c r="BZ125" s="369"/>
      <c r="CA125" s="369"/>
      <c r="CB125" s="369"/>
      <c r="CC125" s="369"/>
      <c r="CD125" s="369"/>
      <c r="CE125" s="369"/>
      <c r="CF125" s="370"/>
      <c r="CG125" s="395"/>
      <c r="CH125" s="372"/>
      <c r="CI125" s="369"/>
      <c r="CJ125" s="369"/>
      <c r="CK125" s="369"/>
      <c r="CL125" s="370"/>
      <c r="CM125" s="373"/>
      <c r="CN125" s="375"/>
      <c r="CO125" s="372"/>
      <c r="CP125" s="369"/>
      <c r="CQ125" s="369"/>
      <c r="CR125" s="369"/>
      <c r="CS125" s="369"/>
      <c r="CT125" s="369"/>
      <c r="CU125" s="369"/>
      <c r="CV125" s="369"/>
      <c r="CW125" s="369"/>
      <c r="CX125" s="370"/>
      <c r="CY125" s="371"/>
      <c r="CZ125" s="371"/>
      <c r="DA125" s="372"/>
      <c r="DB125" s="369"/>
      <c r="DC125" s="369"/>
      <c r="DD125" s="369"/>
      <c r="DE125" s="369"/>
      <c r="DF125" s="369"/>
      <c r="DG125" s="369"/>
      <c r="DH125" s="369"/>
      <c r="DI125" s="369"/>
      <c r="DJ125" s="370"/>
      <c r="DK125" s="382"/>
      <c r="DL125" s="382"/>
      <c r="DM125" s="381"/>
      <c r="DN125" s="381"/>
      <c r="DO125" s="381"/>
      <c r="DP125" s="381"/>
      <c r="DQ125" s="381"/>
      <c r="DR125" s="381"/>
      <c r="DS125" s="380"/>
      <c r="DT125" s="372"/>
      <c r="DU125" s="369"/>
      <c r="DV125" s="369"/>
      <c r="DW125" s="369"/>
      <c r="DX125" s="370"/>
      <c r="DY125" s="378"/>
      <c r="DZ125" s="372"/>
      <c r="EA125" s="369"/>
      <c r="EB125" s="369"/>
      <c r="EC125" s="369"/>
      <c r="ED125" s="370"/>
      <c r="EE125" s="378"/>
      <c r="EF125" s="379"/>
    </row>
    <row r="126" spans="2:136" ht="12.6" customHeight="1" x14ac:dyDescent="0.2">
      <c r="B126" s="427"/>
      <c r="C126" s="425"/>
      <c r="D126" s="425"/>
      <c r="E126" s="425"/>
      <c r="F126" s="425"/>
      <c r="G126" s="425"/>
      <c r="H126" s="430"/>
      <c r="I126" s="425"/>
      <c r="J126" s="425"/>
      <c r="K126" s="433"/>
      <c r="L126" s="424"/>
      <c r="M126" s="425"/>
      <c r="N126" s="418"/>
      <c r="O126" s="426"/>
      <c r="P126" s="418"/>
      <c r="Q126" s="418"/>
      <c r="R126" s="418"/>
      <c r="S126" s="418"/>
      <c r="T126" s="419"/>
      <c r="U126" s="418"/>
      <c r="V126" s="420"/>
      <c r="W126" s="421"/>
      <c r="X126" s="419"/>
      <c r="Y126" s="418"/>
      <c r="Z126" s="160" t="s">
        <v>142</v>
      </c>
      <c r="AA126" s="174" t="s">
        <v>137</v>
      </c>
      <c r="AB126" s="171">
        <f>VLOOKUP($Z126,vstupy!$B$18:$F$31,MATCH($AA126,vstupy!$B$17:$F$17,0),0)</f>
        <v>0</v>
      </c>
      <c r="AC126" s="108" t="s">
        <v>143</v>
      </c>
      <c r="AD126" s="171">
        <f>VLOOKUP($AC126,vstupy!$B$34:$C$36,2,FALSE)</f>
        <v>0</v>
      </c>
      <c r="AE126" s="171">
        <f t="shared" si="548"/>
        <v>0</v>
      </c>
      <c r="AF126" s="436"/>
      <c r="AG126" s="405"/>
      <c r="AH126" s="372"/>
      <c r="AI126" s="396"/>
      <c r="AJ126" s="396"/>
      <c r="AK126" s="396"/>
      <c r="AL126" s="396"/>
      <c r="AM126" s="396"/>
      <c r="AN126" s="396"/>
      <c r="AO126" s="400"/>
      <c r="AP126" s="396"/>
      <c r="AQ126" s="401"/>
      <c r="AR126" s="372"/>
      <c r="AS126" s="369"/>
      <c r="AT126" s="369"/>
      <c r="AU126" s="369"/>
      <c r="AV126" s="369"/>
      <c r="AW126" s="369"/>
      <c r="AX126" s="369"/>
      <c r="AY126" s="369"/>
      <c r="AZ126" s="369"/>
      <c r="BA126" s="369"/>
      <c r="BB126" s="369"/>
      <c r="BC126" s="369"/>
      <c r="BD126" s="369"/>
      <c r="BE126" s="369"/>
      <c r="BF126" s="369"/>
      <c r="BG126" s="369"/>
      <c r="BH126" s="369"/>
      <c r="BI126" s="369"/>
      <c r="BJ126" s="369"/>
      <c r="BK126" s="377"/>
      <c r="BL126" s="371"/>
      <c r="BM126" s="372"/>
      <c r="BN126" s="369"/>
      <c r="BO126" s="369"/>
      <c r="BP126" s="369"/>
      <c r="BQ126" s="369"/>
      <c r="BR126" s="369"/>
      <c r="BS126" s="369"/>
      <c r="BT126" s="369"/>
      <c r="BU126" s="369"/>
      <c r="BV126" s="370"/>
      <c r="BW126" s="372"/>
      <c r="BX126" s="369"/>
      <c r="BY126" s="369"/>
      <c r="BZ126" s="369"/>
      <c r="CA126" s="369"/>
      <c r="CB126" s="369"/>
      <c r="CC126" s="369"/>
      <c r="CD126" s="369"/>
      <c r="CE126" s="369"/>
      <c r="CF126" s="370"/>
      <c r="CG126" s="395"/>
      <c r="CH126" s="372"/>
      <c r="CI126" s="369"/>
      <c r="CJ126" s="369"/>
      <c r="CK126" s="369"/>
      <c r="CL126" s="370"/>
      <c r="CM126" s="373"/>
      <c r="CN126" s="376"/>
      <c r="CO126" s="372"/>
      <c r="CP126" s="369"/>
      <c r="CQ126" s="369"/>
      <c r="CR126" s="369"/>
      <c r="CS126" s="369"/>
      <c r="CT126" s="369"/>
      <c r="CU126" s="369"/>
      <c r="CV126" s="369"/>
      <c r="CW126" s="369"/>
      <c r="CX126" s="370"/>
      <c r="CY126" s="371"/>
      <c r="CZ126" s="371"/>
      <c r="DA126" s="372"/>
      <c r="DB126" s="369"/>
      <c r="DC126" s="369"/>
      <c r="DD126" s="369"/>
      <c r="DE126" s="369"/>
      <c r="DF126" s="369"/>
      <c r="DG126" s="369"/>
      <c r="DH126" s="369"/>
      <c r="DI126" s="369"/>
      <c r="DJ126" s="370"/>
      <c r="DK126" s="382"/>
      <c r="DL126" s="382"/>
      <c r="DM126" s="381"/>
      <c r="DN126" s="381"/>
      <c r="DO126" s="381"/>
      <c r="DP126" s="381"/>
      <c r="DQ126" s="381"/>
      <c r="DR126" s="381"/>
      <c r="DS126" s="380"/>
      <c r="DT126" s="372"/>
      <c r="DU126" s="369"/>
      <c r="DV126" s="369"/>
      <c r="DW126" s="369"/>
      <c r="DX126" s="370"/>
      <c r="DY126" s="378"/>
      <c r="DZ126" s="372"/>
      <c r="EA126" s="369"/>
      <c r="EB126" s="369"/>
      <c r="EC126" s="369"/>
      <c r="ED126" s="370"/>
      <c r="EE126" s="378"/>
      <c r="EF126" s="379"/>
    </row>
    <row r="127" spans="2:136" ht="12.6" customHeight="1" x14ac:dyDescent="0.2">
      <c r="B127" s="414">
        <f t="shared" ref="B127" si="801">B124+1</f>
        <v>40</v>
      </c>
      <c r="C127" s="437"/>
      <c r="D127" s="437"/>
      <c r="E127" s="437"/>
      <c r="F127" s="437"/>
      <c r="G127" s="437"/>
      <c r="H127" s="392" t="s">
        <v>196</v>
      </c>
      <c r="I127" s="437"/>
      <c r="J127" s="437" t="str">
        <f t="shared" ref="J127" si="802">IF($H127="3e)  Skoršia transpozícia  - zavedenie transpozície pred termínom ktorý určuje smernica EÚ. "," ","")</f>
        <v/>
      </c>
      <c r="K127" s="386" t="str">
        <f t="shared" ref="K127" si="803">IF($H127="3e)  Skoršia transpozícia  - zavedenie transpozície pred termínom ktorý určuje smernica EÚ. ",$J127,"NA")</f>
        <v>NA</v>
      </c>
      <c r="L127" s="389">
        <f>IF(K127&gt;12,1,K127/12)</f>
        <v>1</v>
      </c>
      <c r="M127" s="437"/>
      <c r="N127" s="384"/>
      <c r="O127" s="383">
        <f>IF(N127="N",0,N127)</f>
        <v>0</v>
      </c>
      <c r="P127" s="384" t="s">
        <v>196</v>
      </c>
      <c r="Q127" s="384"/>
      <c r="R127" s="384"/>
      <c r="S127" s="384" t="s">
        <v>35</v>
      </c>
      <c r="T127" s="385">
        <f>VLOOKUP(S127,vstupy!$B$3:$C$15,2,FALSE)</f>
        <v>0</v>
      </c>
      <c r="U127" s="384"/>
      <c r="V127" s="409"/>
      <c r="W127" s="410" t="s">
        <v>35</v>
      </c>
      <c r="X127" s="385">
        <f>VLOOKUP(W127,vstupy!$B$3:$C$15,2,FALSE)</f>
        <v>0</v>
      </c>
      <c r="Y127" s="384"/>
      <c r="Z127" s="261" t="s">
        <v>142</v>
      </c>
      <c r="AA127" s="262" t="s">
        <v>137</v>
      </c>
      <c r="AB127" s="263">
        <f>VLOOKUP($Z127,vstupy!$B$18:$F$31,MATCH($AA127,vstupy!$B$17:$F$17,0),0)</f>
        <v>0</v>
      </c>
      <c r="AC127" s="264" t="s">
        <v>143</v>
      </c>
      <c r="AD127" s="263">
        <f>VLOOKUP($AC127,vstupy!$B$34:$C$36,2,FALSE)</f>
        <v>0</v>
      </c>
      <c r="AE127" s="263">
        <f t="shared" si="548"/>
        <v>0</v>
      </c>
      <c r="AF127" s="411" t="s">
        <v>35</v>
      </c>
      <c r="AG127" s="403">
        <f>VLOOKUP(AF127,vstupy!$B$3:$C$15,2,FALSE)</f>
        <v>0</v>
      </c>
      <c r="AH127" s="406" t="str">
        <f>IFERROR(IF(O127=0,"N",Q127/N127*L127),0)</f>
        <v>N</v>
      </c>
      <c r="AI127" s="396">
        <f>Q127*L127</f>
        <v>0</v>
      </c>
      <c r="AJ127" s="408">
        <f t="shared" ref="AJ127" si="804">R127*T127*L127</f>
        <v>0</v>
      </c>
      <c r="AK127" s="400">
        <f t="shared" ref="AK127" si="805">IFERROR(AJ127*O127,0)</f>
        <v>0</v>
      </c>
      <c r="AL127" s="408" t="str">
        <f t="shared" si="510"/>
        <v>N</v>
      </c>
      <c r="AM127" s="396">
        <f t="shared" ref="AM127" si="806">U127*L127</f>
        <v>0</v>
      </c>
      <c r="AN127" s="396">
        <f>V127*X127*L127</f>
        <v>0</v>
      </c>
      <c r="AO127" s="398">
        <f t="shared" ref="AO127" si="807">IFERROR(AN127*O127,0)</f>
        <v>0</v>
      </c>
      <c r="AP127" s="400">
        <f t="shared" ref="AP127" si="808">IF(Y127&gt;0,IF(AG127&gt;0,($I$6/160)*(Y127/60)*AG127*L127,0),IF(AG127&gt;0,($I$6/160)*((AE127+AE128+AE129)/60)*AG127*L127,0))</f>
        <v>0</v>
      </c>
      <c r="AQ127" s="401">
        <f>IFERROR(AP127*O127,0)</f>
        <v>0</v>
      </c>
      <c r="AR127" s="372">
        <f t="shared" ref="AR127:BA127" si="809">IF($P127="In (zvyšuje náklady)",AH127,0)</f>
        <v>0</v>
      </c>
      <c r="AS127" s="369">
        <f t="shared" si="809"/>
        <v>0</v>
      </c>
      <c r="AT127" s="369">
        <f t="shared" si="809"/>
        <v>0</v>
      </c>
      <c r="AU127" s="369">
        <f t="shared" si="809"/>
        <v>0</v>
      </c>
      <c r="AV127" s="369">
        <f t="shared" si="809"/>
        <v>0</v>
      </c>
      <c r="AW127" s="369">
        <f t="shared" si="809"/>
        <v>0</v>
      </c>
      <c r="AX127" s="369">
        <f t="shared" si="809"/>
        <v>0</v>
      </c>
      <c r="AY127" s="369">
        <f t="shared" si="809"/>
        <v>0</v>
      </c>
      <c r="AZ127" s="369">
        <f t="shared" si="809"/>
        <v>0</v>
      </c>
      <c r="BA127" s="369">
        <f t="shared" si="809"/>
        <v>0</v>
      </c>
      <c r="BB127" s="369" t="str">
        <f t="shared" ref="BB127:BK127" si="810">IF($P127="Out (znižuje náklady)",AH127,"0")</f>
        <v>0</v>
      </c>
      <c r="BC127" s="369" t="str">
        <f t="shared" si="810"/>
        <v>0</v>
      </c>
      <c r="BD127" s="369" t="str">
        <f t="shared" si="810"/>
        <v>0</v>
      </c>
      <c r="BE127" s="369" t="str">
        <f t="shared" si="810"/>
        <v>0</v>
      </c>
      <c r="BF127" s="369" t="str">
        <f t="shared" si="810"/>
        <v>0</v>
      </c>
      <c r="BG127" s="369" t="str">
        <f t="shared" si="810"/>
        <v>0</v>
      </c>
      <c r="BH127" s="369" t="str">
        <f t="shared" si="810"/>
        <v>0</v>
      </c>
      <c r="BI127" s="369" t="str">
        <f t="shared" si="810"/>
        <v>0</v>
      </c>
      <c r="BJ127" s="369" t="str">
        <f t="shared" si="810"/>
        <v>0</v>
      </c>
      <c r="BK127" s="377" t="str">
        <f t="shared" si="810"/>
        <v>0</v>
      </c>
      <c r="BL127" s="371">
        <f>IF(H127=vstupy!$B$47,0,1)</f>
        <v>1</v>
      </c>
      <c r="BM127" s="372">
        <f t="shared" ref="BM127:CF127" si="811">$BL127*AR127</f>
        <v>0</v>
      </c>
      <c r="BN127" s="369">
        <f t="shared" si="811"/>
        <v>0</v>
      </c>
      <c r="BO127" s="369">
        <f t="shared" si="811"/>
        <v>0</v>
      </c>
      <c r="BP127" s="369">
        <f t="shared" si="811"/>
        <v>0</v>
      </c>
      <c r="BQ127" s="369">
        <f t="shared" si="811"/>
        <v>0</v>
      </c>
      <c r="BR127" s="369">
        <f t="shared" si="811"/>
        <v>0</v>
      </c>
      <c r="BS127" s="369">
        <f t="shared" si="811"/>
        <v>0</v>
      </c>
      <c r="BT127" s="369">
        <f t="shared" si="811"/>
        <v>0</v>
      </c>
      <c r="BU127" s="369">
        <f t="shared" si="811"/>
        <v>0</v>
      </c>
      <c r="BV127" s="370">
        <f t="shared" si="811"/>
        <v>0</v>
      </c>
      <c r="BW127" s="372">
        <f t="shared" si="811"/>
        <v>0</v>
      </c>
      <c r="BX127" s="369">
        <f t="shared" si="811"/>
        <v>0</v>
      </c>
      <c r="BY127" s="369">
        <f t="shared" si="811"/>
        <v>0</v>
      </c>
      <c r="BZ127" s="369">
        <f t="shared" si="811"/>
        <v>0</v>
      </c>
      <c r="CA127" s="369">
        <f t="shared" si="811"/>
        <v>0</v>
      </c>
      <c r="CB127" s="369">
        <f t="shared" si="811"/>
        <v>0</v>
      </c>
      <c r="CC127" s="369">
        <f t="shared" si="811"/>
        <v>0</v>
      </c>
      <c r="CD127" s="369">
        <f t="shared" si="811"/>
        <v>0</v>
      </c>
      <c r="CE127" s="369">
        <f t="shared" si="811"/>
        <v>0</v>
      </c>
      <c r="CF127" s="370">
        <f t="shared" si="811"/>
        <v>0</v>
      </c>
      <c r="CG127" s="395">
        <f>IF(P127="Nemení sa",1,0)</f>
        <v>0</v>
      </c>
      <c r="CH127" s="372">
        <f>AI127*$CG127</f>
        <v>0</v>
      </c>
      <c r="CI127" s="369">
        <f>AK127*$CG127</f>
        <v>0</v>
      </c>
      <c r="CJ127" s="369">
        <f>AM127*$CG127</f>
        <v>0</v>
      </c>
      <c r="CK127" s="369">
        <f>AO127*$CG127</f>
        <v>0</v>
      </c>
      <c r="CL127" s="370">
        <f>AQ127*$CG127</f>
        <v>0</v>
      </c>
      <c r="CM127" s="373">
        <f t="shared" ref="CM127" si="812">SUM(CH127:CL129)</f>
        <v>0</v>
      </c>
      <c r="CN127" s="374">
        <f>IF(H127=vstupy!B$42,"1",0)</f>
        <v>0</v>
      </c>
      <c r="CO127" s="372">
        <f t="shared" ref="CO127:CX127" si="813">IF($CN127="1",AR127,0)</f>
        <v>0</v>
      </c>
      <c r="CP127" s="369">
        <f t="shared" si="813"/>
        <v>0</v>
      </c>
      <c r="CQ127" s="369">
        <f t="shared" si="813"/>
        <v>0</v>
      </c>
      <c r="CR127" s="369">
        <f t="shared" si="813"/>
        <v>0</v>
      </c>
      <c r="CS127" s="369">
        <f t="shared" si="813"/>
        <v>0</v>
      </c>
      <c r="CT127" s="369">
        <f t="shared" si="813"/>
        <v>0</v>
      </c>
      <c r="CU127" s="369">
        <f t="shared" si="813"/>
        <v>0</v>
      </c>
      <c r="CV127" s="369">
        <f t="shared" si="813"/>
        <v>0</v>
      </c>
      <c r="CW127" s="369">
        <f t="shared" si="813"/>
        <v>0</v>
      </c>
      <c r="CX127" s="370">
        <f t="shared" si="813"/>
        <v>0</v>
      </c>
      <c r="CY127" s="371">
        <f>CR127+CV127+CX127</f>
        <v>0</v>
      </c>
      <c r="CZ127" s="371">
        <f t="shared" ref="CZ127" si="814">CP127+CT127</f>
        <v>0</v>
      </c>
      <c r="DA127" s="372">
        <f t="shared" ref="DA127:DJ127" si="815">IF($CN127="1",BB127,0)</f>
        <v>0</v>
      </c>
      <c r="DB127" s="369">
        <f t="shared" si="815"/>
        <v>0</v>
      </c>
      <c r="DC127" s="369">
        <f t="shared" si="815"/>
        <v>0</v>
      </c>
      <c r="DD127" s="369">
        <f t="shared" si="815"/>
        <v>0</v>
      </c>
      <c r="DE127" s="369">
        <f t="shared" si="815"/>
        <v>0</v>
      </c>
      <c r="DF127" s="369">
        <f t="shared" si="815"/>
        <v>0</v>
      </c>
      <c r="DG127" s="369">
        <f t="shared" si="815"/>
        <v>0</v>
      </c>
      <c r="DH127" s="369">
        <f t="shared" si="815"/>
        <v>0</v>
      </c>
      <c r="DI127" s="369">
        <f t="shared" si="815"/>
        <v>0</v>
      </c>
      <c r="DJ127" s="370">
        <f t="shared" si="815"/>
        <v>0</v>
      </c>
      <c r="DK127" s="382">
        <f>DD127+DH127+DJ127</f>
        <v>0</v>
      </c>
      <c r="DL127" s="382">
        <f t="shared" ref="DL127" si="816">DB127+DF127</f>
        <v>0</v>
      </c>
      <c r="DM127" s="381">
        <f>IF(CG127=0,1,0)</f>
        <v>1</v>
      </c>
      <c r="DN127" s="381">
        <f>IFERROR(IF($AH127="N",AJ127+AL127+AN127+AP127,AH127+AJ127+AL127+AN127+AP127),0)*$DM127</f>
        <v>0</v>
      </c>
      <c r="DO127" s="381">
        <f>(AI127+AK127+AM127+AO127+AQ127)*$DM127</f>
        <v>0</v>
      </c>
      <c r="DP127" s="381">
        <f>AU127+AY127+BA127-CY127</f>
        <v>0</v>
      </c>
      <c r="DQ127" s="381">
        <f>BE127+BI127+BK127-DK127</f>
        <v>0</v>
      </c>
      <c r="DR127" s="381">
        <f>DP127+DQ127</f>
        <v>0</v>
      </c>
      <c r="DS127" s="380" t="str">
        <f>IF(OR(H127=vstupy!B$40,H127=vstupy!B$41,H127=vstupy!B$42,),"0","1")</f>
        <v>0</v>
      </c>
      <c r="DT127" s="372">
        <f>IF($DS127="1",AS127,"0")+CH127</f>
        <v>0</v>
      </c>
      <c r="DU127" s="369">
        <f>IF($DS127="1",AU127,"0")+CI127</f>
        <v>0</v>
      </c>
      <c r="DV127" s="369">
        <f>IF($DS127="1",AW127,"0")+CJ127</f>
        <v>0</v>
      </c>
      <c r="DW127" s="369">
        <f>IF($DS127="1",AY127,"0")+CK127</f>
        <v>0</v>
      </c>
      <c r="DX127" s="370">
        <f>IF($DS127="1",BA127,"0")+CL127</f>
        <v>0</v>
      </c>
      <c r="DY127" s="378">
        <f t="shared" ref="DY127" si="817">SUM(DT127:DX129)</f>
        <v>0</v>
      </c>
      <c r="DZ127" s="372" t="str">
        <f t="shared" ref="DZ127" si="818">IF($DS127="1",BC127,"0")</f>
        <v>0</v>
      </c>
      <c r="EA127" s="369" t="str">
        <f t="shared" ref="EA127" si="819">IF($DS127="1",BE127,"0")</f>
        <v>0</v>
      </c>
      <c r="EB127" s="369" t="str">
        <f t="shared" ref="EB127" si="820">IF($DS127="1",BG127,"0")</f>
        <v>0</v>
      </c>
      <c r="EC127" s="369" t="str">
        <f>IF($DS127="1",BI127,"0")</f>
        <v>0</v>
      </c>
      <c r="ED127" s="370" t="str">
        <f>IF($DS127="1",BK127,"0")</f>
        <v>0</v>
      </c>
      <c r="EE127" s="378">
        <f t="shared" ref="EE127" si="821">SUM(DZ127:ED129)</f>
        <v>0</v>
      </c>
      <c r="EF127" s="379">
        <f>EE127+DY127</f>
        <v>0</v>
      </c>
    </row>
    <row r="128" spans="2:136" ht="12.6" customHeight="1" x14ac:dyDescent="0.2">
      <c r="B128" s="414"/>
      <c r="C128" s="437"/>
      <c r="D128" s="437"/>
      <c r="E128" s="437"/>
      <c r="F128" s="437"/>
      <c r="G128" s="437"/>
      <c r="H128" s="393"/>
      <c r="I128" s="437"/>
      <c r="J128" s="437"/>
      <c r="K128" s="387"/>
      <c r="L128" s="390"/>
      <c r="M128" s="437"/>
      <c r="N128" s="384"/>
      <c r="O128" s="383"/>
      <c r="P128" s="384"/>
      <c r="Q128" s="384"/>
      <c r="R128" s="384"/>
      <c r="S128" s="384"/>
      <c r="T128" s="385"/>
      <c r="U128" s="384"/>
      <c r="V128" s="409"/>
      <c r="W128" s="410"/>
      <c r="X128" s="385"/>
      <c r="Y128" s="384"/>
      <c r="Z128" s="261" t="s">
        <v>142</v>
      </c>
      <c r="AA128" s="262" t="s">
        <v>137</v>
      </c>
      <c r="AB128" s="263">
        <f>VLOOKUP($Z128,vstupy!$B$18:$F$31,MATCH($AA128,vstupy!$B$17:$F$17,0),0)</f>
        <v>0</v>
      </c>
      <c r="AC128" s="264" t="s">
        <v>143</v>
      </c>
      <c r="AD128" s="263">
        <f>VLOOKUP($AC128,vstupy!$B$34:$C$36,2,FALSE)</f>
        <v>0</v>
      </c>
      <c r="AE128" s="263">
        <f t="shared" si="548"/>
        <v>0</v>
      </c>
      <c r="AF128" s="412"/>
      <c r="AG128" s="404"/>
      <c r="AH128" s="372"/>
      <c r="AI128" s="396"/>
      <c r="AJ128" s="396"/>
      <c r="AK128" s="396"/>
      <c r="AL128" s="396"/>
      <c r="AM128" s="396"/>
      <c r="AN128" s="396"/>
      <c r="AO128" s="399"/>
      <c r="AP128" s="396"/>
      <c r="AQ128" s="401"/>
      <c r="AR128" s="372"/>
      <c r="AS128" s="369"/>
      <c r="AT128" s="369"/>
      <c r="AU128" s="369"/>
      <c r="AV128" s="369"/>
      <c r="AW128" s="369"/>
      <c r="AX128" s="369"/>
      <c r="AY128" s="369"/>
      <c r="AZ128" s="369"/>
      <c r="BA128" s="369"/>
      <c r="BB128" s="369"/>
      <c r="BC128" s="369"/>
      <c r="BD128" s="369"/>
      <c r="BE128" s="369"/>
      <c r="BF128" s="369"/>
      <c r="BG128" s="369"/>
      <c r="BH128" s="369"/>
      <c r="BI128" s="369"/>
      <c r="BJ128" s="369"/>
      <c r="BK128" s="377"/>
      <c r="BL128" s="371"/>
      <c r="BM128" s="372"/>
      <c r="BN128" s="369"/>
      <c r="BO128" s="369"/>
      <c r="BP128" s="369"/>
      <c r="BQ128" s="369"/>
      <c r="BR128" s="369"/>
      <c r="BS128" s="369"/>
      <c r="BT128" s="369"/>
      <c r="BU128" s="369"/>
      <c r="BV128" s="370"/>
      <c r="BW128" s="372"/>
      <c r="BX128" s="369"/>
      <c r="BY128" s="369"/>
      <c r="BZ128" s="369"/>
      <c r="CA128" s="369"/>
      <c r="CB128" s="369"/>
      <c r="CC128" s="369"/>
      <c r="CD128" s="369"/>
      <c r="CE128" s="369"/>
      <c r="CF128" s="370"/>
      <c r="CG128" s="395"/>
      <c r="CH128" s="372"/>
      <c r="CI128" s="369"/>
      <c r="CJ128" s="369"/>
      <c r="CK128" s="369"/>
      <c r="CL128" s="370"/>
      <c r="CM128" s="373"/>
      <c r="CN128" s="375"/>
      <c r="CO128" s="372"/>
      <c r="CP128" s="369"/>
      <c r="CQ128" s="369"/>
      <c r="CR128" s="369"/>
      <c r="CS128" s="369"/>
      <c r="CT128" s="369"/>
      <c r="CU128" s="369"/>
      <c r="CV128" s="369"/>
      <c r="CW128" s="369"/>
      <c r="CX128" s="370"/>
      <c r="CY128" s="371"/>
      <c r="CZ128" s="371"/>
      <c r="DA128" s="372"/>
      <c r="DB128" s="369"/>
      <c r="DC128" s="369"/>
      <c r="DD128" s="369"/>
      <c r="DE128" s="369"/>
      <c r="DF128" s="369"/>
      <c r="DG128" s="369"/>
      <c r="DH128" s="369"/>
      <c r="DI128" s="369"/>
      <c r="DJ128" s="370"/>
      <c r="DK128" s="382"/>
      <c r="DL128" s="382"/>
      <c r="DM128" s="381"/>
      <c r="DN128" s="381"/>
      <c r="DO128" s="381"/>
      <c r="DP128" s="381"/>
      <c r="DQ128" s="381"/>
      <c r="DR128" s="381"/>
      <c r="DS128" s="380"/>
      <c r="DT128" s="372"/>
      <c r="DU128" s="369"/>
      <c r="DV128" s="369"/>
      <c r="DW128" s="369"/>
      <c r="DX128" s="370"/>
      <c r="DY128" s="378"/>
      <c r="DZ128" s="372"/>
      <c r="EA128" s="369"/>
      <c r="EB128" s="369"/>
      <c r="EC128" s="369"/>
      <c r="ED128" s="370"/>
      <c r="EE128" s="378"/>
      <c r="EF128" s="379"/>
    </row>
    <row r="129" spans="2:136" ht="12.6" customHeight="1" x14ac:dyDescent="0.2">
      <c r="B129" s="414"/>
      <c r="C129" s="437"/>
      <c r="D129" s="437"/>
      <c r="E129" s="437"/>
      <c r="F129" s="437"/>
      <c r="G129" s="437"/>
      <c r="H129" s="394"/>
      <c r="I129" s="437"/>
      <c r="J129" s="437"/>
      <c r="K129" s="388"/>
      <c r="L129" s="391"/>
      <c r="M129" s="437"/>
      <c r="N129" s="384"/>
      <c r="O129" s="383"/>
      <c r="P129" s="384"/>
      <c r="Q129" s="384"/>
      <c r="R129" s="384"/>
      <c r="S129" s="384"/>
      <c r="T129" s="385"/>
      <c r="U129" s="384"/>
      <c r="V129" s="409"/>
      <c r="W129" s="410"/>
      <c r="X129" s="385"/>
      <c r="Y129" s="384"/>
      <c r="Z129" s="261" t="s">
        <v>142</v>
      </c>
      <c r="AA129" s="262" t="s">
        <v>137</v>
      </c>
      <c r="AB129" s="263">
        <f>VLOOKUP($Z129,vstupy!$B$18:$F$31,MATCH($AA129,vstupy!$B$17:$F$17,0),0)</f>
        <v>0</v>
      </c>
      <c r="AC129" s="264" t="s">
        <v>143</v>
      </c>
      <c r="AD129" s="263">
        <f>VLOOKUP($AC129,vstupy!$B$34:$C$36,2,FALSE)</f>
        <v>0</v>
      </c>
      <c r="AE129" s="263">
        <f t="shared" si="548"/>
        <v>0</v>
      </c>
      <c r="AF129" s="413"/>
      <c r="AG129" s="405"/>
      <c r="AH129" s="372"/>
      <c r="AI129" s="396"/>
      <c r="AJ129" s="396"/>
      <c r="AK129" s="396"/>
      <c r="AL129" s="396"/>
      <c r="AM129" s="396"/>
      <c r="AN129" s="396"/>
      <c r="AO129" s="400"/>
      <c r="AP129" s="396"/>
      <c r="AQ129" s="401"/>
      <c r="AR129" s="372"/>
      <c r="AS129" s="369"/>
      <c r="AT129" s="369"/>
      <c r="AU129" s="369"/>
      <c r="AV129" s="369"/>
      <c r="AW129" s="369"/>
      <c r="AX129" s="369"/>
      <c r="AY129" s="369"/>
      <c r="AZ129" s="369"/>
      <c r="BA129" s="369"/>
      <c r="BB129" s="369"/>
      <c r="BC129" s="369"/>
      <c r="BD129" s="369"/>
      <c r="BE129" s="369"/>
      <c r="BF129" s="369"/>
      <c r="BG129" s="369"/>
      <c r="BH129" s="369"/>
      <c r="BI129" s="369"/>
      <c r="BJ129" s="369"/>
      <c r="BK129" s="377"/>
      <c r="BL129" s="371"/>
      <c r="BM129" s="372"/>
      <c r="BN129" s="369"/>
      <c r="BO129" s="369"/>
      <c r="BP129" s="369"/>
      <c r="BQ129" s="369"/>
      <c r="BR129" s="369"/>
      <c r="BS129" s="369"/>
      <c r="BT129" s="369"/>
      <c r="BU129" s="369"/>
      <c r="BV129" s="370"/>
      <c r="BW129" s="372"/>
      <c r="BX129" s="369"/>
      <c r="BY129" s="369"/>
      <c r="BZ129" s="369"/>
      <c r="CA129" s="369"/>
      <c r="CB129" s="369"/>
      <c r="CC129" s="369"/>
      <c r="CD129" s="369"/>
      <c r="CE129" s="369"/>
      <c r="CF129" s="370"/>
      <c r="CG129" s="395"/>
      <c r="CH129" s="372"/>
      <c r="CI129" s="369"/>
      <c r="CJ129" s="369"/>
      <c r="CK129" s="369"/>
      <c r="CL129" s="370"/>
      <c r="CM129" s="373"/>
      <c r="CN129" s="376"/>
      <c r="CO129" s="372"/>
      <c r="CP129" s="369"/>
      <c r="CQ129" s="369"/>
      <c r="CR129" s="369"/>
      <c r="CS129" s="369"/>
      <c r="CT129" s="369"/>
      <c r="CU129" s="369"/>
      <c r="CV129" s="369"/>
      <c r="CW129" s="369"/>
      <c r="CX129" s="370"/>
      <c r="CY129" s="371"/>
      <c r="CZ129" s="371"/>
      <c r="DA129" s="372"/>
      <c r="DB129" s="369"/>
      <c r="DC129" s="369"/>
      <c r="DD129" s="369"/>
      <c r="DE129" s="369"/>
      <c r="DF129" s="369"/>
      <c r="DG129" s="369"/>
      <c r="DH129" s="369"/>
      <c r="DI129" s="369"/>
      <c r="DJ129" s="370"/>
      <c r="DK129" s="382"/>
      <c r="DL129" s="382"/>
      <c r="DM129" s="381"/>
      <c r="DN129" s="381"/>
      <c r="DO129" s="381"/>
      <c r="DP129" s="381"/>
      <c r="DQ129" s="381"/>
      <c r="DR129" s="381"/>
      <c r="DS129" s="380"/>
      <c r="DT129" s="372"/>
      <c r="DU129" s="369"/>
      <c r="DV129" s="369"/>
      <c r="DW129" s="369"/>
      <c r="DX129" s="370"/>
      <c r="DY129" s="378"/>
      <c r="DZ129" s="372"/>
      <c r="EA129" s="369"/>
      <c r="EB129" s="369"/>
      <c r="EC129" s="369"/>
      <c r="ED129" s="370"/>
      <c r="EE129" s="378"/>
      <c r="EF129" s="379"/>
    </row>
    <row r="130" spans="2:136" ht="12.6" customHeight="1" x14ac:dyDescent="0.2">
      <c r="B130" s="427">
        <f t="shared" ref="B130" si="822">B127+1</f>
        <v>41</v>
      </c>
      <c r="C130" s="425"/>
      <c r="D130" s="425"/>
      <c r="E130" s="425"/>
      <c r="F130" s="425"/>
      <c r="G130" s="425"/>
      <c r="H130" s="428" t="s">
        <v>196</v>
      </c>
      <c r="I130" s="425"/>
      <c r="J130" s="425" t="str">
        <f t="shared" ref="J130" si="823">IF($H130="3e)  Skoršia transpozícia  - zavedenie transpozície pred termínom ktorý určuje smernica EÚ. "," ","")</f>
        <v/>
      </c>
      <c r="K130" s="431" t="str">
        <f t="shared" ref="K130" si="824">IF($H130="3e)  Skoršia transpozícia  - zavedenie transpozície pred termínom ktorý určuje smernica EÚ. ",$J130,"NA")</f>
        <v>NA</v>
      </c>
      <c r="L130" s="422">
        <f>IF(K130&gt;12,1,K130/12)</f>
        <v>1</v>
      </c>
      <c r="M130" s="425"/>
      <c r="N130" s="418"/>
      <c r="O130" s="426">
        <f>IF(N130="N",0,N130)</f>
        <v>0</v>
      </c>
      <c r="P130" s="418" t="s">
        <v>196</v>
      </c>
      <c r="Q130" s="418"/>
      <c r="R130" s="418"/>
      <c r="S130" s="418" t="s">
        <v>35</v>
      </c>
      <c r="T130" s="419">
        <f>VLOOKUP(S130,vstupy!$B$3:$C$15,2,FALSE)</f>
        <v>0</v>
      </c>
      <c r="U130" s="418"/>
      <c r="V130" s="420"/>
      <c r="W130" s="421" t="s">
        <v>35</v>
      </c>
      <c r="X130" s="419">
        <f>VLOOKUP(W130,vstupy!$B$3:$C$15,2,FALSE)</f>
        <v>0</v>
      </c>
      <c r="Y130" s="418"/>
      <c r="Z130" s="160" t="s">
        <v>142</v>
      </c>
      <c r="AA130" s="174" t="s">
        <v>137</v>
      </c>
      <c r="AB130" s="171">
        <f>VLOOKUP($Z130,vstupy!$B$18:$F$31,MATCH($AA130,vstupy!$B$17:$F$17,0),0)</f>
        <v>0</v>
      </c>
      <c r="AC130" s="108" t="s">
        <v>143</v>
      </c>
      <c r="AD130" s="171">
        <f>VLOOKUP($AC130,vstupy!$B$34:$C$36,2,FALSE)</f>
        <v>0</v>
      </c>
      <c r="AE130" s="171">
        <f t="shared" si="548"/>
        <v>0</v>
      </c>
      <c r="AF130" s="434" t="s">
        <v>35</v>
      </c>
      <c r="AG130" s="403">
        <f>VLOOKUP(AF130,vstupy!$B$3:$C$15,2,FALSE)</f>
        <v>0</v>
      </c>
      <c r="AH130" s="406" t="str">
        <f>IFERROR(IF(O130=0,"N",Q130/N130*L130),0)</f>
        <v>N</v>
      </c>
      <c r="AI130" s="396">
        <f>Q130*L130</f>
        <v>0</v>
      </c>
      <c r="AJ130" s="408">
        <f t="shared" ref="AJ130" si="825">R130*T130*L130</f>
        <v>0</v>
      </c>
      <c r="AK130" s="400">
        <f t="shared" ref="AK130" si="826">IFERROR(AJ130*O130,0)</f>
        <v>0</v>
      </c>
      <c r="AL130" s="408" t="str">
        <f t="shared" si="510"/>
        <v>N</v>
      </c>
      <c r="AM130" s="396">
        <f t="shared" ref="AM130" si="827">U130*L130</f>
        <v>0</v>
      </c>
      <c r="AN130" s="396">
        <f>V130*X130*L130</f>
        <v>0</v>
      </c>
      <c r="AO130" s="398">
        <f t="shared" ref="AO130" si="828">IFERROR(AN130*O130,0)</f>
        <v>0</v>
      </c>
      <c r="AP130" s="400">
        <f t="shared" ref="AP130" si="829">IF(Y130&gt;0,IF(AG130&gt;0,($I$6/160)*(Y130/60)*AG130*L130,0),IF(AG130&gt;0,($I$6/160)*((AE130+AE131+AE132)/60)*AG130*L130,0))</f>
        <v>0</v>
      </c>
      <c r="AQ130" s="401">
        <f>IFERROR(AP130*O130,0)</f>
        <v>0</v>
      </c>
      <c r="AR130" s="372">
        <f t="shared" ref="AR130:BA130" si="830">IF($P130="In (zvyšuje náklady)",AH130,0)</f>
        <v>0</v>
      </c>
      <c r="AS130" s="369">
        <f t="shared" si="830"/>
        <v>0</v>
      </c>
      <c r="AT130" s="369">
        <f t="shared" si="830"/>
        <v>0</v>
      </c>
      <c r="AU130" s="369">
        <f t="shared" si="830"/>
        <v>0</v>
      </c>
      <c r="AV130" s="369">
        <f t="shared" si="830"/>
        <v>0</v>
      </c>
      <c r="AW130" s="369">
        <f t="shared" si="830"/>
        <v>0</v>
      </c>
      <c r="AX130" s="369">
        <f t="shared" si="830"/>
        <v>0</v>
      </c>
      <c r="AY130" s="369">
        <f t="shared" si="830"/>
        <v>0</v>
      </c>
      <c r="AZ130" s="369">
        <f t="shared" si="830"/>
        <v>0</v>
      </c>
      <c r="BA130" s="369">
        <f t="shared" si="830"/>
        <v>0</v>
      </c>
      <c r="BB130" s="369" t="str">
        <f t="shared" ref="BB130:BK130" si="831">IF($P130="Out (znižuje náklady)",AH130,"0")</f>
        <v>0</v>
      </c>
      <c r="BC130" s="369" t="str">
        <f t="shared" si="831"/>
        <v>0</v>
      </c>
      <c r="BD130" s="369" t="str">
        <f t="shared" si="831"/>
        <v>0</v>
      </c>
      <c r="BE130" s="369" t="str">
        <f t="shared" si="831"/>
        <v>0</v>
      </c>
      <c r="BF130" s="369" t="str">
        <f t="shared" si="831"/>
        <v>0</v>
      </c>
      <c r="BG130" s="369" t="str">
        <f t="shared" si="831"/>
        <v>0</v>
      </c>
      <c r="BH130" s="369" t="str">
        <f t="shared" si="831"/>
        <v>0</v>
      </c>
      <c r="BI130" s="369" t="str">
        <f t="shared" si="831"/>
        <v>0</v>
      </c>
      <c r="BJ130" s="369" t="str">
        <f t="shared" si="831"/>
        <v>0</v>
      </c>
      <c r="BK130" s="377" t="str">
        <f t="shared" si="831"/>
        <v>0</v>
      </c>
      <c r="BL130" s="371">
        <f>IF(H130=vstupy!$B$47,0,1)</f>
        <v>1</v>
      </c>
      <c r="BM130" s="372">
        <f t="shared" ref="BM130:CF130" si="832">$BL130*AR130</f>
        <v>0</v>
      </c>
      <c r="BN130" s="369">
        <f t="shared" si="832"/>
        <v>0</v>
      </c>
      <c r="BO130" s="369">
        <f t="shared" si="832"/>
        <v>0</v>
      </c>
      <c r="BP130" s="369">
        <f t="shared" si="832"/>
        <v>0</v>
      </c>
      <c r="BQ130" s="369">
        <f t="shared" si="832"/>
        <v>0</v>
      </c>
      <c r="BR130" s="369">
        <f t="shared" si="832"/>
        <v>0</v>
      </c>
      <c r="BS130" s="369">
        <f t="shared" si="832"/>
        <v>0</v>
      </c>
      <c r="BT130" s="369">
        <f t="shared" si="832"/>
        <v>0</v>
      </c>
      <c r="BU130" s="369">
        <f t="shared" si="832"/>
        <v>0</v>
      </c>
      <c r="BV130" s="370">
        <f t="shared" si="832"/>
        <v>0</v>
      </c>
      <c r="BW130" s="372">
        <f t="shared" si="832"/>
        <v>0</v>
      </c>
      <c r="BX130" s="369">
        <f t="shared" si="832"/>
        <v>0</v>
      </c>
      <c r="BY130" s="369">
        <f t="shared" si="832"/>
        <v>0</v>
      </c>
      <c r="BZ130" s="369">
        <f t="shared" si="832"/>
        <v>0</v>
      </c>
      <c r="CA130" s="369">
        <f t="shared" si="832"/>
        <v>0</v>
      </c>
      <c r="CB130" s="369">
        <f t="shared" si="832"/>
        <v>0</v>
      </c>
      <c r="CC130" s="369">
        <f t="shared" si="832"/>
        <v>0</v>
      </c>
      <c r="CD130" s="369">
        <f t="shared" si="832"/>
        <v>0</v>
      </c>
      <c r="CE130" s="369">
        <f t="shared" si="832"/>
        <v>0</v>
      </c>
      <c r="CF130" s="370">
        <f t="shared" si="832"/>
        <v>0</v>
      </c>
      <c r="CG130" s="395">
        <f>IF(P130="Nemení sa",1,0)</f>
        <v>0</v>
      </c>
      <c r="CH130" s="372">
        <f>AI130*$CG130</f>
        <v>0</v>
      </c>
      <c r="CI130" s="369">
        <f>AK130*$CG130</f>
        <v>0</v>
      </c>
      <c r="CJ130" s="369">
        <f>AM130*$CG130</f>
        <v>0</v>
      </c>
      <c r="CK130" s="369">
        <f>AO130*$CG130</f>
        <v>0</v>
      </c>
      <c r="CL130" s="370">
        <f>AQ130*$CG130</f>
        <v>0</v>
      </c>
      <c r="CM130" s="373">
        <f t="shared" ref="CM130" si="833">SUM(CH130:CL132)</f>
        <v>0</v>
      </c>
      <c r="CN130" s="374">
        <f>IF(H130=vstupy!B$42,"1",0)</f>
        <v>0</v>
      </c>
      <c r="CO130" s="372">
        <f t="shared" ref="CO130:CX130" si="834">IF($CN130="1",AR130,0)</f>
        <v>0</v>
      </c>
      <c r="CP130" s="369">
        <f t="shared" si="834"/>
        <v>0</v>
      </c>
      <c r="CQ130" s="369">
        <f t="shared" si="834"/>
        <v>0</v>
      </c>
      <c r="CR130" s="369">
        <f t="shared" si="834"/>
        <v>0</v>
      </c>
      <c r="CS130" s="369">
        <f t="shared" si="834"/>
        <v>0</v>
      </c>
      <c r="CT130" s="369">
        <f t="shared" si="834"/>
        <v>0</v>
      </c>
      <c r="CU130" s="369">
        <f t="shared" si="834"/>
        <v>0</v>
      </c>
      <c r="CV130" s="369">
        <f t="shared" si="834"/>
        <v>0</v>
      </c>
      <c r="CW130" s="369">
        <f t="shared" si="834"/>
        <v>0</v>
      </c>
      <c r="CX130" s="370">
        <f t="shared" si="834"/>
        <v>0</v>
      </c>
      <c r="CY130" s="371">
        <f>CR130+CV130+CX130</f>
        <v>0</v>
      </c>
      <c r="CZ130" s="371">
        <f t="shared" ref="CZ130" si="835">CP130+CT130</f>
        <v>0</v>
      </c>
      <c r="DA130" s="372">
        <f t="shared" ref="DA130:DJ130" si="836">IF($CN130="1",BB130,0)</f>
        <v>0</v>
      </c>
      <c r="DB130" s="369">
        <f t="shared" si="836"/>
        <v>0</v>
      </c>
      <c r="DC130" s="369">
        <f t="shared" si="836"/>
        <v>0</v>
      </c>
      <c r="DD130" s="369">
        <f t="shared" si="836"/>
        <v>0</v>
      </c>
      <c r="DE130" s="369">
        <f t="shared" si="836"/>
        <v>0</v>
      </c>
      <c r="DF130" s="369">
        <f t="shared" si="836"/>
        <v>0</v>
      </c>
      <c r="DG130" s="369">
        <f t="shared" si="836"/>
        <v>0</v>
      </c>
      <c r="DH130" s="369">
        <f t="shared" si="836"/>
        <v>0</v>
      </c>
      <c r="DI130" s="369">
        <f t="shared" si="836"/>
        <v>0</v>
      </c>
      <c r="DJ130" s="370">
        <f t="shared" si="836"/>
        <v>0</v>
      </c>
      <c r="DK130" s="382">
        <f>DD130+DH130+DJ130</f>
        <v>0</v>
      </c>
      <c r="DL130" s="382">
        <f t="shared" ref="DL130" si="837">DB130+DF130</f>
        <v>0</v>
      </c>
      <c r="DM130" s="381">
        <f>IF(CG130=0,1,0)</f>
        <v>1</v>
      </c>
      <c r="DN130" s="381">
        <f>IFERROR(IF($AH130="N",AJ130+AL130+AN130+AP130,AH130+AJ130+AL130+AN130+AP130),0)*$DM130</f>
        <v>0</v>
      </c>
      <c r="DO130" s="381">
        <f>(AI130+AK130+AM130+AO130+AQ130)*$DM130</f>
        <v>0</v>
      </c>
      <c r="DP130" s="381">
        <f>AU130+AY130+BA130-CY130</f>
        <v>0</v>
      </c>
      <c r="DQ130" s="381">
        <f>BE130+BI130+BK130-DK130</f>
        <v>0</v>
      </c>
      <c r="DR130" s="381">
        <f>DP130+DQ130</f>
        <v>0</v>
      </c>
      <c r="DS130" s="380" t="str">
        <f>IF(OR(H130=vstupy!B$40,H130=vstupy!B$41,H130=vstupy!B$42,),"0","1")</f>
        <v>0</v>
      </c>
      <c r="DT130" s="372">
        <f>IF($DS130="1",AS130,"0")+CH130</f>
        <v>0</v>
      </c>
      <c r="DU130" s="369">
        <f>IF($DS130="1",AU130,"0")+CI130</f>
        <v>0</v>
      </c>
      <c r="DV130" s="369">
        <f>IF($DS130="1",AW130,"0")+CJ130</f>
        <v>0</v>
      </c>
      <c r="DW130" s="369">
        <f>IF($DS130="1",AY130,"0")+CK130</f>
        <v>0</v>
      </c>
      <c r="DX130" s="370">
        <f>IF($DS130="1",BA130,"0")+CL130</f>
        <v>0</v>
      </c>
      <c r="DY130" s="378">
        <f t="shared" ref="DY130" si="838">SUM(DT130:DX132)</f>
        <v>0</v>
      </c>
      <c r="DZ130" s="372" t="str">
        <f t="shared" ref="DZ130" si="839">IF($DS130="1",BC130,"0")</f>
        <v>0</v>
      </c>
      <c r="EA130" s="369" t="str">
        <f t="shared" ref="EA130" si="840">IF($DS130="1",BE130,"0")</f>
        <v>0</v>
      </c>
      <c r="EB130" s="369" t="str">
        <f t="shared" ref="EB130" si="841">IF($DS130="1",BG130,"0")</f>
        <v>0</v>
      </c>
      <c r="EC130" s="369" t="str">
        <f>IF($DS130="1",BI130,"0")</f>
        <v>0</v>
      </c>
      <c r="ED130" s="370" t="str">
        <f>IF($DS130="1",BK130,"0")</f>
        <v>0</v>
      </c>
      <c r="EE130" s="378">
        <f t="shared" ref="EE130" si="842">SUM(DZ130:ED132)</f>
        <v>0</v>
      </c>
      <c r="EF130" s="379">
        <f>EE130+DY130</f>
        <v>0</v>
      </c>
    </row>
    <row r="131" spans="2:136" ht="12.6" customHeight="1" x14ac:dyDescent="0.2">
      <c r="B131" s="427"/>
      <c r="C131" s="425"/>
      <c r="D131" s="425"/>
      <c r="E131" s="425"/>
      <c r="F131" s="425"/>
      <c r="G131" s="425"/>
      <c r="H131" s="429"/>
      <c r="I131" s="425"/>
      <c r="J131" s="425"/>
      <c r="K131" s="432"/>
      <c r="L131" s="423"/>
      <c r="M131" s="425"/>
      <c r="N131" s="418"/>
      <c r="O131" s="426"/>
      <c r="P131" s="418"/>
      <c r="Q131" s="418"/>
      <c r="R131" s="418"/>
      <c r="S131" s="418"/>
      <c r="T131" s="419"/>
      <c r="U131" s="418"/>
      <c r="V131" s="420"/>
      <c r="W131" s="421"/>
      <c r="X131" s="419"/>
      <c r="Y131" s="418"/>
      <c r="Z131" s="160" t="s">
        <v>142</v>
      </c>
      <c r="AA131" s="174" t="s">
        <v>137</v>
      </c>
      <c r="AB131" s="171">
        <f>VLOOKUP($Z131,vstupy!$B$18:$F$31,MATCH($AA131,vstupy!$B$17:$F$17,0),0)</f>
        <v>0</v>
      </c>
      <c r="AC131" s="108" t="s">
        <v>143</v>
      </c>
      <c r="AD131" s="171">
        <f>VLOOKUP($AC131,vstupy!$B$34:$C$36,2,FALSE)</f>
        <v>0</v>
      </c>
      <c r="AE131" s="171">
        <f t="shared" si="548"/>
        <v>0</v>
      </c>
      <c r="AF131" s="435"/>
      <c r="AG131" s="404"/>
      <c r="AH131" s="372"/>
      <c r="AI131" s="396"/>
      <c r="AJ131" s="396"/>
      <c r="AK131" s="396"/>
      <c r="AL131" s="396"/>
      <c r="AM131" s="396"/>
      <c r="AN131" s="396"/>
      <c r="AO131" s="399"/>
      <c r="AP131" s="396"/>
      <c r="AQ131" s="401"/>
      <c r="AR131" s="372"/>
      <c r="AS131" s="369"/>
      <c r="AT131" s="369"/>
      <c r="AU131" s="369"/>
      <c r="AV131" s="369"/>
      <c r="AW131" s="369"/>
      <c r="AX131" s="369"/>
      <c r="AY131" s="369"/>
      <c r="AZ131" s="369"/>
      <c r="BA131" s="369"/>
      <c r="BB131" s="369"/>
      <c r="BC131" s="369"/>
      <c r="BD131" s="369"/>
      <c r="BE131" s="369"/>
      <c r="BF131" s="369"/>
      <c r="BG131" s="369"/>
      <c r="BH131" s="369"/>
      <c r="BI131" s="369"/>
      <c r="BJ131" s="369"/>
      <c r="BK131" s="377"/>
      <c r="BL131" s="371"/>
      <c r="BM131" s="372"/>
      <c r="BN131" s="369"/>
      <c r="BO131" s="369"/>
      <c r="BP131" s="369"/>
      <c r="BQ131" s="369"/>
      <c r="BR131" s="369"/>
      <c r="BS131" s="369"/>
      <c r="BT131" s="369"/>
      <c r="BU131" s="369"/>
      <c r="BV131" s="370"/>
      <c r="BW131" s="372"/>
      <c r="BX131" s="369"/>
      <c r="BY131" s="369"/>
      <c r="BZ131" s="369"/>
      <c r="CA131" s="369"/>
      <c r="CB131" s="369"/>
      <c r="CC131" s="369"/>
      <c r="CD131" s="369"/>
      <c r="CE131" s="369"/>
      <c r="CF131" s="370"/>
      <c r="CG131" s="395"/>
      <c r="CH131" s="372"/>
      <c r="CI131" s="369"/>
      <c r="CJ131" s="369"/>
      <c r="CK131" s="369"/>
      <c r="CL131" s="370"/>
      <c r="CM131" s="373"/>
      <c r="CN131" s="375"/>
      <c r="CO131" s="372"/>
      <c r="CP131" s="369"/>
      <c r="CQ131" s="369"/>
      <c r="CR131" s="369"/>
      <c r="CS131" s="369"/>
      <c r="CT131" s="369"/>
      <c r="CU131" s="369"/>
      <c r="CV131" s="369"/>
      <c r="CW131" s="369"/>
      <c r="CX131" s="370"/>
      <c r="CY131" s="371"/>
      <c r="CZ131" s="371"/>
      <c r="DA131" s="372"/>
      <c r="DB131" s="369"/>
      <c r="DC131" s="369"/>
      <c r="DD131" s="369"/>
      <c r="DE131" s="369"/>
      <c r="DF131" s="369"/>
      <c r="DG131" s="369"/>
      <c r="DH131" s="369"/>
      <c r="DI131" s="369"/>
      <c r="DJ131" s="370"/>
      <c r="DK131" s="382"/>
      <c r="DL131" s="382"/>
      <c r="DM131" s="381"/>
      <c r="DN131" s="381"/>
      <c r="DO131" s="381"/>
      <c r="DP131" s="381"/>
      <c r="DQ131" s="381"/>
      <c r="DR131" s="381"/>
      <c r="DS131" s="380"/>
      <c r="DT131" s="372"/>
      <c r="DU131" s="369"/>
      <c r="DV131" s="369"/>
      <c r="DW131" s="369"/>
      <c r="DX131" s="370"/>
      <c r="DY131" s="378"/>
      <c r="DZ131" s="372"/>
      <c r="EA131" s="369"/>
      <c r="EB131" s="369"/>
      <c r="EC131" s="369"/>
      <c r="ED131" s="370"/>
      <c r="EE131" s="378"/>
      <c r="EF131" s="379"/>
    </row>
    <row r="132" spans="2:136" ht="12.6" customHeight="1" x14ac:dyDescent="0.2">
      <c r="B132" s="427"/>
      <c r="C132" s="425"/>
      <c r="D132" s="425"/>
      <c r="E132" s="425"/>
      <c r="F132" s="425"/>
      <c r="G132" s="425"/>
      <c r="H132" s="430"/>
      <c r="I132" s="425"/>
      <c r="J132" s="425"/>
      <c r="K132" s="433"/>
      <c r="L132" s="424"/>
      <c r="M132" s="425"/>
      <c r="N132" s="418"/>
      <c r="O132" s="426"/>
      <c r="P132" s="418"/>
      <c r="Q132" s="418"/>
      <c r="R132" s="418"/>
      <c r="S132" s="418"/>
      <c r="T132" s="419"/>
      <c r="U132" s="418"/>
      <c r="V132" s="420"/>
      <c r="W132" s="421"/>
      <c r="X132" s="419"/>
      <c r="Y132" s="418"/>
      <c r="Z132" s="160" t="s">
        <v>142</v>
      </c>
      <c r="AA132" s="174" t="s">
        <v>137</v>
      </c>
      <c r="AB132" s="171">
        <f>VLOOKUP($Z132,vstupy!$B$18:$F$31,MATCH($AA132,vstupy!$B$17:$F$17,0),0)</f>
        <v>0</v>
      </c>
      <c r="AC132" s="108" t="s">
        <v>143</v>
      </c>
      <c r="AD132" s="171">
        <f>VLOOKUP($AC132,vstupy!$B$34:$C$36,2,FALSE)</f>
        <v>0</v>
      </c>
      <c r="AE132" s="171">
        <f t="shared" si="548"/>
        <v>0</v>
      </c>
      <c r="AF132" s="436"/>
      <c r="AG132" s="405"/>
      <c r="AH132" s="372"/>
      <c r="AI132" s="396"/>
      <c r="AJ132" s="396"/>
      <c r="AK132" s="396"/>
      <c r="AL132" s="396"/>
      <c r="AM132" s="396"/>
      <c r="AN132" s="396"/>
      <c r="AO132" s="400"/>
      <c r="AP132" s="396"/>
      <c r="AQ132" s="401"/>
      <c r="AR132" s="372"/>
      <c r="AS132" s="369"/>
      <c r="AT132" s="369"/>
      <c r="AU132" s="369"/>
      <c r="AV132" s="369"/>
      <c r="AW132" s="369"/>
      <c r="AX132" s="369"/>
      <c r="AY132" s="369"/>
      <c r="AZ132" s="369"/>
      <c r="BA132" s="369"/>
      <c r="BB132" s="369"/>
      <c r="BC132" s="369"/>
      <c r="BD132" s="369"/>
      <c r="BE132" s="369"/>
      <c r="BF132" s="369"/>
      <c r="BG132" s="369"/>
      <c r="BH132" s="369"/>
      <c r="BI132" s="369"/>
      <c r="BJ132" s="369"/>
      <c r="BK132" s="377"/>
      <c r="BL132" s="371"/>
      <c r="BM132" s="372"/>
      <c r="BN132" s="369"/>
      <c r="BO132" s="369"/>
      <c r="BP132" s="369"/>
      <c r="BQ132" s="369"/>
      <c r="BR132" s="369"/>
      <c r="BS132" s="369"/>
      <c r="BT132" s="369"/>
      <c r="BU132" s="369"/>
      <c r="BV132" s="370"/>
      <c r="BW132" s="372"/>
      <c r="BX132" s="369"/>
      <c r="BY132" s="369"/>
      <c r="BZ132" s="369"/>
      <c r="CA132" s="369"/>
      <c r="CB132" s="369"/>
      <c r="CC132" s="369"/>
      <c r="CD132" s="369"/>
      <c r="CE132" s="369"/>
      <c r="CF132" s="370"/>
      <c r="CG132" s="395"/>
      <c r="CH132" s="372"/>
      <c r="CI132" s="369"/>
      <c r="CJ132" s="369"/>
      <c r="CK132" s="369"/>
      <c r="CL132" s="370"/>
      <c r="CM132" s="373"/>
      <c r="CN132" s="376"/>
      <c r="CO132" s="372"/>
      <c r="CP132" s="369"/>
      <c r="CQ132" s="369"/>
      <c r="CR132" s="369"/>
      <c r="CS132" s="369"/>
      <c r="CT132" s="369"/>
      <c r="CU132" s="369"/>
      <c r="CV132" s="369"/>
      <c r="CW132" s="369"/>
      <c r="CX132" s="370"/>
      <c r="CY132" s="371"/>
      <c r="CZ132" s="371"/>
      <c r="DA132" s="372"/>
      <c r="DB132" s="369"/>
      <c r="DC132" s="369"/>
      <c r="DD132" s="369"/>
      <c r="DE132" s="369"/>
      <c r="DF132" s="369"/>
      <c r="DG132" s="369"/>
      <c r="DH132" s="369"/>
      <c r="DI132" s="369"/>
      <c r="DJ132" s="370"/>
      <c r="DK132" s="382"/>
      <c r="DL132" s="382"/>
      <c r="DM132" s="381"/>
      <c r="DN132" s="381"/>
      <c r="DO132" s="381"/>
      <c r="DP132" s="381"/>
      <c r="DQ132" s="381"/>
      <c r="DR132" s="381"/>
      <c r="DS132" s="380"/>
      <c r="DT132" s="372"/>
      <c r="DU132" s="369"/>
      <c r="DV132" s="369"/>
      <c r="DW132" s="369"/>
      <c r="DX132" s="370"/>
      <c r="DY132" s="378"/>
      <c r="DZ132" s="372"/>
      <c r="EA132" s="369"/>
      <c r="EB132" s="369"/>
      <c r="EC132" s="369"/>
      <c r="ED132" s="370"/>
      <c r="EE132" s="378"/>
      <c r="EF132" s="379"/>
    </row>
    <row r="133" spans="2:136" ht="12.6" customHeight="1" x14ac:dyDescent="0.2">
      <c r="B133" s="414">
        <f t="shared" ref="B133" si="843">B130+1</f>
        <v>42</v>
      </c>
      <c r="C133" s="437"/>
      <c r="D133" s="437"/>
      <c r="E133" s="437"/>
      <c r="F133" s="437"/>
      <c r="G133" s="437"/>
      <c r="H133" s="392" t="s">
        <v>196</v>
      </c>
      <c r="I133" s="437"/>
      <c r="J133" s="437" t="str">
        <f t="shared" ref="J133" si="844">IF($H133="3e)  Skoršia transpozícia  - zavedenie transpozície pred termínom ktorý určuje smernica EÚ. "," ","")</f>
        <v/>
      </c>
      <c r="K133" s="386" t="str">
        <f t="shared" ref="K133" si="845">IF($H133="3e)  Skoršia transpozícia  - zavedenie transpozície pred termínom ktorý určuje smernica EÚ. ",$J133,"NA")</f>
        <v>NA</v>
      </c>
      <c r="L133" s="389">
        <f>IF(K133&gt;12,1,K133/12)</f>
        <v>1</v>
      </c>
      <c r="M133" s="437"/>
      <c r="N133" s="384"/>
      <c r="O133" s="383">
        <f>IF(N133="N",0,N133)</f>
        <v>0</v>
      </c>
      <c r="P133" s="384" t="s">
        <v>196</v>
      </c>
      <c r="Q133" s="384"/>
      <c r="R133" s="384"/>
      <c r="S133" s="384" t="s">
        <v>35</v>
      </c>
      <c r="T133" s="385">
        <f>VLOOKUP(S133,vstupy!$B$3:$C$15,2,FALSE)</f>
        <v>0</v>
      </c>
      <c r="U133" s="384"/>
      <c r="V133" s="409"/>
      <c r="W133" s="410" t="s">
        <v>35</v>
      </c>
      <c r="X133" s="385">
        <f>VLOOKUP(W133,vstupy!$B$3:$C$15,2,FALSE)</f>
        <v>0</v>
      </c>
      <c r="Y133" s="384"/>
      <c r="Z133" s="261" t="s">
        <v>142</v>
      </c>
      <c r="AA133" s="262" t="s">
        <v>137</v>
      </c>
      <c r="AB133" s="263">
        <f>VLOOKUP($Z133,vstupy!$B$18:$F$31,MATCH($AA133,vstupy!$B$17:$F$17,0),0)</f>
        <v>0</v>
      </c>
      <c r="AC133" s="264" t="s">
        <v>143</v>
      </c>
      <c r="AD133" s="263">
        <f>VLOOKUP($AC133,vstupy!$B$34:$C$36,2,FALSE)</f>
        <v>0</v>
      </c>
      <c r="AE133" s="263">
        <f t="shared" si="548"/>
        <v>0</v>
      </c>
      <c r="AF133" s="411" t="s">
        <v>35</v>
      </c>
      <c r="AG133" s="403">
        <f>VLOOKUP(AF133,vstupy!$B$3:$C$15,2,FALSE)</f>
        <v>0</v>
      </c>
      <c r="AH133" s="406" t="str">
        <f>IFERROR(IF(O133=0,"N",Q133/N133*L133),0)</f>
        <v>N</v>
      </c>
      <c r="AI133" s="396">
        <f>Q133*L133</f>
        <v>0</v>
      </c>
      <c r="AJ133" s="408">
        <f t="shared" ref="AJ133" si="846">R133*T133*L133</f>
        <v>0</v>
      </c>
      <c r="AK133" s="400">
        <f t="shared" ref="AK133" si="847">IFERROR(AJ133*O133,0)</f>
        <v>0</v>
      </c>
      <c r="AL133" s="408" t="str">
        <f t="shared" si="510"/>
        <v>N</v>
      </c>
      <c r="AM133" s="396">
        <f t="shared" ref="AM133" si="848">U133*L133</f>
        <v>0</v>
      </c>
      <c r="AN133" s="396">
        <f>V133*X133*L133</f>
        <v>0</v>
      </c>
      <c r="AO133" s="398">
        <f t="shared" ref="AO133" si="849">IFERROR(AN133*O133,0)</f>
        <v>0</v>
      </c>
      <c r="AP133" s="400">
        <f t="shared" ref="AP133" si="850">IF(Y133&gt;0,IF(AG133&gt;0,($I$6/160)*(Y133/60)*AG133*L133,0),IF(AG133&gt;0,($I$6/160)*((AE133+AE134+AE135)/60)*AG133*L133,0))</f>
        <v>0</v>
      </c>
      <c r="AQ133" s="401">
        <f>IFERROR(AP133*O133,0)</f>
        <v>0</v>
      </c>
      <c r="AR133" s="372">
        <f t="shared" ref="AR133:BA133" si="851">IF($P133="In (zvyšuje náklady)",AH133,0)</f>
        <v>0</v>
      </c>
      <c r="AS133" s="369">
        <f t="shared" si="851"/>
        <v>0</v>
      </c>
      <c r="AT133" s="369">
        <f t="shared" si="851"/>
        <v>0</v>
      </c>
      <c r="AU133" s="369">
        <f t="shared" si="851"/>
        <v>0</v>
      </c>
      <c r="AV133" s="369">
        <f t="shared" si="851"/>
        <v>0</v>
      </c>
      <c r="AW133" s="369">
        <f t="shared" si="851"/>
        <v>0</v>
      </c>
      <c r="AX133" s="369">
        <f t="shared" si="851"/>
        <v>0</v>
      </c>
      <c r="AY133" s="369">
        <f t="shared" si="851"/>
        <v>0</v>
      </c>
      <c r="AZ133" s="369">
        <f t="shared" si="851"/>
        <v>0</v>
      </c>
      <c r="BA133" s="369">
        <f t="shared" si="851"/>
        <v>0</v>
      </c>
      <c r="BB133" s="369" t="str">
        <f t="shared" ref="BB133:BK133" si="852">IF($P133="Out (znižuje náklady)",AH133,"0")</f>
        <v>0</v>
      </c>
      <c r="BC133" s="369" t="str">
        <f t="shared" si="852"/>
        <v>0</v>
      </c>
      <c r="BD133" s="369" t="str">
        <f t="shared" si="852"/>
        <v>0</v>
      </c>
      <c r="BE133" s="369" t="str">
        <f t="shared" si="852"/>
        <v>0</v>
      </c>
      <c r="BF133" s="369" t="str">
        <f t="shared" si="852"/>
        <v>0</v>
      </c>
      <c r="BG133" s="369" t="str">
        <f t="shared" si="852"/>
        <v>0</v>
      </c>
      <c r="BH133" s="369" t="str">
        <f t="shared" si="852"/>
        <v>0</v>
      </c>
      <c r="BI133" s="369" t="str">
        <f t="shared" si="852"/>
        <v>0</v>
      </c>
      <c r="BJ133" s="369" t="str">
        <f t="shared" si="852"/>
        <v>0</v>
      </c>
      <c r="BK133" s="377" t="str">
        <f t="shared" si="852"/>
        <v>0</v>
      </c>
      <c r="BL133" s="371">
        <f>IF(H133=vstupy!$B$47,0,1)</f>
        <v>1</v>
      </c>
      <c r="BM133" s="372">
        <f t="shared" ref="BM133:CF133" si="853">$BL133*AR133</f>
        <v>0</v>
      </c>
      <c r="BN133" s="369">
        <f t="shared" si="853"/>
        <v>0</v>
      </c>
      <c r="BO133" s="369">
        <f t="shared" si="853"/>
        <v>0</v>
      </c>
      <c r="BP133" s="369">
        <f t="shared" si="853"/>
        <v>0</v>
      </c>
      <c r="BQ133" s="369">
        <f t="shared" si="853"/>
        <v>0</v>
      </c>
      <c r="BR133" s="369">
        <f t="shared" si="853"/>
        <v>0</v>
      </c>
      <c r="BS133" s="369">
        <f t="shared" si="853"/>
        <v>0</v>
      </c>
      <c r="BT133" s="369">
        <f t="shared" si="853"/>
        <v>0</v>
      </c>
      <c r="BU133" s="369">
        <f t="shared" si="853"/>
        <v>0</v>
      </c>
      <c r="BV133" s="370">
        <f t="shared" si="853"/>
        <v>0</v>
      </c>
      <c r="BW133" s="372">
        <f t="shared" si="853"/>
        <v>0</v>
      </c>
      <c r="BX133" s="369">
        <f t="shared" si="853"/>
        <v>0</v>
      </c>
      <c r="BY133" s="369">
        <f t="shared" si="853"/>
        <v>0</v>
      </c>
      <c r="BZ133" s="369">
        <f t="shared" si="853"/>
        <v>0</v>
      </c>
      <c r="CA133" s="369">
        <f t="shared" si="853"/>
        <v>0</v>
      </c>
      <c r="CB133" s="369">
        <f t="shared" si="853"/>
        <v>0</v>
      </c>
      <c r="CC133" s="369">
        <f t="shared" si="853"/>
        <v>0</v>
      </c>
      <c r="CD133" s="369">
        <f t="shared" si="853"/>
        <v>0</v>
      </c>
      <c r="CE133" s="369">
        <f t="shared" si="853"/>
        <v>0</v>
      </c>
      <c r="CF133" s="370">
        <f t="shared" si="853"/>
        <v>0</v>
      </c>
      <c r="CG133" s="395">
        <f>IF(P133="Nemení sa",1,0)</f>
        <v>0</v>
      </c>
      <c r="CH133" s="372">
        <f>AI133*$CG133</f>
        <v>0</v>
      </c>
      <c r="CI133" s="369">
        <f>AK133*$CG133</f>
        <v>0</v>
      </c>
      <c r="CJ133" s="369">
        <f>AM133*$CG133</f>
        <v>0</v>
      </c>
      <c r="CK133" s="369">
        <f>AO133*$CG133</f>
        <v>0</v>
      </c>
      <c r="CL133" s="370">
        <f>AQ133*$CG133</f>
        <v>0</v>
      </c>
      <c r="CM133" s="373">
        <f t="shared" ref="CM133" si="854">SUM(CH133:CL135)</f>
        <v>0</v>
      </c>
      <c r="CN133" s="374">
        <f>IF(H133=vstupy!B$42,"1",0)</f>
        <v>0</v>
      </c>
      <c r="CO133" s="372">
        <f t="shared" ref="CO133:CX133" si="855">IF($CN133="1",AR133,0)</f>
        <v>0</v>
      </c>
      <c r="CP133" s="369">
        <f t="shared" si="855"/>
        <v>0</v>
      </c>
      <c r="CQ133" s="369">
        <f t="shared" si="855"/>
        <v>0</v>
      </c>
      <c r="CR133" s="369">
        <f t="shared" si="855"/>
        <v>0</v>
      </c>
      <c r="CS133" s="369">
        <f t="shared" si="855"/>
        <v>0</v>
      </c>
      <c r="CT133" s="369">
        <f t="shared" si="855"/>
        <v>0</v>
      </c>
      <c r="CU133" s="369">
        <f t="shared" si="855"/>
        <v>0</v>
      </c>
      <c r="CV133" s="369">
        <f t="shared" si="855"/>
        <v>0</v>
      </c>
      <c r="CW133" s="369">
        <f t="shared" si="855"/>
        <v>0</v>
      </c>
      <c r="CX133" s="370">
        <f t="shared" si="855"/>
        <v>0</v>
      </c>
      <c r="CY133" s="371">
        <f>CR133+CV133+CX133</f>
        <v>0</v>
      </c>
      <c r="CZ133" s="371">
        <f t="shared" ref="CZ133" si="856">CP133+CT133</f>
        <v>0</v>
      </c>
      <c r="DA133" s="372">
        <f t="shared" ref="DA133:DJ133" si="857">IF($CN133="1",BB133,0)</f>
        <v>0</v>
      </c>
      <c r="DB133" s="369">
        <f t="shared" si="857"/>
        <v>0</v>
      </c>
      <c r="DC133" s="369">
        <f t="shared" si="857"/>
        <v>0</v>
      </c>
      <c r="DD133" s="369">
        <f t="shared" si="857"/>
        <v>0</v>
      </c>
      <c r="DE133" s="369">
        <f t="shared" si="857"/>
        <v>0</v>
      </c>
      <c r="DF133" s="369">
        <f t="shared" si="857"/>
        <v>0</v>
      </c>
      <c r="DG133" s="369">
        <f t="shared" si="857"/>
        <v>0</v>
      </c>
      <c r="DH133" s="369">
        <f t="shared" si="857"/>
        <v>0</v>
      </c>
      <c r="DI133" s="369">
        <f t="shared" si="857"/>
        <v>0</v>
      </c>
      <c r="DJ133" s="370">
        <f t="shared" si="857"/>
        <v>0</v>
      </c>
      <c r="DK133" s="382">
        <f>DD133+DH133+DJ133</f>
        <v>0</v>
      </c>
      <c r="DL133" s="382">
        <f t="shared" ref="DL133" si="858">DB133+DF133</f>
        <v>0</v>
      </c>
      <c r="DM133" s="381">
        <f>IF(CG133=0,1,0)</f>
        <v>1</v>
      </c>
      <c r="DN133" s="381">
        <f>IFERROR(IF($AH133="N",AJ133+AL133+AN133+AP133,AH133+AJ133+AL133+AN133+AP133),0)*$DM133</f>
        <v>0</v>
      </c>
      <c r="DO133" s="381">
        <f>(AI133+AK133+AM133+AO133+AQ133)*$DM133</f>
        <v>0</v>
      </c>
      <c r="DP133" s="381">
        <f>AU133+AY133+BA133-CY133</f>
        <v>0</v>
      </c>
      <c r="DQ133" s="381">
        <f>BE133+BI133+BK133-DK133</f>
        <v>0</v>
      </c>
      <c r="DR133" s="381">
        <f>DP133+DQ133</f>
        <v>0</v>
      </c>
      <c r="DS133" s="380" t="str">
        <f>IF(OR(H133=vstupy!B$40,H133=vstupy!B$41,H133=vstupy!B$42,),"0","1")</f>
        <v>0</v>
      </c>
      <c r="DT133" s="372">
        <f>IF($DS133="1",AS133,"0")+CH133</f>
        <v>0</v>
      </c>
      <c r="DU133" s="369">
        <f>IF($DS133="1",AU133,"0")+CI133</f>
        <v>0</v>
      </c>
      <c r="DV133" s="369">
        <f>IF($DS133="1",AW133,"0")+CJ133</f>
        <v>0</v>
      </c>
      <c r="DW133" s="369">
        <f>IF($DS133="1",AY133,"0")+CK133</f>
        <v>0</v>
      </c>
      <c r="DX133" s="370">
        <f>IF($DS133="1",BA133,"0")+CL133</f>
        <v>0</v>
      </c>
      <c r="DY133" s="378">
        <f t="shared" ref="DY133" si="859">SUM(DT133:DX135)</f>
        <v>0</v>
      </c>
      <c r="DZ133" s="372" t="str">
        <f t="shared" ref="DZ133" si="860">IF($DS133="1",BC133,"0")</f>
        <v>0</v>
      </c>
      <c r="EA133" s="369" t="str">
        <f t="shared" ref="EA133" si="861">IF($DS133="1",BE133,"0")</f>
        <v>0</v>
      </c>
      <c r="EB133" s="369" t="str">
        <f t="shared" ref="EB133" si="862">IF($DS133="1",BG133,"0")</f>
        <v>0</v>
      </c>
      <c r="EC133" s="369" t="str">
        <f>IF($DS133="1",BI133,"0")</f>
        <v>0</v>
      </c>
      <c r="ED133" s="370" t="str">
        <f>IF($DS133="1",BK133,"0")</f>
        <v>0</v>
      </c>
      <c r="EE133" s="378">
        <f t="shared" ref="EE133" si="863">SUM(DZ133:ED135)</f>
        <v>0</v>
      </c>
      <c r="EF133" s="379">
        <f>EE133+DY133</f>
        <v>0</v>
      </c>
    </row>
    <row r="134" spans="2:136" ht="12.6" customHeight="1" x14ac:dyDescent="0.2">
      <c r="B134" s="414"/>
      <c r="C134" s="437"/>
      <c r="D134" s="437"/>
      <c r="E134" s="437"/>
      <c r="F134" s="437"/>
      <c r="G134" s="437"/>
      <c r="H134" s="393"/>
      <c r="I134" s="437"/>
      <c r="J134" s="437"/>
      <c r="K134" s="387"/>
      <c r="L134" s="390"/>
      <c r="M134" s="437"/>
      <c r="N134" s="384"/>
      <c r="O134" s="383"/>
      <c r="P134" s="384"/>
      <c r="Q134" s="384"/>
      <c r="R134" s="384"/>
      <c r="S134" s="384"/>
      <c r="T134" s="385"/>
      <c r="U134" s="384"/>
      <c r="V134" s="409"/>
      <c r="W134" s="410"/>
      <c r="X134" s="385"/>
      <c r="Y134" s="384"/>
      <c r="Z134" s="261" t="s">
        <v>142</v>
      </c>
      <c r="AA134" s="262" t="s">
        <v>137</v>
      </c>
      <c r="AB134" s="263">
        <f>VLOOKUP($Z134,vstupy!$B$18:$F$31,MATCH($AA134,vstupy!$B$17:$F$17,0),0)</f>
        <v>0</v>
      </c>
      <c r="AC134" s="264" t="s">
        <v>143</v>
      </c>
      <c r="AD134" s="263">
        <f>VLOOKUP($AC134,vstupy!$B$34:$C$36,2,FALSE)</f>
        <v>0</v>
      </c>
      <c r="AE134" s="263">
        <f t="shared" si="548"/>
        <v>0</v>
      </c>
      <c r="AF134" s="412"/>
      <c r="AG134" s="404"/>
      <c r="AH134" s="372"/>
      <c r="AI134" s="396"/>
      <c r="AJ134" s="396"/>
      <c r="AK134" s="396"/>
      <c r="AL134" s="396"/>
      <c r="AM134" s="396"/>
      <c r="AN134" s="396"/>
      <c r="AO134" s="399"/>
      <c r="AP134" s="396"/>
      <c r="AQ134" s="401"/>
      <c r="AR134" s="372"/>
      <c r="AS134" s="369"/>
      <c r="AT134" s="369"/>
      <c r="AU134" s="369"/>
      <c r="AV134" s="369"/>
      <c r="AW134" s="369"/>
      <c r="AX134" s="369"/>
      <c r="AY134" s="369"/>
      <c r="AZ134" s="369"/>
      <c r="BA134" s="369"/>
      <c r="BB134" s="369"/>
      <c r="BC134" s="369"/>
      <c r="BD134" s="369"/>
      <c r="BE134" s="369"/>
      <c r="BF134" s="369"/>
      <c r="BG134" s="369"/>
      <c r="BH134" s="369"/>
      <c r="BI134" s="369"/>
      <c r="BJ134" s="369"/>
      <c r="BK134" s="377"/>
      <c r="BL134" s="371"/>
      <c r="BM134" s="372"/>
      <c r="BN134" s="369"/>
      <c r="BO134" s="369"/>
      <c r="BP134" s="369"/>
      <c r="BQ134" s="369"/>
      <c r="BR134" s="369"/>
      <c r="BS134" s="369"/>
      <c r="BT134" s="369"/>
      <c r="BU134" s="369"/>
      <c r="BV134" s="370"/>
      <c r="BW134" s="372"/>
      <c r="BX134" s="369"/>
      <c r="BY134" s="369"/>
      <c r="BZ134" s="369"/>
      <c r="CA134" s="369"/>
      <c r="CB134" s="369"/>
      <c r="CC134" s="369"/>
      <c r="CD134" s="369"/>
      <c r="CE134" s="369"/>
      <c r="CF134" s="370"/>
      <c r="CG134" s="395"/>
      <c r="CH134" s="372"/>
      <c r="CI134" s="369"/>
      <c r="CJ134" s="369"/>
      <c r="CK134" s="369"/>
      <c r="CL134" s="370"/>
      <c r="CM134" s="373"/>
      <c r="CN134" s="375"/>
      <c r="CO134" s="372"/>
      <c r="CP134" s="369"/>
      <c r="CQ134" s="369"/>
      <c r="CR134" s="369"/>
      <c r="CS134" s="369"/>
      <c r="CT134" s="369"/>
      <c r="CU134" s="369"/>
      <c r="CV134" s="369"/>
      <c r="CW134" s="369"/>
      <c r="CX134" s="370"/>
      <c r="CY134" s="371"/>
      <c r="CZ134" s="371"/>
      <c r="DA134" s="372"/>
      <c r="DB134" s="369"/>
      <c r="DC134" s="369"/>
      <c r="DD134" s="369"/>
      <c r="DE134" s="369"/>
      <c r="DF134" s="369"/>
      <c r="DG134" s="369"/>
      <c r="DH134" s="369"/>
      <c r="DI134" s="369"/>
      <c r="DJ134" s="370"/>
      <c r="DK134" s="382"/>
      <c r="DL134" s="382"/>
      <c r="DM134" s="381"/>
      <c r="DN134" s="381"/>
      <c r="DO134" s="381"/>
      <c r="DP134" s="381"/>
      <c r="DQ134" s="381"/>
      <c r="DR134" s="381"/>
      <c r="DS134" s="380"/>
      <c r="DT134" s="372"/>
      <c r="DU134" s="369"/>
      <c r="DV134" s="369"/>
      <c r="DW134" s="369"/>
      <c r="DX134" s="370"/>
      <c r="DY134" s="378"/>
      <c r="DZ134" s="372"/>
      <c r="EA134" s="369"/>
      <c r="EB134" s="369"/>
      <c r="EC134" s="369"/>
      <c r="ED134" s="370"/>
      <c r="EE134" s="378"/>
      <c r="EF134" s="379"/>
    </row>
    <row r="135" spans="2:136" ht="12.6" customHeight="1" x14ac:dyDescent="0.2">
      <c r="B135" s="414"/>
      <c r="C135" s="437"/>
      <c r="D135" s="437"/>
      <c r="E135" s="437"/>
      <c r="F135" s="437"/>
      <c r="G135" s="437"/>
      <c r="H135" s="394"/>
      <c r="I135" s="437"/>
      <c r="J135" s="437"/>
      <c r="K135" s="388"/>
      <c r="L135" s="391"/>
      <c r="M135" s="437"/>
      <c r="N135" s="384"/>
      <c r="O135" s="383"/>
      <c r="P135" s="384"/>
      <c r="Q135" s="384"/>
      <c r="R135" s="384"/>
      <c r="S135" s="384"/>
      <c r="T135" s="385"/>
      <c r="U135" s="384"/>
      <c r="V135" s="409"/>
      <c r="W135" s="410"/>
      <c r="X135" s="385"/>
      <c r="Y135" s="384"/>
      <c r="Z135" s="261" t="s">
        <v>142</v>
      </c>
      <c r="AA135" s="262" t="s">
        <v>137</v>
      </c>
      <c r="AB135" s="263">
        <f>VLOOKUP($Z135,vstupy!$B$18:$F$31,MATCH($AA135,vstupy!$B$17:$F$17,0),0)</f>
        <v>0</v>
      </c>
      <c r="AC135" s="264" t="s">
        <v>143</v>
      </c>
      <c r="AD135" s="263">
        <f>VLOOKUP($AC135,vstupy!$B$34:$C$36,2,FALSE)</f>
        <v>0</v>
      </c>
      <c r="AE135" s="263">
        <f t="shared" si="548"/>
        <v>0</v>
      </c>
      <c r="AF135" s="413"/>
      <c r="AG135" s="405"/>
      <c r="AH135" s="372"/>
      <c r="AI135" s="396"/>
      <c r="AJ135" s="396"/>
      <c r="AK135" s="396"/>
      <c r="AL135" s="396"/>
      <c r="AM135" s="396"/>
      <c r="AN135" s="396"/>
      <c r="AO135" s="400"/>
      <c r="AP135" s="396"/>
      <c r="AQ135" s="401"/>
      <c r="AR135" s="372"/>
      <c r="AS135" s="369"/>
      <c r="AT135" s="369"/>
      <c r="AU135" s="369"/>
      <c r="AV135" s="369"/>
      <c r="AW135" s="369"/>
      <c r="AX135" s="369"/>
      <c r="AY135" s="369"/>
      <c r="AZ135" s="369"/>
      <c r="BA135" s="369"/>
      <c r="BB135" s="369"/>
      <c r="BC135" s="369"/>
      <c r="BD135" s="369"/>
      <c r="BE135" s="369"/>
      <c r="BF135" s="369"/>
      <c r="BG135" s="369"/>
      <c r="BH135" s="369"/>
      <c r="BI135" s="369"/>
      <c r="BJ135" s="369"/>
      <c r="BK135" s="377"/>
      <c r="BL135" s="371"/>
      <c r="BM135" s="372"/>
      <c r="BN135" s="369"/>
      <c r="BO135" s="369"/>
      <c r="BP135" s="369"/>
      <c r="BQ135" s="369"/>
      <c r="BR135" s="369"/>
      <c r="BS135" s="369"/>
      <c r="BT135" s="369"/>
      <c r="BU135" s="369"/>
      <c r="BV135" s="370"/>
      <c r="BW135" s="372"/>
      <c r="BX135" s="369"/>
      <c r="BY135" s="369"/>
      <c r="BZ135" s="369"/>
      <c r="CA135" s="369"/>
      <c r="CB135" s="369"/>
      <c r="CC135" s="369"/>
      <c r="CD135" s="369"/>
      <c r="CE135" s="369"/>
      <c r="CF135" s="370"/>
      <c r="CG135" s="395"/>
      <c r="CH135" s="372"/>
      <c r="CI135" s="369"/>
      <c r="CJ135" s="369"/>
      <c r="CK135" s="369"/>
      <c r="CL135" s="370"/>
      <c r="CM135" s="373"/>
      <c r="CN135" s="376"/>
      <c r="CO135" s="372"/>
      <c r="CP135" s="369"/>
      <c r="CQ135" s="369"/>
      <c r="CR135" s="369"/>
      <c r="CS135" s="369"/>
      <c r="CT135" s="369"/>
      <c r="CU135" s="369"/>
      <c r="CV135" s="369"/>
      <c r="CW135" s="369"/>
      <c r="CX135" s="370"/>
      <c r="CY135" s="371"/>
      <c r="CZ135" s="371"/>
      <c r="DA135" s="372"/>
      <c r="DB135" s="369"/>
      <c r="DC135" s="369"/>
      <c r="DD135" s="369"/>
      <c r="DE135" s="369"/>
      <c r="DF135" s="369"/>
      <c r="DG135" s="369"/>
      <c r="DH135" s="369"/>
      <c r="DI135" s="369"/>
      <c r="DJ135" s="370"/>
      <c r="DK135" s="382"/>
      <c r="DL135" s="382"/>
      <c r="DM135" s="381"/>
      <c r="DN135" s="381"/>
      <c r="DO135" s="381"/>
      <c r="DP135" s="381"/>
      <c r="DQ135" s="381"/>
      <c r="DR135" s="381"/>
      <c r="DS135" s="380"/>
      <c r="DT135" s="372"/>
      <c r="DU135" s="369"/>
      <c r="DV135" s="369"/>
      <c r="DW135" s="369"/>
      <c r="DX135" s="370"/>
      <c r="DY135" s="378"/>
      <c r="DZ135" s="372"/>
      <c r="EA135" s="369"/>
      <c r="EB135" s="369"/>
      <c r="EC135" s="369"/>
      <c r="ED135" s="370"/>
      <c r="EE135" s="378"/>
      <c r="EF135" s="379"/>
    </row>
    <row r="136" spans="2:136" ht="12.6" customHeight="1" x14ac:dyDescent="0.2">
      <c r="B136" s="427">
        <f t="shared" ref="B136" si="864">B133+1</f>
        <v>43</v>
      </c>
      <c r="C136" s="425"/>
      <c r="D136" s="425"/>
      <c r="E136" s="425"/>
      <c r="F136" s="425"/>
      <c r="G136" s="425"/>
      <c r="H136" s="428" t="s">
        <v>196</v>
      </c>
      <c r="I136" s="425"/>
      <c r="J136" s="425" t="str">
        <f t="shared" ref="J136" si="865">IF($H136="3e)  Skoršia transpozícia  - zavedenie transpozície pred termínom ktorý určuje smernica EÚ. "," ","")</f>
        <v/>
      </c>
      <c r="K136" s="431" t="str">
        <f t="shared" ref="K136" si="866">IF($H136="3e)  Skoršia transpozícia  - zavedenie transpozície pred termínom ktorý určuje smernica EÚ. ",$J136,"NA")</f>
        <v>NA</v>
      </c>
      <c r="L136" s="422">
        <f>IF(K136&gt;12,1,K136/12)</f>
        <v>1</v>
      </c>
      <c r="M136" s="425"/>
      <c r="N136" s="418"/>
      <c r="O136" s="426">
        <f>IF(N136="N",0,N136)</f>
        <v>0</v>
      </c>
      <c r="P136" s="418" t="s">
        <v>196</v>
      </c>
      <c r="Q136" s="418"/>
      <c r="R136" s="418"/>
      <c r="S136" s="418" t="s">
        <v>35</v>
      </c>
      <c r="T136" s="419">
        <f>VLOOKUP(S136,vstupy!$B$3:$C$15,2,FALSE)</f>
        <v>0</v>
      </c>
      <c r="U136" s="418"/>
      <c r="V136" s="420"/>
      <c r="W136" s="421" t="s">
        <v>35</v>
      </c>
      <c r="X136" s="419">
        <f>VLOOKUP(W136,vstupy!$B$3:$C$15,2,FALSE)</f>
        <v>0</v>
      </c>
      <c r="Y136" s="418"/>
      <c r="Z136" s="160" t="s">
        <v>142</v>
      </c>
      <c r="AA136" s="174" t="s">
        <v>137</v>
      </c>
      <c r="AB136" s="171">
        <f>VLOOKUP($Z136,vstupy!$B$18:$F$31,MATCH($AA136,vstupy!$B$17:$F$17,0),0)</f>
        <v>0</v>
      </c>
      <c r="AC136" s="108" t="s">
        <v>143</v>
      </c>
      <c r="AD136" s="171">
        <f>VLOOKUP($AC136,vstupy!$B$34:$C$36,2,FALSE)</f>
        <v>0</v>
      </c>
      <c r="AE136" s="171">
        <f t="shared" si="548"/>
        <v>0</v>
      </c>
      <c r="AF136" s="434" t="s">
        <v>35</v>
      </c>
      <c r="AG136" s="403">
        <f>VLOOKUP(AF136,vstupy!$B$3:$C$15,2,FALSE)</f>
        <v>0</v>
      </c>
      <c r="AH136" s="406" t="str">
        <f>IFERROR(IF(O136=0,"N",Q136/N136*L136),0)</f>
        <v>N</v>
      </c>
      <c r="AI136" s="396">
        <f>Q136*L136</f>
        <v>0</v>
      </c>
      <c r="AJ136" s="408">
        <f t="shared" ref="AJ136" si="867">R136*T136*L136</f>
        <v>0</v>
      </c>
      <c r="AK136" s="400">
        <f t="shared" ref="AK136" si="868">IFERROR(AJ136*O136,0)</f>
        <v>0</v>
      </c>
      <c r="AL136" s="408" t="str">
        <f t="shared" si="510"/>
        <v>N</v>
      </c>
      <c r="AM136" s="396">
        <f t="shared" ref="AM136" si="869">U136*L136</f>
        <v>0</v>
      </c>
      <c r="AN136" s="396">
        <f>V136*X136*L136</f>
        <v>0</v>
      </c>
      <c r="AO136" s="398">
        <f t="shared" ref="AO136" si="870">IFERROR(AN136*O136,0)</f>
        <v>0</v>
      </c>
      <c r="AP136" s="400">
        <f t="shared" ref="AP136" si="871">IF(Y136&gt;0,IF(AG136&gt;0,($I$6/160)*(Y136/60)*AG136*L136,0),IF(AG136&gt;0,($I$6/160)*((AE136+AE137+AE138)/60)*AG136*L136,0))</f>
        <v>0</v>
      </c>
      <c r="AQ136" s="401">
        <f>IFERROR(AP136*O136,0)</f>
        <v>0</v>
      </c>
      <c r="AR136" s="372">
        <f t="shared" ref="AR136:BA136" si="872">IF($P136="In (zvyšuje náklady)",AH136,0)</f>
        <v>0</v>
      </c>
      <c r="AS136" s="369">
        <f t="shared" si="872"/>
        <v>0</v>
      </c>
      <c r="AT136" s="369">
        <f t="shared" si="872"/>
        <v>0</v>
      </c>
      <c r="AU136" s="369">
        <f t="shared" si="872"/>
        <v>0</v>
      </c>
      <c r="AV136" s="369">
        <f t="shared" si="872"/>
        <v>0</v>
      </c>
      <c r="AW136" s="369">
        <f t="shared" si="872"/>
        <v>0</v>
      </c>
      <c r="AX136" s="369">
        <f t="shared" si="872"/>
        <v>0</v>
      </c>
      <c r="AY136" s="369">
        <f t="shared" si="872"/>
        <v>0</v>
      </c>
      <c r="AZ136" s="369">
        <f t="shared" si="872"/>
        <v>0</v>
      </c>
      <c r="BA136" s="369">
        <f t="shared" si="872"/>
        <v>0</v>
      </c>
      <c r="BB136" s="369" t="str">
        <f t="shared" ref="BB136:BK136" si="873">IF($P136="Out (znižuje náklady)",AH136,"0")</f>
        <v>0</v>
      </c>
      <c r="BC136" s="369" t="str">
        <f t="shared" si="873"/>
        <v>0</v>
      </c>
      <c r="BD136" s="369" t="str">
        <f t="shared" si="873"/>
        <v>0</v>
      </c>
      <c r="BE136" s="369" t="str">
        <f t="shared" si="873"/>
        <v>0</v>
      </c>
      <c r="BF136" s="369" t="str">
        <f t="shared" si="873"/>
        <v>0</v>
      </c>
      <c r="BG136" s="369" t="str">
        <f t="shared" si="873"/>
        <v>0</v>
      </c>
      <c r="BH136" s="369" t="str">
        <f t="shared" si="873"/>
        <v>0</v>
      </c>
      <c r="BI136" s="369" t="str">
        <f t="shared" si="873"/>
        <v>0</v>
      </c>
      <c r="BJ136" s="369" t="str">
        <f t="shared" si="873"/>
        <v>0</v>
      </c>
      <c r="BK136" s="377" t="str">
        <f t="shared" si="873"/>
        <v>0</v>
      </c>
      <c r="BL136" s="371">
        <f>IF(H136=vstupy!$B$47,0,1)</f>
        <v>1</v>
      </c>
      <c r="BM136" s="372">
        <f t="shared" ref="BM136:CF136" si="874">$BL136*AR136</f>
        <v>0</v>
      </c>
      <c r="BN136" s="369">
        <f t="shared" si="874"/>
        <v>0</v>
      </c>
      <c r="BO136" s="369">
        <f t="shared" si="874"/>
        <v>0</v>
      </c>
      <c r="BP136" s="369">
        <f t="shared" si="874"/>
        <v>0</v>
      </c>
      <c r="BQ136" s="369">
        <f t="shared" si="874"/>
        <v>0</v>
      </c>
      <c r="BR136" s="369">
        <f t="shared" si="874"/>
        <v>0</v>
      </c>
      <c r="BS136" s="369">
        <f t="shared" si="874"/>
        <v>0</v>
      </c>
      <c r="BT136" s="369">
        <f t="shared" si="874"/>
        <v>0</v>
      </c>
      <c r="BU136" s="369">
        <f t="shared" si="874"/>
        <v>0</v>
      </c>
      <c r="BV136" s="370">
        <f t="shared" si="874"/>
        <v>0</v>
      </c>
      <c r="BW136" s="372">
        <f t="shared" si="874"/>
        <v>0</v>
      </c>
      <c r="BX136" s="369">
        <f t="shared" si="874"/>
        <v>0</v>
      </c>
      <c r="BY136" s="369">
        <f t="shared" si="874"/>
        <v>0</v>
      </c>
      <c r="BZ136" s="369">
        <f t="shared" si="874"/>
        <v>0</v>
      </c>
      <c r="CA136" s="369">
        <f t="shared" si="874"/>
        <v>0</v>
      </c>
      <c r="CB136" s="369">
        <f t="shared" si="874"/>
        <v>0</v>
      </c>
      <c r="CC136" s="369">
        <f t="shared" si="874"/>
        <v>0</v>
      </c>
      <c r="CD136" s="369">
        <f t="shared" si="874"/>
        <v>0</v>
      </c>
      <c r="CE136" s="369">
        <f t="shared" si="874"/>
        <v>0</v>
      </c>
      <c r="CF136" s="370">
        <f t="shared" si="874"/>
        <v>0</v>
      </c>
      <c r="CG136" s="395">
        <f>IF(P136="Nemení sa",1,0)</f>
        <v>0</v>
      </c>
      <c r="CH136" s="372">
        <f>AI136*$CG136</f>
        <v>0</v>
      </c>
      <c r="CI136" s="369">
        <f>AK136*$CG136</f>
        <v>0</v>
      </c>
      <c r="CJ136" s="369">
        <f>AM136*$CG136</f>
        <v>0</v>
      </c>
      <c r="CK136" s="369">
        <f>AO136*$CG136</f>
        <v>0</v>
      </c>
      <c r="CL136" s="370">
        <f>AQ136*$CG136</f>
        <v>0</v>
      </c>
      <c r="CM136" s="373">
        <f t="shared" ref="CM136" si="875">SUM(CH136:CL138)</f>
        <v>0</v>
      </c>
      <c r="CN136" s="374">
        <f>IF(H136=vstupy!B$42,"1",0)</f>
        <v>0</v>
      </c>
      <c r="CO136" s="372">
        <f t="shared" ref="CO136:CX136" si="876">IF($CN136="1",AR136,0)</f>
        <v>0</v>
      </c>
      <c r="CP136" s="369">
        <f t="shared" si="876"/>
        <v>0</v>
      </c>
      <c r="CQ136" s="369">
        <f t="shared" si="876"/>
        <v>0</v>
      </c>
      <c r="CR136" s="369">
        <f t="shared" si="876"/>
        <v>0</v>
      </c>
      <c r="CS136" s="369">
        <f t="shared" si="876"/>
        <v>0</v>
      </c>
      <c r="CT136" s="369">
        <f t="shared" si="876"/>
        <v>0</v>
      </c>
      <c r="CU136" s="369">
        <f t="shared" si="876"/>
        <v>0</v>
      </c>
      <c r="CV136" s="369">
        <f t="shared" si="876"/>
        <v>0</v>
      </c>
      <c r="CW136" s="369">
        <f t="shared" si="876"/>
        <v>0</v>
      </c>
      <c r="CX136" s="370">
        <f t="shared" si="876"/>
        <v>0</v>
      </c>
      <c r="CY136" s="371">
        <f>CR136+CV136+CX136</f>
        <v>0</v>
      </c>
      <c r="CZ136" s="371">
        <f t="shared" ref="CZ136" si="877">CP136+CT136</f>
        <v>0</v>
      </c>
      <c r="DA136" s="372">
        <f t="shared" ref="DA136:DJ136" si="878">IF($CN136="1",BB136,0)</f>
        <v>0</v>
      </c>
      <c r="DB136" s="369">
        <f t="shared" si="878"/>
        <v>0</v>
      </c>
      <c r="DC136" s="369">
        <f t="shared" si="878"/>
        <v>0</v>
      </c>
      <c r="DD136" s="369">
        <f t="shared" si="878"/>
        <v>0</v>
      </c>
      <c r="DE136" s="369">
        <f t="shared" si="878"/>
        <v>0</v>
      </c>
      <c r="DF136" s="369">
        <f t="shared" si="878"/>
        <v>0</v>
      </c>
      <c r="DG136" s="369">
        <f t="shared" si="878"/>
        <v>0</v>
      </c>
      <c r="DH136" s="369">
        <f t="shared" si="878"/>
        <v>0</v>
      </c>
      <c r="DI136" s="369">
        <f t="shared" si="878"/>
        <v>0</v>
      </c>
      <c r="DJ136" s="370">
        <f t="shared" si="878"/>
        <v>0</v>
      </c>
      <c r="DK136" s="382">
        <f>DD136+DH136+DJ136</f>
        <v>0</v>
      </c>
      <c r="DL136" s="382">
        <f t="shared" ref="DL136" si="879">DB136+DF136</f>
        <v>0</v>
      </c>
      <c r="DM136" s="381">
        <f>IF(CG136=0,1,0)</f>
        <v>1</v>
      </c>
      <c r="DN136" s="381">
        <f>IFERROR(IF($AH136="N",AJ136+AL136+AN136+AP136,AH136+AJ136+AL136+AN136+AP136),0)*$DM136</f>
        <v>0</v>
      </c>
      <c r="DO136" s="381">
        <f>(AI136+AK136+AM136+AO136+AQ136)*$DM136</f>
        <v>0</v>
      </c>
      <c r="DP136" s="381">
        <f>AU136+AY136+BA136-CY136</f>
        <v>0</v>
      </c>
      <c r="DQ136" s="381">
        <f>BE136+BI136+BK136-DK136</f>
        <v>0</v>
      </c>
      <c r="DR136" s="381">
        <f>DP136+DQ136</f>
        <v>0</v>
      </c>
      <c r="DS136" s="380" t="str">
        <f>IF(OR(H136=vstupy!B$40,H136=vstupy!B$41,H136=vstupy!B$42,),"0","1")</f>
        <v>0</v>
      </c>
      <c r="DT136" s="372">
        <f>IF($DS136="1",AS136,"0")+CH136</f>
        <v>0</v>
      </c>
      <c r="DU136" s="369">
        <f>IF($DS136="1",AU136,"0")+CI136</f>
        <v>0</v>
      </c>
      <c r="DV136" s="369">
        <f>IF($DS136="1",AW136,"0")+CJ136</f>
        <v>0</v>
      </c>
      <c r="DW136" s="369">
        <f>IF($DS136="1",AY136,"0")+CK136</f>
        <v>0</v>
      </c>
      <c r="DX136" s="370">
        <f>IF($DS136="1",BA136,"0")+CL136</f>
        <v>0</v>
      </c>
      <c r="DY136" s="378">
        <f t="shared" ref="DY136" si="880">SUM(DT136:DX138)</f>
        <v>0</v>
      </c>
      <c r="DZ136" s="372" t="str">
        <f t="shared" ref="DZ136" si="881">IF($DS136="1",BC136,"0")</f>
        <v>0</v>
      </c>
      <c r="EA136" s="369" t="str">
        <f t="shared" ref="EA136" si="882">IF($DS136="1",BE136,"0")</f>
        <v>0</v>
      </c>
      <c r="EB136" s="369" t="str">
        <f t="shared" ref="EB136" si="883">IF($DS136="1",BG136,"0")</f>
        <v>0</v>
      </c>
      <c r="EC136" s="369" t="str">
        <f>IF($DS136="1",BI136,"0")</f>
        <v>0</v>
      </c>
      <c r="ED136" s="370" t="str">
        <f>IF($DS136="1",BK136,"0")</f>
        <v>0</v>
      </c>
      <c r="EE136" s="378">
        <f t="shared" ref="EE136" si="884">SUM(DZ136:ED138)</f>
        <v>0</v>
      </c>
      <c r="EF136" s="379">
        <f>EE136+DY136</f>
        <v>0</v>
      </c>
    </row>
    <row r="137" spans="2:136" ht="12.6" customHeight="1" x14ac:dyDescent="0.2">
      <c r="B137" s="427"/>
      <c r="C137" s="425"/>
      <c r="D137" s="425"/>
      <c r="E137" s="425"/>
      <c r="F137" s="425"/>
      <c r="G137" s="425"/>
      <c r="H137" s="429"/>
      <c r="I137" s="425"/>
      <c r="J137" s="425"/>
      <c r="K137" s="432"/>
      <c r="L137" s="423"/>
      <c r="M137" s="425"/>
      <c r="N137" s="418"/>
      <c r="O137" s="426"/>
      <c r="P137" s="418"/>
      <c r="Q137" s="418"/>
      <c r="R137" s="418"/>
      <c r="S137" s="418"/>
      <c r="T137" s="419"/>
      <c r="U137" s="418"/>
      <c r="V137" s="420"/>
      <c r="W137" s="421"/>
      <c r="X137" s="419"/>
      <c r="Y137" s="418"/>
      <c r="Z137" s="160" t="s">
        <v>142</v>
      </c>
      <c r="AA137" s="174" t="s">
        <v>137</v>
      </c>
      <c r="AB137" s="171">
        <f>VLOOKUP($Z137,vstupy!$B$18:$F$31,MATCH($AA137,vstupy!$B$17:$F$17,0),0)</f>
        <v>0</v>
      </c>
      <c r="AC137" s="108" t="s">
        <v>143</v>
      </c>
      <c r="AD137" s="171">
        <f>VLOOKUP($AC137,vstupy!$B$34:$C$36,2,FALSE)</f>
        <v>0</v>
      </c>
      <c r="AE137" s="171">
        <f t="shared" si="548"/>
        <v>0</v>
      </c>
      <c r="AF137" s="435"/>
      <c r="AG137" s="404"/>
      <c r="AH137" s="372"/>
      <c r="AI137" s="396"/>
      <c r="AJ137" s="396"/>
      <c r="AK137" s="396"/>
      <c r="AL137" s="396"/>
      <c r="AM137" s="396"/>
      <c r="AN137" s="396"/>
      <c r="AO137" s="399"/>
      <c r="AP137" s="396"/>
      <c r="AQ137" s="401"/>
      <c r="AR137" s="372"/>
      <c r="AS137" s="369"/>
      <c r="AT137" s="369"/>
      <c r="AU137" s="369"/>
      <c r="AV137" s="369"/>
      <c r="AW137" s="369"/>
      <c r="AX137" s="369"/>
      <c r="AY137" s="369"/>
      <c r="AZ137" s="369"/>
      <c r="BA137" s="369"/>
      <c r="BB137" s="369"/>
      <c r="BC137" s="369"/>
      <c r="BD137" s="369"/>
      <c r="BE137" s="369"/>
      <c r="BF137" s="369"/>
      <c r="BG137" s="369"/>
      <c r="BH137" s="369"/>
      <c r="BI137" s="369"/>
      <c r="BJ137" s="369"/>
      <c r="BK137" s="377"/>
      <c r="BL137" s="371"/>
      <c r="BM137" s="372"/>
      <c r="BN137" s="369"/>
      <c r="BO137" s="369"/>
      <c r="BP137" s="369"/>
      <c r="BQ137" s="369"/>
      <c r="BR137" s="369"/>
      <c r="BS137" s="369"/>
      <c r="BT137" s="369"/>
      <c r="BU137" s="369"/>
      <c r="BV137" s="370"/>
      <c r="BW137" s="372"/>
      <c r="BX137" s="369"/>
      <c r="BY137" s="369"/>
      <c r="BZ137" s="369"/>
      <c r="CA137" s="369"/>
      <c r="CB137" s="369"/>
      <c r="CC137" s="369"/>
      <c r="CD137" s="369"/>
      <c r="CE137" s="369"/>
      <c r="CF137" s="370"/>
      <c r="CG137" s="395"/>
      <c r="CH137" s="372"/>
      <c r="CI137" s="369"/>
      <c r="CJ137" s="369"/>
      <c r="CK137" s="369"/>
      <c r="CL137" s="370"/>
      <c r="CM137" s="373"/>
      <c r="CN137" s="375"/>
      <c r="CO137" s="372"/>
      <c r="CP137" s="369"/>
      <c r="CQ137" s="369"/>
      <c r="CR137" s="369"/>
      <c r="CS137" s="369"/>
      <c r="CT137" s="369"/>
      <c r="CU137" s="369"/>
      <c r="CV137" s="369"/>
      <c r="CW137" s="369"/>
      <c r="CX137" s="370"/>
      <c r="CY137" s="371"/>
      <c r="CZ137" s="371"/>
      <c r="DA137" s="372"/>
      <c r="DB137" s="369"/>
      <c r="DC137" s="369"/>
      <c r="DD137" s="369"/>
      <c r="DE137" s="369"/>
      <c r="DF137" s="369"/>
      <c r="DG137" s="369"/>
      <c r="DH137" s="369"/>
      <c r="DI137" s="369"/>
      <c r="DJ137" s="370"/>
      <c r="DK137" s="382"/>
      <c r="DL137" s="382"/>
      <c r="DM137" s="381"/>
      <c r="DN137" s="381"/>
      <c r="DO137" s="381"/>
      <c r="DP137" s="381"/>
      <c r="DQ137" s="381"/>
      <c r="DR137" s="381"/>
      <c r="DS137" s="380"/>
      <c r="DT137" s="372"/>
      <c r="DU137" s="369"/>
      <c r="DV137" s="369"/>
      <c r="DW137" s="369"/>
      <c r="DX137" s="370"/>
      <c r="DY137" s="378"/>
      <c r="DZ137" s="372"/>
      <c r="EA137" s="369"/>
      <c r="EB137" s="369"/>
      <c r="EC137" s="369"/>
      <c r="ED137" s="370"/>
      <c r="EE137" s="378"/>
      <c r="EF137" s="379"/>
    </row>
    <row r="138" spans="2:136" ht="12.6" customHeight="1" x14ac:dyDescent="0.2">
      <c r="B138" s="427"/>
      <c r="C138" s="425"/>
      <c r="D138" s="425"/>
      <c r="E138" s="425"/>
      <c r="F138" s="425"/>
      <c r="G138" s="425"/>
      <c r="H138" s="430"/>
      <c r="I138" s="425"/>
      <c r="J138" s="425"/>
      <c r="K138" s="433"/>
      <c r="L138" s="424"/>
      <c r="M138" s="425"/>
      <c r="N138" s="418"/>
      <c r="O138" s="426"/>
      <c r="P138" s="418"/>
      <c r="Q138" s="418"/>
      <c r="R138" s="418"/>
      <c r="S138" s="418"/>
      <c r="T138" s="419"/>
      <c r="U138" s="418"/>
      <c r="V138" s="420"/>
      <c r="W138" s="421"/>
      <c r="X138" s="419"/>
      <c r="Y138" s="418"/>
      <c r="Z138" s="160" t="s">
        <v>142</v>
      </c>
      <c r="AA138" s="174" t="s">
        <v>137</v>
      </c>
      <c r="AB138" s="171">
        <f>VLOOKUP($Z138,vstupy!$B$18:$F$31,MATCH($AA138,vstupy!$B$17:$F$17,0),0)</f>
        <v>0</v>
      </c>
      <c r="AC138" s="108" t="s">
        <v>143</v>
      </c>
      <c r="AD138" s="171">
        <f>VLOOKUP($AC138,vstupy!$B$34:$C$36,2,FALSE)</f>
        <v>0</v>
      </c>
      <c r="AE138" s="171">
        <f t="shared" si="548"/>
        <v>0</v>
      </c>
      <c r="AF138" s="436"/>
      <c r="AG138" s="405"/>
      <c r="AH138" s="372"/>
      <c r="AI138" s="396"/>
      <c r="AJ138" s="396"/>
      <c r="AK138" s="396"/>
      <c r="AL138" s="396"/>
      <c r="AM138" s="396"/>
      <c r="AN138" s="396"/>
      <c r="AO138" s="400"/>
      <c r="AP138" s="396"/>
      <c r="AQ138" s="401"/>
      <c r="AR138" s="372"/>
      <c r="AS138" s="369"/>
      <c r="AT138" s="369"/>
      <c r="AU138" s="369"/>
      <c r="AV138" s="369"/>
      <c r="AW138" s="369"/>
      <c r="AX138" s="369"/>
      <c r="AY138" s="369"/>
      <c r="AZ138" s="369"/>
      <c r="BA138" s="369"/>
      <c r="BB138" s="369"/>
      <c r="BC138" s="369"/>
      <c r="BD138" s="369"/>
      <c r="BE138" s="369"/>
      <c r="BF138" s="369"/>
      <c r="BG138" s="369"/>
      <c r="BH138" s="369"/>
      <c r="BI138" s="369"/>
      <c r="BJ138" s="369"/>
      <c r="BK138" s="377"/>
      <c r="BL138" s="371"/>
      <c r="BM138" s="372"/>
      <c r="BN138" s="369"/>
      <c r="BO138" s="369"/>
      <c r="BP138" s="369"/>
      <c r="BQ138" s="369"/>
      <c r="BR138" s="369"/>
      <c r="BS138" s="369"/>
      <c r="BT138" s="369"/>
      <c r="BU138" s="369"/>
      <c r="BV138" s="370"/>
      <c r="BW138" s="372"/>
      <c r="BX138" s="369"/>
      <c r="BY138" s="369"/>
      <c r="BZ138" s="369"/>
      <c r="CA138" s="369"/>
      <c r="CB138" s="369"/>
      <c r="CC138" s="369"/>
      <c r="CD138" s="369"/>
      <c r="CE138" s="369"/>
      <c r="CF138" s="370"/>
      <c r="CG138" s="395"/>
      <c r="CH138" s="372"/>
      <c r="CI138" s="369"/>
      <c r="CJ138" s="369"/>
      <c r="CK138" s="369"/>
      <c r="CL138" s="370"/>
      <c r="CM138" s="373"/>
      <c r="CN138" s="376"/>
      <c r="CO138" s="372"/>
      <c r="CP138" s="369"/>
      <c r="CQ138" s="369"/>
      <c r="CR138" s="369"/>
      <c r="CS138" s="369"/>
      <c r="CT138" s="369"/>
      <c r="CU138" s="369"/>
      <c r="CV138" s="369"/>
      <c r="CW138" s="369"/>
      <c r="CX138" s="370"/>
      <c r="CY138" s="371"/>
      <c r="CZ138" s="371"/>
      <c r="DA138" s="372"/>
      <c r="DB138" s="369"/>
      <c r="DC138" s="369"/>
      <c r="DD138" s="369"/>
      <c r="DE138" s="369"/>
      <c r="DF138" s="369"/>
      <c r="DG138" s="369"/>
      <c r="DH138" s="369"/>
      <c r="DI138" s="369"/>
      <c r="DJ138" s="370"/>
      <c r="DK138" s="382"/>
      <c r="DL138" s="382"/>
      <c r="DM138" s="381"/>
      <c r="DN138" s="381"/>
      <c r="DO138" s="381"/>
      <c r="DP138" s="381"/>
      <c r="DQ138" s="381"/>
      <c r="DR138" s="381"/>
      <c r="DS138" s="380"/>
      <c r="DT138" s="372"/>
      <c r="DU138" s="369"/>
      <c r="DV138" s="369"/>
      <c r="DW138" s="369"/>
      <c r="DX138" s="370"/>
      <c r="DY138" s="378"/>
      <c r="DZ138" s="372"/>
      <c r="EA138" s="369"/>
      <c r="EB138" s="369"/>
      <c r="EC138" s="369"/>
      <c r="ED138" s="370"/>
      <c r="EE138" s="378"/>
      <c r="EF138" s="379"/>
    </row>
    <row r="139" spans="2:136" ht="12.6" customHeight="1" x14ac:dyDescent="0.2">
      <c r="B139" s="414">
        <f t="shared" ref="B139" si="885">B136+1</f>
        <v>44</v>
      </c>
      <c r="C139" s="437"/>
      <c r="D139" s="437"/>
      <c r="E139" s="437"/>
      <c r="F139" s="437"/>
      <c r="G139" s="437"/>
      <c r="H139" s="392" t="s">
        <v>196</v>
      </c>
      <c r="I139" s="437"/>
      <c r="J139" s="437" t="str">
        <f t="shared" ref="J139" si="886">IF($H139="3e)  Skoršia transpozícia  - zavedenie transpozície pred termínom ktorý určuje smernica EÚ. "," ","")</f>
        <v/>
      </c>
      <c r="K139" s="386" t="str">
        <f t="shared" ref="K139" si="887">IF($H139="3e)  Skoršia transpozícia  - zavedenie transpozície pred termínom ktorý určuje smernica EÚ. ",$J139,"NA")</f>
        <v>NA</v>
      </c>
      <c r="L139" s="389">
        <f>IF(K139&gt;12,1,K139/12)</f>
        <v>1</v>
      </c>
      <c r="M139" s="437"/>
      <c r="N139" s="384"/>
      <c r="O139" s="383">
        <f>IF(N139="N",0,N139)</f>
        <v>0</v>
      </c>
      <c r="P139" s="384" t="s">
        <v>196</v>
      </c>
      <c r="Q139" s="384"/>
      <c r="R139" s="384"/>
      <c r="S139" s="384" t="s">
        <v>35</v>
      </c>
      <c r="T139" s="385">
        <f>VLOOKUP(S139,vstupy!$B$3:$C$15,2,FALSE)</f>
        <v>0</v>
      </c>
      <c r="U139" s="384"/>
      <c r="V139" s="409"/>
      <c r="W139" s="410" t="s">
        <v>35</v>
      </c>
      <c r="X139" s="385">
        <f>VLOOKUP(W139,vstupy!$B$3:$C$15,2,FALSE)</f>
        <v>0</v>
      </c>
      <c r="Y139" s="384"/>
      <c r="Z139" s="261" t="s">
        <v>142</v>
      </c>
      <c r="AA139" s="262" t="s">
        <v>137</v>
      </c>
      <c r="AB139" s="263">
        <f>VLOOKUP($Z139,vstupy!$B$18:$F$31,MATCH($AA139,vstupy!$B$17:$F$17,0),0)</f>
        <v>0</v>
      </c>
      <c r="AC139" s="264" t="s">
        <v>143</v>
      </c>
      <c r="AD139" s="263">
        <f>VLOOKUP($AC139,vstupy!$B$34:$C$36,2,FALSE)</f>
        <v>0</v>
      </c>
      <c r="AE139" s="263">
        <f t="shared" si="548"/>
        <v>0</v>
      </c>
      <c r="AF139" s="411" t="s">
        <v>35</v>
      </c>
      <c r="AG139" s="403">
        <f>VLOOKUP(AF139,vstupy!$B$3:$C$15,2,FALSE)</f>
        <v>0</v>
      </c>
      <c r="AH139" s="406" t="str">
        <f>IFERROR(IF(O139=0,"N",Q139/N139*L139),0)</f>
        <v>N</v>
      </c>
      <c r="AI139" s="396">
        <f>Q139*L139</f>
        <v>0</v>
      </c>
      <c r="AJ139" s="408">
        <f t="shared" ref="AJ139" si="888">R139*T139*L139</f>
        <v>0</v>
      </c>
      <c r="AK139" s="400">
        <f t="shared" ref="AK139" si="889">IFERROR(AJ139*O139,0)</f>
        <v>0</v>
      </c>
      <c r="AL139" s="408" t="str">
        <f t="shared" si="510"/>
        <v>N</v>
      </c>
      <c r="AM139" s="396">
        <f t="shared" ref="AM139" si="890">U139*L139</f>
        <v>0</v>
      </c>
      <c r="AN139" s="396">
        <f>V139*X139*L139</f>
        <v>0</v>
      </c>
      <c r="AO139" s="398">
        <f t="shared" ref="AO139" si="891">IFERROR(AN139*O139,0)</f>
        <v>0</v>
      </c>
      <c r="AP139" s="400">
        <f t="shared" ref="AP139" si="892">IF(Y139&gt;0,IF(AG139&gt;0,($I$6/160)*(Y139/60)*AG139*L139,0),IF(AG139&gt;0,($I$6/160)*((AE139+AE140+AE141)/60)*AG139*L139,0))</f>
        <v>0</v>
      </c>
      <c r="AQ139" s="401">
        <f>IFERROR(AP139*O139,0)</f>
        <v>0</v>
      </c>
      <c r="AR139" s="372">
        <f t="shared" ref="AR139:BA139" si="893">IF($P139="In (zvyšuje náklady)",AH139,0)</f>
        <v>0</v>
      </c>
      <c r="AS139" s="369">
        <f t="shared" si="893"/>
        <v>0</v>
      </c>
      <c r="AT139" s="369">
        <f t="shared" si="893"/>
        <v>0</v>
      </c>
      <c r="AU139" s="369">
        <f t="shared" si="893"/>
        <v>0</v>
      </c>
      <c r="AV139" s="369">
        <f t="shared" si="893"/>
        <v>0</v>
      </c>
      <c r="AW139" s="369">
        <f t="shared" si="893"/>
        <v>0</v>
      </c>
      <c r="AX139" s="369">
        <f t="shared" si="893"/>
        <v>0</v>
      </c>
      <c r="AY139" s="369">
        <f t="shared" si="893"/>
        <v>0</v>
      </c>
      <c r="AZ139" s="369">
        <f t="shared" si="893"/>
        <v>0</v>
      </c>
      <c r="BA139" s="369">
        <f t="shared" si="893"/>
        <v>0</v>
      </c>
      <c r="BB139" s="369" t="str">
        <f t="shared" ref="BB139:BK139" si="894">IF($P139="Out (znižuje náklady)",AH139,"0")</f>
        <v>0</v>
      </c>
      <c r="BC139" s="369" t="str">
        <f t="shared" si="894"/>
        <v>0</v>
      </c>
      <c r="BD139" s="369" t="str">
        <f t="shared" si="894"/>
        <v>0</v>
      </c>
      <c r="BE139" s="369" t="str">
        <f t="shared" si="894"/>
        <v>0</v>
      </c>
      <c r="BF139" s="369" t="str">
        <f t="shared" si="894"/>
        <v>0</v>
      </c>
      <c r="BG139" s="369" t="str">
        <f t="shared" si="894"/>
        <v>0</v>
      </c>
      <c r="BH139" s="369" t="str">
        <f t="shared" si="894"/>
        <v>0</v>
      </c>
      <c r="BI139" s="369" t="str">
        <f t="shared" si="894"/>
        <v>0</v>
      </c>
      <c r="BJ139" s="369" t="str">
        <f t="shared" si="894"/>
        <v>0</v>
      </c>
      <c r="BK139" s="377" t="str">
        <f t="shared" si="894"/>
        <v>0</v>
      </c>
      <c r="BL139" s="371">
        <f>IF(H139=vstupy!$B$47,0,1)</f>
        <v>1</v>
      </c>
      <c r="BM139" s="372">
        <f t="shared" ref="BM139:CF139" si="895">$BL139*AR139</f>
        <v>0</v>
      </c>
      <c r="BN139" s="369">
        <f t="shared" si="895"/>
        <v>0</v>
      </c>
      <c r="BO139" s="369">
        <f t="shared" si="895"/>
        <v>0</v>
      </c>
      <c r="BP139" s="369">
        <f t="shared" si="895"/>
        <v>0</v>
      </c>
      <c r="BQ139" s="369">
        <f t="shared" si="895"/>
        <v>0</v>
      </c>
      <c r="BR139" s="369">
        <f t="shared" si="895"/>
        <v>0</v>
      </c>
      <c r="BS139" s="369">
        <f t="shared" si="895"/>
        <v>0</v>
      </c>
      <c r="BT139" s="369">
        <f t="shared" si="895"/>
        <v>0</v>
      </c>
      <c r="BU139" s="369">
        <f t="shared" si="895"/>
        <v>0</v>
      </c>
      <c r="BV139" s="370">
        <f t="shared" si="895"/>
        <v>0</v>
      </c>
      <c r="BW139" s="372">
        <f t="shared" si="895"/>
        <v>0</v>
      </c>
      <c r="BX139" s="369">
        <f t="shared" si="895"/>
        <v>0</v>
      </c>
      <c r="BY139" s="369">
        <f t="shared" si="895"/>
        <v>0</v>
      </c>
      <c r="BZ139" s="369">
        <f t="shared" si="895"/>
        <v>0</v>
      </c>
      <c r="CA139" s="369">
        <f t="shared" si="895"/>
        <v>0</v>
      </c>
      <c r="CB139" s="369">
        <f t="shared" si="895"/>
        <v>0</v>
      </c>
      <c r="CC139" s="369">
        <f t="shared" si="895"/>
        <v>0</v>
      </c>
      <c r="CD139" s="369">
        <f t="shared" si="895"/>
        <v>0</v>
      </c>
      <c r="CE139" s="369">
        <f t="shared" si="895"/>
        <v>0</v>
      </c>
      <c r="CF139" s="370">
        <f t="shared" si="895"/>
        <v>0</v>
      </c>
      <c r="CG139" s="395">
        <f>IF(P139="Nemení sa",1,0)</f>
        <v>0</v>
      </c>
      <c r="CH139" s="372">
        <f>AI139*$CG139</f>
        <v>0</v>
      </c>
      <c r="CI139" s="369">
        <f>AK139*$CG139</f>
        <v>0</v>
      </c>
      <c r="CJ139" s="369">
        <f>AM139*$CG139</f>
        <v>0</v>
      </c>
      <c r="CK139" s="369">
        <f>AO139*$CG139</f>
        <v>0</v>
      </c>
      <c r="CL139" s="370">
        <f>AQ139*$CG139</f>
        <v>0</v>
      </c>
      <c r="CM139" s="373">
        <f t="shared" ref="CM139" si="896">SUM(CH139:CL141)</f>
        <v>0</v>
      </c>
      <c r="CN139" s="374">
        <f>IF(H139=vstupy!B$42,"1",0)</f>
        <v>0</v>
      </c>
      <c r="CO139" s="372">
        <f t="shared" ref="CO139:CX139" si="897">IF($CN139="1",AR139,0)</f>
        <v>0</v>
      </c>
      <c r="CP139" s="369">
        <f t="shared" si="897"/>
        <v>0</v>
      </c>
      <c r="CQ139" s="369">
        <f t="shared" si="897"/>
        <v>0</v>
      </c>
      <c r="CR139" s="369">
        <f t="shared" si="897"/>
        <v>0</v>
      </c>
      <c r="CS139" s="369">
        <f t="shared" si="897"/>
        <v>0</v>
      </c>
      <c r="CT139" s="369">
        <f t="shared" si="897"/>
        <v>0</v>
      </c>
      <c r="CU139" s="369">
        <f t="shared" si="897"/>
        <v>0</v>
      </c>
      <c r="CV139" s="369">
        <f t="shared" si="897"/>
        <v>0</v>
      </c>
      <c r="CW139" s="369">
        <f t="shared" si="897"/>
        <v>0</v>
      </c>
      <c r="CX139" s="370">
        <f t="shared" si="897"/>
        <v>0</v>
      </c>
      <c r="CY139" s="371">
        <f>CR139+CV139+CX139</f>
        <v>0</v>
      </c>
      <c r="CZ139" s="371">
        <f t="shared" ref="CZ139" si="898">CP139+CT139</f>
        <v>0</v>
      </c>
      <c r="DA139" s="372">
        <f t="shared" ref="DA139:DJ139" si="899">IF($CN139="1",BB139,0)</f>
        <v>0</v>
      </c>
      <c r="DB139" s="369">
        <f t="shared" si="899"/>
        <v>0</v>
      </c>
      <c r="DC139" s="369">
        <f t="shared" si="899"/>
        <v>0</v>
      </c>
      <c r="DD139" s="369">
        <f t="shared" si="899"/>
        <v>0</v>
      </c>
      <c r="DE139" s="369">
        <f t="shared" si="899"/>
        <v>0</v>
      </c>
      <c r="DF139" s="369">
        <f t="shared" si="899"/>
        <v>0</v>
      </c>
      <c r="DG139" s="369">
        <f t="shared" si="899"/>
        <v>0</v>
      </c>
      <c r="DH139" s="369">
        <f t="shared" si="899"/>
        <v>0</v>
      </c>
      <c r="DI139" s="369">
        <f t="shared" si="899"/>
        <v>0</v>
      </c>
      <c r="DJ139" s="370">
        <f t="shared" si="899"/>
        <v>0</v>
      </c>
      <c r="DK139" s="382">
        <f>DD139+DH139+DJ139</f>
        <v>0</v>
      </c>
      <c r="DL139" s="382">
        <f t="shared" ref="DL139" si="900">DB139+DF139</f>
        <v>0</v>
      </c>
      <c r="DM139" s="381">
        <f>IF(CG139=0,1,0)</f>
        <v>1</v>
      </c>
      <c r="DN139" s="381">
        <f>IFERROR(IF($AH139="N",AJ139+AL139+AN139+AP139,AH139+AJ139+AL139+AN139+AP139),0)*$DM139</f>
        <v>0</v>
      </c>
      <c r="DO139" s="381">
        <f>(AI139+AK139+AM139+AO139+AQ139)*$DM139</f>
        <v>0</v>
      </c>
      <c r="DP139" s="381">
        <f>AU139+AY139+BA139-CY139</f>
        <v>0</v>
      </c>
      <c r="DQ139" s="381">
        <f>BE139+BI139+BK139-DK139</f>
        <v>0</v>
      </c>
      <c r="DR139" s="381">
        <f>DP139+DQ139</f>
        <v>0</v>
      </c>
      <c r="DS139" s="380" t="str">
        <f>IF(OR(H139=vstupy!B$40,H139=vstupy!B$41,H139=vstupy!B$42,),"0","1")</f>
        <v>0</v>
      </c>
      <c r="DT139" s="372">
        <f>IF($DS139="1",AS139,"0")+CH139</f>
        <v>0</v>
      </c>
      <c r="DU139" s="369">
        <f>IF($DS139="1",AU139,"0")+CI139</f>
        <v>0</v>
      </c>
      <c r="DV139" s="369">
        <f>IF($DS139="1",AW139,"0")+CJ139</f>
        <v>0</v>
      </c>
      <c r="DW139" s="369">
        <f>IF($DS139="1",AY139,"0")+CK139</f>
        <v>0</v>
      </c>
      <c r="DX139" s="370">
        <f>IF($DS139="1",BA139,"0")+CL139</f>
        <v>0</v>
      </c>
      <c r="DY139" s="378">
        <f t="shared" ref="DY139" si="901">SUM(DT139:DX141)</f>
        <v>0</v>
      </c>
      <c r="DZ139" s="372" t="str">
        <f t="shared" ref="DZ139" si="902">IF($DS139="1",BC139,"0")</f>
        <v>0</v>
      </c>
      <c r="EA139" s="369" t="str">
        <f t="shared" ref="EA139" si="903">IF($DS139="1",BE139,"0")</f>
        <v>0</v>
      </c>
      <c r="EB139" s="369" t="str">
        <f t="shared" ref="EB139" si="904">IF($DS139="1",BG139,"0")</f>
        <v>0</v>
      </c>
      <c r="EC139" s="369" t="str">
        <f>IF($DS139="1",BI139,"0")</f>
        <v>0</v>
      </c>
      <c r="ED139" s="370" t="str">
        <f>IF($DS139="1",BK139,"0")</f>
        <v>0</v>
      </c>
      <c r="EE139" s="378">
        <f t="shared" ref="EE139" si="905">SUM(DZ139:ED141)</f>
        <v>0</v>
      </c>
      <c r="EF139" s="379">
        <f>EE139+DY139</f>
        <v>0</v>
      </c>
    </row>
    <row r="140" spans="2:136" ht="12.6" customHeight="1" x14ac:dyDescent="0.2">
      <c r="B140" s="414"/>
      <c r="C140" s="437"/>
      <c r="D140" s="437"/>
      <c r="E140" s="437"/>
      <c r="F140" s="437"/>
      <c r="G140" s="437"/>
      <c r="H140" s="393"/>
      <c r="I140" s="437"/>
      <c r="J140" s="437"/>
      <c r="K140" s="387"/>
      <c r="L140" s="390"/>
      <c r="M140" s="437"/>
      <c r="N140" s="384"/>
      <c r="O140" s="383"/>
      <c r="P140" s="384"/>
      <c r="Q140" s="384"/>
      <c r="R140" s="384"/>
      <c r="S140" s="384"/>
      <c r="T140" s="385"/>
      <c r="U140" s="384"/>
      <c r="V140" s="409"/>
      <c r="W140" s="410"/>
      <c r="X140" s="385"/>
      <c r="Y140" s="384"/>
      <c r="Z140" s="261" t="s">
        <v>142</v>
      </c>
      <c r="AA140" s="262" t="s">
        <v>137</v>
      </c>
      <c r="AB140" s="263">
        <f>VLOOKUP($Z140,vstupy!$B$18:$F$31,MATCH($AA140,vstupy!$B$17:$F$17,0),0)</f>
        <v>0</v>
      </c>
      <c r="AC140" s="264" t="s">
        <v>143</v>
      </c>
      <c r="AD140" s="263">
        <f>VLOOKUP($AC140,vstupy!$B$34:$C$36,2,FALSE)</f>
        <v>0</v>
      </c>
      <c r="AE140" s="263">
        <f t="shared" si="548"/>
        <v>0</v>
      </c>
      <c r="AF140" s="412"/>
      <c r="AG140" s="404"/>
      <c r="AH140" s="372"/>
      <c r="AI140" s="396"/>
      <c r="AJ140" s="396"/>
      <c r="AK140" s="396"/>
      <c r="AL140" s="396"/>
      <c r="AM140" s="396"/>
      <c r="AN140" s="396"/>
      <c r="AO140" s="399"/>
      <c r="AP140" s="396"/>
      <c r="AQ140" s="401"/>
      <c r="AR140" s="372"/>
      <c r="AS140" s="369"/>
      <c r="AT140" s="369"/>
      <c r="AU140" s="369"/>
      <c r="AV140" s="369"/>
      <c r="AW140" s="369"/>
      <c r="AX140" s="369"/>
      <c r="AY140" s="369"/>
      <c r="AZ140" s="369"/>
      <c r="BA140" s="369"/>
      <c r="BB140" s="369"/>
      <c r="BC140" s="369"/>
      <c r="BD140" s="369"/>
      <c r="BE140" s="369"/>
      <c r="BF140" s="369"/>
      <c r="BG140" s="369"/>
      <c r="BH140" s="369"/>
      <c r="BI140" s="369"/>
      <c r="BJ140" s="369"/>
      <c r="BK140" s="377"/>
      <c r="BL140" s="371"/>
      <c r="BM140" s="372"/>
      <c r="BN140" s="369"/>
      <c r="BO140" s="369"/>
      <c r="BP140" s="369"/>
      <c r="BQ140" s="369"/>
      <c r="BR140" s="369"/>
      <c r="BS140" s="369"/>
      <c r="BT140" s="369"/>
      <c r="BU140" s="369"/>
      <c r="BV140" s="370"/>
      <c r="BW140" s="372"/>
      <c r="BX140" s="369"/>
      <c r="BY140" s="369"/>
      <c r="BZ140" s="369"/>
      <c r="CA140" s="369"/>
      <c r="CB140" s="369"/>
      <c r="CC140" s="369"/>
      <c r="CD140" s="369"/>
      <c r="CE140" s="369"/>
      <c r="CF140" s="370"/>
      <c r="CG140" s="395"/>
      <c r="CH140" s="372"/>
      <c r="CI140" s="369"/>
      <c r="CJ140" s="369"/>
      <c r="CK140" s="369"/>
      <c r="CL140" s="370"/>
      <c r="CM140" s="373"/>
      <c r="CN140" s="375"/>
      <c r="CO140" s="372"/>
      <c r="CP140" s="369"/>
      <c r="CQ140" s="369"/>
      <c r="CR140" s="369"/>
      <c r="CS140" s="369"/>
      <c r="CT140" s="369"/>
      <c r="CU140" s="369"/>
      <c r="CV140" s="369"/>
      <c r="CW140" s="369"/>
      <c r="CX140" s="370"/>
      <c r="CY140" s="371"/>
      <c r="CZ140" s="371"/>
      <c r="DA140" s="372"/>
      <c r="DB140" s="369"/>
      <c r="DC140" s="369"/>
      <c r="DD140" s="369"/>
      <c r="DE140" s="369"/>
      <c r="DF140" s="369"/>
      <c r="DG140" s="369"/>
      <c r="DH140" s="369"/>
      <c r="DI140" s="369"/>
      <c r="DJ140" s="370"/>
      <c r="DK140" s="382"/>
      <c r="DL140" s="382"/>
      <c r="DM140" s="381"/>
      <c r="DN140" s="381"/>
      <c r="DO140" s="381"/>
      <c r="DP140" s="381"/>
      <c r="DQ140" s="381"/>
      <c r="DR140" s="381"/>
      <c r="DS140" s="380"/>
      <c r="DT140" s="372"/>
      <c r="DU140" s="369"/>
      <c r="DV140" s="369"/>
      <c r="DW140" s="369"/>
      <c r="DX140" s="370"/>
      <c r="DY140" s="378"/>
      <c r="DZ140" s="372"/>
      <c r="EA140" s="369"/>
      <c r="EB140" s="369"/>
      <c r="EC140" s="369"/>
      <c r="ED140" s="370"/>
      <c r="EE140" s="378"/>
      <c r="EF140" s="379"/>
    </row>
    <row r="141" spans="2:136" ht="12.6" customHeight="1" x14ac:dyDescent="0.2">
      <c r="B141" s="414"/>
      <c r="C141" s="437"/>
      <c r="D141" s="437"/>
      <c r="E141" s="437"/>
      <c r="F141" s="437"/>
      <c r="G141" s="437"/>
      <c r="H141" s="394"/>
      <c r="I141" s="437"/>
      <c r="J141" s="437"/>
      <c r="K141" s="388"/>
      <c r="L141" s="391"/>
      <c r="M141" s="437"/>
      <c r="N141" s="384"/>
      <c r="O141" s="383"/>
      <c r="P141" s="384"/>
      <c r="Q141" s="384"/>
      <c r="R141" s="384"/>
      <c r="S141" s="384"/>
      <c r="T141" s="385"/>
      <c r="U141" s="384"/>
      <c r="V141" s="409"/>
      <c r="W141" s="410"/>
      <c r="X141" s="385"/>
      <c r="Y141" s="384"/>
      <c r="Z141" s="261" t="s">
        <v>142</v>
      </c>
      <c r="AA141" s="262" t="s">
        <v>137</v>
      </c>
      <c r="AB141" s="263">
        <f>VLOOKUP($Z141,vstupy!$B$18:$F$31,MATCH($AA141,vstupy!$B$17:$F$17,0),0)</f>
        <v>0</v>
      </c>
      <c r="AC141" s="264" t="s">
        <v>143</v>
      </c>
      <c r="AD141" s="263">
        <f>VLOOKUP($AC141,vstupy!$B$34:$C$36,2,FALSE)</f>
        <v>0</v>
      </c>
      <c r="AE141" s="263">
        <f t="shared" si="548"/>
        <v>0</v>
      </c>
      <c r="AF141" s="413"/>
      <c r="AG141" s="405"/>
      <c r="AH141" s="372"/>
      <c r="AI141" s="396"/>
      <c r="AJ141" s="396"/>
      <c r="AK141" s="396"/>
      <c r="AL141" s="396"/>
      <c r="AM141" s="396"/>
      <c r="AN141" s="396"/>
      <c r="AO141" s="400"/>
      <c r="AP141" s="396"/>
      <c r="AQ141" s="401"/>
      <c r="AR141" s="372"/>
      <c r="AS141" s="369"/>
      <c r="AT141" s="369"/>
      <c r="AU141" s="369"/>
      <c r="AV141" s="369"/>
      <c r="AW141" s="369"/>
      <c r="AX141" s="369"/>
      <c r="AY141" s="369"/>
      <c r="AZ141" s="369"/>
      <c r="BA141" s="369"/>
      <c r="BB141" s="369"/>
      <c r="BC141" s="369"/>
      <c r="BD141" s="369"/>
      <c r="BE141" s="369"/>
      <c r="BF141" s="369"/>
      <c r="BG141" s="369"/>
      <c r="BH141" s="369"/>
      <c r="BI141" s="369"/>
      <c r="BJ141" s="369"/>
      <c r="BK141" s="377"/>
      <c r="BL141" s="371"/>
      <c r="BM141" s="372"/>
      <c r="BN141" s="369"/>
      <c r="BO141" s="369"/>
      <c r="BP141" s="369"/>
      <c r="BQ141" s="369"/>
      <c r="BR141" s="369"/>
      <c r="BS141" s="369"/>
      <c r="BT141" s="369"/>
      <c r="BU141" s="369"/>
      <c r="BV141" s="370"/>
      <c r="BW141" s="372"/>
      <c r="BX141" s="369"/>
      <c r="BY141" s="369"/>
      <c r="BZ141" s="369"/>
      <c r="CA141" s="369"/>
      <c r="CB141" s="369"/>
      <c r="CC141" s="369"/>
      <c r="CD141" s="369"/>
      <c r="CE141" s="369"/>
      <c r="CF141" s="370"/>
      <c r="CG141" s="395"/>
      <c r="CH141" s="372"/>
      <c r="CI141" s="369"/>
      <c r="CJ141" s="369"/>
      <c r="CK141" s="369"/>
      <c r="CL141" s="370"/>
      <c r="CM141" s="373"/>
      <c r="CN141" s="376"/>
      <c r="CO141" s="372"/>
      <c r="CP141" s="369"/>
      <c r="CQ141" s="369"/>
      <c r="CR141" s="369"/>
      <c r="CS141" s="369"/>
      <c r="CT141" s="369"/>
      <c r="CU141" s="369"/>
      <c r="CV141" s="369"/>
      <c r="CW141" s="369"/>
      <c r="CX141" s="370"/>
      <c r="CY141" s="371"/>
      <c r="CZ141" s="371"/>
      <c r="DA141" s="372"/>
      <c r="DB141" s="369"/>
      <c r="DC141" s="369"/>
      <c r="DD141" s="369"/>
      <c r="DE141" s="369"/>
      <c r="DF141" s="369"/>
      <c r="DG141" s="369"/>
      <c r="DH141" s="369"/>
      <c r="DI141" s="369"/>
      <c r="DJ141" s="370"/>
      <c r="DK141" s="382"/>
      <c r="DL141" s="382"/>
      <c r="DM141" s="381"/>
      <c r="DN141" s="381"/>
      <c r="DO141" s="381"/>
      <c r="DP141" s="381"/>
      <c r="DQ141" s="381"/>
      <c r="DR141" s="381"/>
      <c r="DS141" s="380"/>
      <c r="DT141" s="372"/>
      <c r="DU141" s="369"/>
      <c r="DV141" s="369"/>
      <c r="DW141" s="369"/>
      <c r="DX141" s="370"/>
      <c r="DY141" s="378"/>
      <c r="DZ141" s="372"/>
      <c r="EA141" s="369"/>
      <c r="EB141" s="369"/>
      <c r="EC141" s="369"/>
      <c r="ED141" s="370"/>
      <c r="EE141" s="378"/>
      <c r="EF141" s="379"/>
    </row>
    <row r="142" spans="2:136" ht="12.6" customHeight="1" x14ac:dyDescent="0.2">
      <c r="B142" s="427">
        <f t="shared" ref="B142" si="906">B139+1</f>
        <v>45</v>
      </c>
      <c r="C142" s="425"/>
      <c r="D142" s="425"/>
      <c r="E142" s="425"/>
      <c r="F142" s="425"/>
      <c r="G142" s="425"/>
      <c r="H142" s="428" t="s">
        <v>196</v>
      </c>
      <c r="I142" s="425"/>
      <c r="J142" s="425" t="str">
        <f t="shared" ref="J142" si="907">IF($H142="3e)  Skoršia transpozícia  - zavedenie transpozície pred termínom ktorý určuje smernica EÚ. "," ","")</f>
        <v/>
      </c>
      <c r="K142" s="431" t="str">
        <f t="shared" ref="K142" si="908">IF($H142="3e)  Skoršia transpozícia  - zavedenie transpozície pred termínom ktorý určuje smernica EÚ. ",$J142,"NA")</f>
        <v>NA</v>
      </c>
      <c r="L142" s="422">
        <f>IF(K142&gt;12,1,K142/12)</f>
        <v>1</v>
      </c>
      <c r="M142" s="425"/>
      <c r="N142" s="418"/>
      <c r="O142" s="426">
        <f>IF(N142="N",0,N142)</f>
        <v>0</v>
      </c>
      <c r="P142" s="418" t="s">
        <v>196</v>
      </c>
      <c r="Q142" s="418"/>
      <c r="R142" s="418"/>
      <c r="S142" s="418" t="s">
        <v>35</v>
      </c>
      <c r="T142" s="419">
        <f>VLOOKUP(S142,vstupy!$B$3:$C$15,2,FALSE)</f>
        <v>0</v>
      </c>
      <c r="U142" s="418"/>
      <c r="V142" s="420"/>
      <c r="W142" s="421" t="s">
        <v>35</v>
      </c>
      <c r="X142" s="419">
        <f>VLOOKUP(W142,vstupy!$B$3:$C$15,2,FALSE)</f>
        <v>0</v>
      </c>
      <c r="Y142" s="418"/>
      <c r="Z142" s="160" t="s">
        <v>142</v>
      </c>
      <c r="AA142" s="174" t="s">
        <v>137</v>
      </c>
      <c r="AB142" s="171">
        <f>VLOOKUP($Z142,vstupy!$B$18:$F$31,MATCH($AA142,vstupy!$B$17:$F$17,0),0)</f>
        <v>0</v>
      </c>
      <c r="AC142" s="108" t="s">
        <v>143</v>
      </c>
      <c r="AD142" s="171">
        <f>VLOOKUP($AC142,vstupy!$B$34:$C$36,2,FALSE)</f>
        <v>0</v>
      </c>
      <c r="AE142" s="171">
        <f t="shared" si="548"/>
        <v>0</v>
      </c>
      <c r="AF142" s="434" t="s">
        <v>35</v>
      </c>
      <c r="AG142" s="403">
        <f>VLOOKUP(AF142,vstupy!$B$3:$C$15,2,FALSE)</f>
        <v>0</v>
      </c>
      <c r="AH142" s="406" t="str">
        <f>IFERROR(IF(O142=0,"N",Q142/N142*L142),0)</f>
        <v>N</v>
      </c>
      <c r="AI142" s="396">
        <f>Q142*L142</f>
        <v>0</v>
      </c>
      <c r="AJ142" s="408">
        <f t="shared" ref="AJ142" si="909">R142*T142*L142</f>
        <v>0</v>
      </c>
      <c r="AK142" s="400">
        <f t="shared" ref="AK142" si="910">IFERROR(AJ142*O142,0)</f>
        <v>0</v>
      </c>
      <c r="AL142" s="408" t="str">
        <f t="shared" si="510"/>
        <v>N</v>
      </c>
      <c r="AM142" s="396">
        <f t="shared" ref="AM142" si="911">U142*L142</f>
        <v>0</v>
      </c>
      <c r="AN142" s="396">
        <f>V142*X142*L142</f>
        <v>0</v>
      </c>
      <c r="AO142" s="398">
        <f t="shared" ref="AO142" si="912">IFERROR(AN142*O142,0)</f>
        <v>0</v>
      </c>
      <c r="AP142" s="400">
        <f t="shared" ref="AP142" si="913">IF(Y142&gt;0,IF(AG142&gt;0,($I$6/160)*(Y142/60)*AG142*L142,0),IF(AG142&gt;0,($I$6/160)*((AE142+AE143+AE144)/60)*AG142*L142,0))</f>
        <v>0</v>
      </c>
      <c r="AQ142" s="401">
        <f>IFERROR(AP142*O142,0)</f>
        <v>0</v>
      </c>
      <c r="AR142" s="372">
        <f t="shared" ref="AR142:BA142" si="914">IF($P142="In (zvyšuje náklady)",AH142,0)</f>
        <v>0</v>
      </c>
      <c r="AS142" s="369">
        <f t="shared" si="914"/>
        <v>0</v>
      </c>
      <c r="AT142" s="369">
        <f t="shared" si="914"/>
        <v>0</v>
      </c>
      <c r="AU142" s="369">
        <f t="shared" si="914"/>
        <v>0</v>
      </c>
      <c r="AV142" s="369">
        <f t="shared" si="914"/>
        <v>0</v>
      </c>
      <c r="AW142" s="369">
        <f t="shared" si="914"/>
        <v>0</v>
      </c>
      <c r="AX142" s="369">
        <f t="shared" si="914"/>
        <v>0</v>
      </c>
      <c r="AY142" s="369">
        <f t="shared" si="914"/>
        <v>0</v>
      </c>
      <c r="AZ142" s="369">
        <f t="shared" si="914"/>
        <v>0</v>
      </c>
      <c r="BA142" s="369">
        <f t="shared" si="914"/>
        <v>0</v>
      </c>
      <c r="BB142" s="369" t="str">
        <f t="shared" ref="BB142:BK142" si="915">IF($P142="Out (znižuje náklady)",AH142,"0")</f>
        <v>0</v>
      </c>
      <c r="BC142" s="369" t="str">
        <f t="shared" si="915"/>
        <v>0</v>
      </c>
      <c r="BD142" s="369" t="str">
        <f t="shared" si="915"/>
        <v>0</v>
      </c>
      <c r="BE142" s="369" t="str">
        <f t="shared" si="915"/>
        <v>0</v>
      </c>
      <c r="BF142" s="369" t="str">
        <f t="shared" si="915"/>
        <v>0</v>
      </c>
      <c r="BG142" s="369" t="str">
        <f t="shared" si="915"/>
        <v>0</v>
      </c>
      <c r="BH142" s="369" t="str">
        <f t="shared" si="915"/>
        <v>0</v>
      </c>
      <c r="BI142" s="369" t="str">
        <f t="shared" si="915"/>
        <v>0</v>
      </c>
      <c r="BJ142" s="369" t="str">
        <f t="shared" si="915"/>
        <v>0</v>
      </c>
      <c r="BK142" s="377" t="str">
        <f t="shared" si="915"/>
        <v>0</v>
      </c>
      <c r="BL142" s="371">
        <f>IF(H142=vstupy!$B$47,0,1)</f>
        <v>1</v>
      </c>
      <c r="BM142" s="372">
        <f t="shared" ref="BM142:CF142" si="916">$BL142*AR142</f>
        <v>0</v>
      </c>
      <c r="BN142" s="369">
        <f t="shared" si="916"/>
        <v>0</v>
      </c>
      <c r="BO142" s="369">
        <f t="shared" si="916"/>
        <v>0</v>
      </c>
      <c r="BP142" s="369">
        <f t="shared" si="916"/>
        <v>0</v>
      </c>
      <c r="BQ142" s="369">
        <f t="shared" si="916"/>
        <v>0</v>
      </c>
      <c r="BR142" s="369">
        <f t="shared" si="916"/>
        <v>0</v>
      </c>
      <c r="BS142" s="369">
        <f t="shared" si="916"/>
        <v>0</v>
      </c>
      <c r="BT142" s="369">
        <f t="shared" si="916"/>
        <v>0</v>
      </c>
      <c r="BU142" s="369">
        <f t="shared" si="916"/>
        <v>0</v>
      </c>
      <c r="BV142" s="370">
        <f t="shared" si="916"/>
        <v>0</v>
      </c>
      <c r="BW142" s="372">
        <f t="shared" si="916"/>
        <v>0</v>
      </c>
      <c r="BX142" s="369">
        <f t="shared" si="916"/>
        <v>0</v>
      </c>
      <c r="BY142" s="369">
        <f t="shared" si="916"/>
        <v>0</v>
      </c>
      <c r="BZ142" s="369">
        <f t="shared" si="916"/>
        <v>0</v>
      </c>
      <c r="CA142" s="369">
        <f t="shared" si="916"/>
        <v>0</v>
      </c>
      <c r="CB142" s="369">
        <f t="shared" si="916"/>
        <v>0</v>
      </c>
      <c r="CC142" s="369">
        <f t="shared" si="916"/>
        <v>0</v>
      </c>
      <c r="CD142" s="369">
        <f t="shared" si="916"/>
        <v>0</v>
      </c>
      <c r="CE142" s="369">
        <f t="shared" si="916"/>
        <v>0</v>
      </c>
      <c r="CF142" s="370">
        <f t="shared" si="916"/>
        <v>0</v>
      </c>
      <c r="CG142" s="395">
        <f>IF(P142="Nemení sa",1,0)</f>
        <v>0</v>
      </c>
      <c r="CH142" s="372">
        <f>AI142*$CG142</f>
        <v>0</v>
      </c>
      <c r="CI142" s="369">
        <f>AK142*$CG142</f>
        <v>0</v>
      </c>
      <c r="CJ142" s="369">
        <f>AM142*$CG142</f>
        <v>0</v>
      </c>
      <c r="CK142" s="369">
        <f>AO142*$CG142</f>
        <v>0</v>
      </c>
      <c r="CL142" s="370">
        <f>AQ142*$CG142</f>
        <v>0</v>
      </c>
      <c r="CM142" s="373">
        <f t="shared" ref="CM142" si="917">SUM(CH142:CL144)</f>
        <v>0</v>
      </c>
      <c r="CN142" s="374">
        <f>IF(H142=vstupy!B$42,"1",0)</f>
        <v>0</v>
      </c>
      <c r="CO142" s="372">
        <f t="shared" ref="CO142:CX142" si="918">IF($CN142="1",AR142,0)</f>
        <v>0</v>
      </c>
      <c r="CP142" s="369">
        <f t="shared" si="918"/>
        <v>0</v>
      </c>
      <c r="CQ142" s="369">
        <f t="shared" si="918"/>
        <v>0</v>
      </c>
      <c r="CR142" s="369">
        <f t="shared" si="918"/>
        <v>0</v>
      </c>
      <c r="CS142" s="369">
        <f t="shared" si="918"/>
        <v>0</v>
      </c>
      <c r="CT142" s="369">
        <f t="shared" si="918"/>
        <v>0</v>
      </c>
      <c r="CU142" s="369">
        <f t="shared" si="918"/>
        <v>0</v>
      </c>
      <c r="CV142" s="369">
        <f t="shared" si="918"/>
        <v>0</v>
      </c>
      <c r="CW142" s="369">
        <f t="shared" si="918"/>
        <v>0</v>
      </c>
      <c r="CX142" s="370">
        <f t="shared" si="918"/>
        <v>0</v>
      </c>
      <c r="CY142" s="371">
        <f>CR142+CV142+CX142</f>
        <v>0</v>
      </c>
      <c r="CZ142" s="371">
        <f t="shared" ref="CZ142" si="919">CP142+CT142</f>
        <v>0</v>
      </c>
      <c r="DA142" s="372">
        <f t="shared" ref="DA142:DJ142" si="920">IF($CN142="1",BB142,0)</f>
        <v>0</v>
      </c>
      <c r="DB142" s="369">
        <f t="shared" si="920"/>
        <v>0</v>
      </c>
      <c r="DC142" s="369">
        <f t="shared" si="920"/>
        <v>0</v>
      </c>
      <c r="DD142" s="369">
        <f t="shared" si="920"/>
        <v>0</v>
      </c>
      <c r="DE142" s="369">
        <f t="shared" si="920"/>
        <v>0</v>
      </c>
      <c r="DF142" s="369">
        <f t="shared" si="920"/>
        <v>0</v>
      </c>
      <c r="DG142" s="369">
        <f t="shared" si="920"/>
        <v>0</v>
      </c>
      <c r="DH142" s="369">
        <f t="shared" si="920"/>
        <v>0</v>
      </c>
      <c r="DI142" s="369">
        <f t="shared" si="920"/>
        <v>0</v>
      </c>
      <c r="DJ142" s="370">
        <f t="shared" si="920"/>
        <v>0</v>
      </c>
      <c r="DK142" s="382">
        <f>DD142+DH142+DJ142</f>
        <v>0</v>
      </c>
      <c r="DL142" s="382">
        <f t="shared" ref="DL142" si="921">DB142+DF142</f>
        <v>0</v>
      </c>
      <c r="DM142" s="381">
        <f>IF(CG142=0,1,0)</f>
        <v>1</v>
      </c>
      <c r="DN142" s="381">
        <f>IFERROR(IF($AH142="N",AJ142+AL142+AN142+AP142,AH142+AJ142+AL142+AN142+AP142),0)*$DM142</f>
        <v>0</v>
      </c>
      <c r="DO142" s="381">
        <f>(AI142+AK142+AM142+AO142+AQ142)*$DM142</f>
        <v>0</v>
      </c>
      <c r="DP142" s="381">
        <f>AU142+AY142+BA142-CY142</f>
        <v>0</v>
      </c>
      <c r="DQ142" s="381">
        <f>BE142+BI142+BK142-DK142</f>
        <v>0</v>
      </c>
      <c r="DR142" s="381">
        <f>DP142+DQ142</f>
        <v>0</v>
      </c>
      <c r="DS142" s="380" t="str">
        <f>IF(OR(H142=vstupy!B$40,H142=vstupy!B$41,H142=vstupy!B$42,),"0","1")</f>
        <v>0</v>
      </c>
      <c r="DT142" s="372">
        <f>IF($DS142="1",AS142,"0")+CH142</f>
        <v>0</v>
      </c>
      <c r="DU142" s="369">
        <f>IF($DS142="1",AU142,"0")+CI142</f>
        <v>0</v>
      </c>
      <c r="DV142" s="369">
        <f>IF($DS142="1",AW142,"0")+CJ142</f>
        <v>0</v>
      </c>
      <c r="DW142" s="369">
        <f>IF($DS142="1",AY142,"0")+CK142</f>
        <v>0</v>
      </c>
      <c r="DX142" s="370">
        <f>IF($DS142="1",BA142,"0")+CL142</f>
        <v>0</v>
      </c>
      <c r="DY142" s="378">
        <f t="shared" ref="DY142" si="922">SUM(DT142:DX144)</f>
        <v>0</v>
      </c>
      <c r="DZ142" s="372" t="str">
        <f t="shared" ref="DZ142" si="923">IF($DS142="1",BC142,"0")</f>
        <v>0</v>
      </c>
      <c r="EA142" s="369" t="str">
        <f t="shared" ref="EA142" si="924">IF($DS142="1",BE142,"0")</f>
        <v>0</v>
      </c>
      <c r="EB142" s="369" t="str">
        <f t="shared" ref="EB142" si="925">IF($DS142="1",BG142,"0")</f>
        <v>0</v>
      </c>
      <c r="EC142" s="369" t="str">
        <f>IF($DS142="1",BI142,"0")</f>
        <v>0</v>
      </c>
      <c r="ED142" s="370" t="str">
        <f>IF($DS142="1",BK142,"0")</f>
        <v>0</v>
      </c>
      <c r="EE142" s="378">
        <f t="shared" ref="EE142" si="926">SUM(DZ142:ED144)</f>
        <v>0</v>
      </c>
      <c r="EF142" s="379">
        <f>EE142+DY142</f>
        <v>0</v>
      </c>
    </row>
    <row r="143" spans="2:136" ht="12.6" customHeight="1" x14ac:dyDescent="0.2">
      <c r="B143" s="427"/>
      <c r="C143" s="425"/>
      <c r="D143" s="425"/>
      <c r="E143" s="425"/>
      <c r="F143" s="425"/>
      <c r="G143" s="425"/>
      <c r="H143" s="429"/>
      <c r="I143" s="425"/>
      <c r="J143" s="425"/>
      <c r="K143" s="432"/>
      <c r="L143" s="423"/>
      <c r="M143" s="425"/>
      <c r="N143" s="418"/>
      <c r="O143" s="426"/>
      <c r="P143" s="418"/>
      <c r="Q143" s="418"/>
      <c r="R143" s="418"/>
      <c r="S143" s="418"/>
      <c r="T143" s="419"/>
      <c r="U143" s="418"/>
      <c r="V143" s="420"/>
      <c r="W143" s="421"/>
      <c r="X143" s="419"/>
      <c r="Y143" s="418"/>
      <c r="Z143" s="160" t="s">
        <v>142</v>
      </c>
      <c r="AA143" s="174" t="s">
        <v>137</v>
      </c>
      <c r="AB143" s="171">
        <f>VLOOKUP($Z143,vstupy!$B$18:$F$31,MATCH($AA143,vstupy!$B$17:$F$17,0),0)</f>
        <v>0</v>
      </c>
      <c r="AC143" s="108" t="s">
        <v>143</v>
      </c>
      <c r="AD143" s="171">
        <f>VLOOKUP($AC143,vstupy!$B$34:$C$36,2,FALSE)</f>
        <v>0</v>
      </c>
      <c r="AE143" s="171">
        <f t="shared" si="548"/>
        <v>0</v>
      </c>
      <c r="AF143" s="435"/>
      <c r="AG143" s="404"/>
      <c r="AH143" s="372"/>
      <c r="AI143" s="396"/>
      <c r="AJ143" s="396"/>
      <c r="AK143" s="396"/>
      <c r="AL143" s="396"/>
      <c r="AM143" s="396"/>
      <c r="AN143" s="396"/>
      <c r="AO143" s="399"/>
      <c r="AP143" s="396"/>
      <c r="AQ143" s="401"/>
      <c r="AR143" s="372"/>
      <c r="AS143" s="369"/>
      <c r="AT143" s="369"/>
      <c r="AU143" s="369"/>
      <c r="AV143" s="369"/>
      <c r="AW143" s="369"/>
      <c r="AX143" s="369"/>
      <c r="AY143" s="369"/>
      <c r="AZ143" s="369"/>
      <c r="BA143" s="369"/>
      <c r="BB143" s="369"/>
      <c r="BC143" s="369"/>
      <c r="BD143" s="369"/>
      <c r="BE143" s="369"/>
      <c r="BF143" s="369"/>
      <c r="BG143" s="369"/>
      <c r="BH143" s="369"/>
      <c r="BI143" s="369"/>
      <c r="BJ143" s="369"/>
      <c r="BK143" s="377"/>
      <c r="BL143" s="371"/>
      <c r="BM143" s="372"/>
      <c r="BN143" s="369"/>
      <c r="BO143" s="369"/>
      <c r="BP143" s="369"/>
      <c r="BQ143" s="369"/>
      <c r="BR143" s="369"/>
      <c r="BS143" s="369"/>
      <c r="BT143" s="369"/>
      <c r="BU143" s="369"/>
      <c r="BV143" s="370"/>
      <c r="BW143" s="372"/>
      <c r="BX143" s="369"/>
      <c r="BY143" s="369"/>
      <c r="BZ143" s="369"/>
      <c r="CA143" s="369"/>
      <c r="CB143" s="369"/>
      <c r="CC143" s="369"/>
      <c r="CD143" s="369"/>
      <c r="CE143" s="369"/>
      <c r="CF143" s="370"/>
      <c r="CG143" s="395"/>
      <c r="CH143" s="372"/>
      <c r="CI143" s="369"/>
      <c r="CJ143" s="369"/>
      <c r="CK143" s="369"/>
      <c r="CL143" s="370"/>
      <c r="CM143" s="373"/>
      <c r="CN143" s="375"/>
      <c r="CO143" s="372"/>
      <c r="CP143" s="369"/>
      <c r="CQ143" s="369"/>
      <c r="CR143" s="369"/>
      <c r="CS143" s="369"/>
      <c r="CT143" s="369"/>
      <c r="CU143" s="369"/>
      <c r="CV143" s="369"/>
      <c r="CW143" s="369"/>
      <c r="CX143" s="370"/>
      <c r="CY143" s="371"/>
      <c r="CZ143" s="371"/>
      <c r="DA143" s="372"/>
      <c r="DB143" s="369"/>
      <c r="DC143" s="369"/>
      <c r="DD143" s="369"/>
      <c r="DE143" s="369"/>
      <c r="DF143" s="369"/>
      <c r="DG143" s="369"/>
      <c r="DH143" s="369"/>
      <c r="DI143" s="369"/>
      <c r="DJ143" s="370"/>
      <c r="DK143" s="382"/>
      <c r="DL143" s="382"/>
      <c r="DM143" s="381"/>
      <c r="DN143" s="381"/>
      <c r="DO143" s="381"/>
      <c r="DP143" s="381"/>
      <c r="DQ143" s="381"/>
      <c r="DR143" s="381"/>
      <c r="DS143" s="380"/>
      <c r="DT143" s="372"/>
      <c r="DU143" s="369"/>
      <c r="DV143" s="369"/>
      <c r="DW143" s="369"/>
      <c r="DX143" s="370"/>
      <c r="DY143" s="378"/>
      <c r="DZ143" s="372"/>
      <c r="EA143" s="369"/>
      <c r="EB143" s="369"/>
      <c r="EC143" s="369"/>
      <c r="ED143" s="370"/>
      <c r="EE143" s="378"/>
      <c r="EF143" s="379"/>
    </row>
    <row r="144" spans="2:136" ht="12.6" customHeight="1" x14ac:dyDescent="0.2">
      <c r="B144" s="427"/>
      <c r="C144" s="425"/>
      <c r="D144" s="425"/>
      <c r="E144" s="425"/>
      <c r="F144" s="425"/>
      <c r="G144" s="425"/>
      <c r="H144" s="430"/>
      <c r="I144" s="425"/>
      <c r="J144" s="425"/>
      <c r="K144" s="433"/>
      <c r="L144" s="424"/>
      <c r="M144" s="425"/>
      <c r="N144" s="418"/>
      <c r="O144" s="426"/>
      <c r="P144" s="418"/>
      <c r="Q144" s="418"/>
      <c r="R144" s="418"/>
      <c r="S144" s="418"/>
      <c r="T144" s="419"/>
      <c r="U144" s="418"/>
      <c r="V144" s="420"/>
      <c r="W144" s="421"/>
      <c r="X144" s="419"/>
      <c r="Y144" s="418"/>
      <c r="Z144" s="160" t="s">
        <v>142</v>
      </c>
      <c r="AA144" s="174" t="s">
        <v>137</v>
      </c>
      <c r="AB144" s="171">
        <f>VLOOKUP($Z144,vstupy!$B$18:$F$31,MATCH($AA144,vstupy!$B$17:$F$17,0),0)</f>
        <v>0</v>
      </c>
      <c r="AC144" s="108" t="s">
        <v>143</v>
      </c>
      <c r="AD144" s="171">
        <f>VLOOKUP($AC144,vstupy!$B$34:$C$36,2,FALSE)</f>
        <v>0</v>
      </c>
      <c r="AE144" s="171">
        <f t="shared" si="548"/>
        <v>0</v>
      </c>
      <c r="AF144" s="436"/>
      <c r="AG144" s="405"/>
      <c r="AH144" s="372"/>
      <c r="AI144" s="396"/>
      <c r="AJ144" s="396"/>
      <c r="AK144" s="396"/>
      <c r="AL144" s="396"/>
      <c r="AM144" s="396"/>
      <c r="AN144" s="396"/>
      <c r="AO144" s="400"/>
      <c r="AP144" s="396"/>
      <c r="AQ144" s="401"/>
      <c r="AR144" s="372"/>
      <c r="AS144" s="369"/>
      <c r="AT144" s="369"/>
      <c r="AU144" s="369"/>
      <c r="AV144" s="369"/>
      <c r="AW144" s="369"/>
      <c r="AX144" s="369"/>
      <c r="AY144" s="369"/>
      <c r="AZ144" s="369"/>
      <c r="BA144" s="369"/>
      <c r="BB144" s="369"/>
      <c r="BC144" s="369"/>
      <c r="BD144" s="369"/>
      <c r="BE144" s="369"/>
      <c r="BF144" s="369"/>
      <c r="BG144" s="369"/>
      <c r="BH144" s="369"/>
      <c r="BI144" s="369"/>
      <c r="BJ144" s="369"/>
      <c r="BK144" s="377"/>
      <c r="BL144" s="371"/>
      <c r="BM144" s="372"/>
      <c r="BN144" s="369"/>
      <c r="BO144" s="369"/>
      <c r="BP144" s="369"/>
      <c r="BQ144" s="369"/>
      <c r="BR144" s="369"/>
      <c r="BS144" s="369"/>
      <c r="BT144" s="369"/>
      <c r="BU144" s="369"/>
      <c r="BV144" s="370"/>
      <c r="BW144" s="372"/>
      <c r="BX144" s="369"/>
      <c r="BY144" s="369"/>
      <c r="BZ144" s="369"/>
      <c r="CA144" s="369"/>
      <c r="CB144" s="369"/>
      <c r="CC144" s="369"/>
      <c r="CD144" s="369"/>
      <c r="CE144" s="369"/>
      <c r="CF144" s="370"/>
      <c r="CG144" s="395"/>
      <c r="CH144" s="372"/>
      <c r="CI144" s="369"/>
      <c r="CJ144" s="369"/>
      <c r="CK144" s="369"/>
      <c r="CL144" s="370"/>
      <c r="CM144" s="373"/>
      <c r="CN144" s="376"/>
      <c r="CO144" s="372"/>
      <c r="CP144" s="369"/>
      <c r="CQ144" s="369"/>
      <c r="CR144" s="369"/>
      <c r="CS144" s="369"/>
      <c r="CT144" s="369"/>
      <c r="CU144" s="369"/>
      <c r="CV144" s="369"/>
      <c r="CW144" s="369"/>
      <c r="CX144" s="370"/>
      <c r="CY144" s="371"/>
      <c r="CZ144" s="371"/>
      <c r="DA144" s="372"/>
      <c r="DB144" s="369"/>
      <c r="DC144" s="369"/>
      <c r="DD144" s="369"/>
      <c r="DE144" s="369"/>
      <c r="DF144" s="369"/>
      <c r="DG144" s="369"/>
      <c r="DH144" s="369"/>
      <c r="DI144" s="369"/>
      <c r="DJ144" s="370"/>
      <c r="DK144" s="382"/>
      <c r="DL144" s="382"/>
      <c r="DM144" s="381"/>
      <c r="DN144" s="381"/>
      <c r="DO144" s="381"/>
      <c r="DP144" s="381"/>
      <c r="DQ144" s="381"/>
      <c r="DR144" s="381"/>
      <c r="DS144" s="380"/>
      <c r="DT144" s="372"/>
      <c r="DU144" s="369"/>
      <c r="DV144" s="369"/>
      <c r="DW144" s="369"/>
      <c r="DX144" s="370"/>
      <c r="DY144" s="378"/>
      <c r="DZ144" s="372"/>
      <c r="EA144" s="369"/>
      <c r="EB144" s="369"/>
      <c r="EC144" s="369"/>
      <c r="ED144" s="370"/>
      <c r="EE144" s="378"/>
      <c r="EF144" s="379"/>
    </row>
    <row r="145" spans="2:136" ht="12.6" customHeight="1" x14ac:dyDescent="0.2">
      <c r="B145" s="414">
        <f t="shared" ref="B145" si="927">B142+1</f>
        <v>46</v>
      </c>
      <c r="C145" s="437"/>
      <c r="D145" s="437"/>
      <c r="E145" s="437"/>
      <c r="F145" s="437"/>
      <c r="G145" s="437"/>
      <c r="H145" s="392" t="s">
        <v>196</v>
      </c>
      <c r="I145" s="437"/>
      <c r="J145" s="437" t="str">
        <f t="shared" ref="J145" si="928">IF($H145="3e)  Skoršia transpozícia  - zavedenie transpozície pred termínom ktorý určuje smernica EÚ. "," ","")</f>
        <v/>
      </c>
      <c r="K145" s="386" t="str">
        <f t="shared" ref="K145" si="929">IF($H145="3e)  Skoršia transpozícia  - zavedenie transpozície pred termínom ktorý určuje smernica EÚ. ",$J145,"NA")</f>
        <v>NA</v>
      </c>
      <c r="L145" s="389">
        <f>IF(K145&gt;12,1,K145/12)</f>
        <v>1</v>
      </c>
      <c r="M145" s="437"/>
      <c r="N145" s="384"/>
      <c r="O145" s="383">
        <f>IF(N145="N",0,N145)</f>
        <v>0</v>
      </c>
      <c r="P145" s="384" t="s">
        <v>196</v>
      </c>
      <c r="Q145" s="384"/>
      <c r="R145" s="384"/>
      <c r="S145" s="384" t="s">
        <v>35</v>
      </c>
      <c r="T145" s="385">
        <f>VLOOKUP(S145,vstupy!$B$3:$C$15,2,FALSE)</f>
        <v>0</v>
      </c>
      <c r="U145" s="384"/>
      <c r="V145" s="409"/>
      <c r="W145" s="410" t="s">
        <v>35</v>
      </c>
      <c r="X145" s="385">
        <f>VLOOKUP(W145,vstupy!$B$3:$C$15,2,FALSE)</f>
        <v>0</v>
      </c>
      <c r="Y145" s="384"/>
      <c r="Z145" s="261" t="s">
        <v>142</v>
      </c>
      <c r="AA145" s="262" t="s">
        <v>137</v>
      </c>
      <c r="AB145" s="263">
        <f>VLOOKUP($Z145,vstupy!$B$18:$F$31,MATCH($AA145,vstupy!$B$17:$F$17,0),0)</f>
        <v>0</v>
      </c>
      <c r="AC145" s="264" t="s">
        <v>143</v>
      </c>
      <c r="AD145" s="263">
        <f>VLOOKUP($AC145,vstupy!$B$34:$C$36,2,FALSE)</f>
        <v>0</v>
      </c>
      <c r="AE145" s="263">
        <f t="shared" si="548"/>
        <v>0</v>
      </c>
      <c r="AF145" s="411" t="s">
        <v>35</v>
      </c>
      <c r="AG145" s="403">
        <f>VLOOKUP(AF145,vstupy!$B$3:$C$15,2,FALSE)</f>
        <v>0</v>
      </c>
      <c r="AH145" s="406" t="str">
        <f>IFERROR(IF(O145=0,"N",Q145/N145*L145),0)</f>
        <v>N</v>
      </c>
      <c r="AI145" s="396">
        <f>Q145*L145</f>
        <v>0</v>
      </c>
      <c r="AJ145" s="408">
        <f t="shared" ref="AJ145" si="930">R145*T145*L145</f>
        <v>0</v>
      </c>
      <c r="AK145" s="400">
        <f t="shared" ref="AK145" si="931">IFERROR(AJ145*O145,0)</f>
        <v>0</v>
      </c>
      <c r="AL145" s="408" t="str">
        <f t="shared" si="510"/>
        <v>N</v>
      </c>
      <c r="AM145" s="396">
        <f t="shared" ref="AM145" si="932">U145*L145</f>
        <v>0</v>
      </c>
      <c r="AN145" s="396">
        <f>V145*X145*L145</f>
        <v>0</v>
      </c>
      <c r="AO145" s="398">
        <f t="shared" ref="AO145" si="933">IFERROR(AN145*O145,0)</f>
        <v>0</v>
      </c>
      <c r="AP145" s="400">
        <f>IF(Y145&gt;0,IF(AG145&gt;0,($I$6/160)*(Y145/60)*AG145*L145,0),IF(AG145&gt;0,($I$6/160)*((AE145+AE146+AE147)/60)*AG145*L145,0))</f>
        <v>0</v>
      </c>
      <c r="AQ145" s="401">
        <f>IFERROR(AP145*O145,0)</f>
        <v>0</v>
      </c>
      <c r="AR145" s="372">
        <f t="shared" ref="AR145:BA145" si="934">IF($P145="In (zvyšuje náklady)",AH145,0)</f>
        <v>0</v>
      </c>
      <c r="AS145" s="369">
        <f t="shared" si="934"/>
        <v>0</v>
      </c>
      <c r="AT145" s="369">
        <f t="shared" si="934"/>
        <v>0</v>
      </c>
      <c r="AU145" s="369">
        <f t="shared" si="934"/>
        <v>0</v>
      </c>
      <c r="AV145" s="369">
        <f t="shared" si="934"/>
        <v>0</v>
      </c>
      <c r="AW145" s="369">
        <f t="shared" si="934"/>
        <v>0</v>
      </c>
      <c r="AX145" s="369">
        <f t="shared" si="934"/>
        <v>0</v>
      </c>
      <c r="AY145" s="369">
        <f t="shared" si="934"/>
        <v>0</v>
      </c>
      <c r="AZ145" s="369">
        <f t="shared" si="934"/>
        <v>0</v>
      </c>
      <c r="BA145" s="369">
        <f t="shared" si="934"/>
        <v>0</v>
      </c>
      <c r="BB145" s="369" t="str">
        <f t="shared" ref="BB145:BK145" si="935">IF($P145="Out (znižuje náklady)",AH145,"0")</f>
        <v>0</v>
      </c>
      <c r="BC145" s="369" t="str">
        <f t="shared" si="935"/>
        <v>0</v>
      </c>
      <c r="BD145" s="369" t="str">
        <f t="shared" si="935"/>
        <v>0</v>
      </c>
      <c r="BE145" s="369" t="str">
        <f t="shared" si="935"/>
        <v>0</v>
      </c>
      <c r="BF145" s="369" t="str">
        <f t="shared" si="935"/>
        <v>0</v>
      </c>
      <c r="BG145" s="369" t="str">
        <f t="shared" si="935"/>
        <v>0</v>
      </c>
      <c r="BH145" s="369" t="str">
        <f t="shared" si="935"/>
        <v>0</v>
      </c>
      <c r="BI145" s="369" t="str">
        <f t="shared" si="935"/>
        <v>0</v>
      </c>
      <c r="BJ145" s="369" t="str">
        <f t="shared" si="935"/>
        <v>0</v>
      </c>
      <c r="BK145" s="377" t="str">
        <f t="shared" si="935"/>
        <v>0</v>
      </c>
      <c r="BL145" s="371">
        <f>IF(H145=vstupy!$B$47,0,1)</f>
        <v>1</v>
      </c>
      <c r="BM145" s="372">
        <f t="shared" ref="BM145:CF145" si="936">$BL145*AR145</f>
        <v>0</v>
      </c>
      <c r="BN145" s="369">
        <f t="shared" si="936"/>
        <v>0</v>
      </c>
      <c r="BO145" s="369">
        <f t="shared" si="936"/>
        <v>0</v>
      </c>
      <c r="BP145" s="369">
        <f t="shared" si="936"/>
        <v>0</v>
      </c>
      <c r="BQ145" s="369">
        <f t="shared" si="936"/>
        <v>0</v>
      </c>
      <c r="BR145" s="369">
        <f t="shared" si="936"/>
        <v>0</v>
      </c>
      <c r="BS145" s="369">
        <f t="shared" si="936"/>
        <v>0</v>
      </c>
      <c r="BT145" s="369">
        <f t="shared" si="936"/>
        <v>0</v>
      </c>
      <c r="BU145" s="369">
        <f t="shared" si="936"/>
        <v>0</v>
      </c>
      <c r="BV145" s="370">
        <f t="shared" si="936"/>
        <v>0</v>
      </c>
      <c r="BW145" s="372">
        <f t="shared" si="936"/>
        <v>0</v>
      </c>
      <c r="BX145" s="369">
        <f t="shared" si="936"/>
        <v>0</v>
      </c>
      <c r="BY145" s="369">
        <f t="shared" si="936"/>
        <v>0</v>
      </c>
      <c r="BZ145" s="369">
        <f t="shared" si="936"/>
        <v>0</v>
      </c>
      <c r="CA145" s="369">
        <f t="shared" si="936"/>
        <v>0</v>
      </c>
      <c r="CB145" s="369">
        <f t="shared" si="936"/>
        <v>0</v>
      </c>
      <c r="CC145" s="369">
        <f t="shared" si="936"/>
        <v>0</v>
      </c>
      <c r="CD145" s="369">
        <f t="shared" si="936"/>
        <v>0</v>
      </c>
      <c r="CE145" s="369">
        <f t="shared" si="936"/>
        <v>0</v>
      </c>
      <c r="CF145" s="370">
        <f t="shared" si="936"/>
        <v>0</v>
      </c>
      <c r="CG145" s="395">
        <f>IF(P145="Nemení sa",1,0)</f>
        <v>0</v>
      </c>
      <c r="CH145" s="372">
        <f>AI145*$CG145</f>
        <v>0</v>
      </c>
      <c r="CI145" s="369">
        <f>AK145*$CG145</f>
        <v>0</v>
      </c>
      <c r="CJ145" s="369">
        <f>AM145*$CG145</f>
        <v>0</v>
      </c>
      <c r="CK145" s="369">
        <f>AO145*$CG145</f>
        <v>0</v>
      </c>
      <c r="CL145" s="370">
        <f>AQ145*$CG145</f>
        <v>0</v>
      </c>
      <c r="CM145" s="373">
        <f t="shared" ref="CM145" si="937">SUM(CH145:CL147)</f>
        <v>0</v>
      </c>
      <c r="CN145" s="374">
        <f>IF(H145=vstupy!B$42,"1",0)</f>
        <v>0</v>
      </c>
      <c r="CO145" s="372">
        <f t="shared" ref="CO145:CX145" si="938">IF($CN145="1",AR145,0)</f>
        <v>0</v>
      </c>
      <c r="CP145" s="369">
        <f t="shared" si="938"/>
        <v>0</v>
      </c>
      <c r="CQ145" s="369">
        <f t="shared" si="938"/>
        <v>0</v>
      </c>
      <c r="CR145" s="369">
        <f t="shared" si="938"/>
        <v>0</v>
      </c>
      <c r="CS145" s="369">
        <f t="shared" si="938"/>
        <v>0</v>
      </c>
      <c r="CT145" s="369">
        <f t="shared" si="938"/>
        <v>0</v>
      </c>
      <c r="CU145" s="369">
        <f t="shared" si="938"/>
        <v>0</v>
      </c>
      <c r="CV145" s="369">
        <f t="shared" si="938"/>
        <v>0</v>
      </c>
      <c r="CW145" s="369">
        <f t="shared" si="938"/>
        <v>0</v>
      </c>
      <c r="CX145" s="370">
        <f t="shared" si="938"/>
        <v>0</v>
      </c>
      <c r="CY145" s="371">
        <f>CR145+CV145+CX145</f>
        <v>0</v>
      </c>
      <c r="CZ145" s="371">
        <f t="shared" ref="CZ145" si="939">CP145+CT145</f>
        <v>0</v>
      </c>
      <c r="DA145" s="372">
        <f t="shared" ref="DA145:DJ145" si="940">IF($CN145="1",BB145,0)</f>
        <v>0</v>
      </c>
      <c r="DB145" s="369">
        <f t="shared" si="940"/>
        <v>0</v>
      </c>
      <c r="DC145" s="369">
        <f t="shared" si="940"/>
        <v>0</v>
      </c>
      <c r="DD145" s="369">
        <f t="shared" si="940"/>
        <v>0</v>
      </c>
      <c r="DE145" s="369">
        <f t="shared" si="940"/>
        <v>0</v>
      </c>
      <c r="DF145" s="369">
        <f t="shared" si="940"/>
        <v>0</v>
      </c>
      <c r="DG145" s="369">
        <f t="shared" si="940"/>
        <v>0</v>
      </c>
      <c r="DH145" s="369">
        <f t="shared" si="940"/>
        <v>0</v>
      </c>
      <c r="DI145" s="369">
        <f t="shared" si="940"/>
        <v>0</v>
      </c>
      <c r="DJ145" s="370">
        <f t="shared" si="940"/>
        <v>0</v>
      </c>
      <c r="DK145" s="382">
        <f>DD145+DH145+DJ145</f>
        <v>0</v>
      </c>
      <c r="DL145" s="382">
        <f t="shared" ref="DL145" si="941">DB145+DF145</f>
        <v>0</v>
      </c>
      <c r="DM145" s="381">
        <f>IF(CG145=0,1,0)</f>
        <v>1</v>
      </c>
      <c r="DN145" s="381">
        <f>IFERROR(IF($AH145="N",AJ145+AL145+AN145+AP145,AH145+AJ145+AL145+AN145+AP145),0)*$DM145</f>
        <v>0</v>
      </c>
      <c r="DO145" s="381">
        <f>(AI145+AK145+AM145+AO145+AQ145)*$DM145</f>
        <v>0</v>
      </c>
      <c r="DP145" s="381">
        <f>AU145+AY145+BA145-CY145</f>
        <v>0</v>
      </c>
      <c r="DQ145" s="381">
        <f>BE145+BI145+BK145-DK145</f>
        <v>0</v>
      </c>
      <c r="DR145" s="381">
        <f>DP145+DQ145</f>
        <v>0</v>
      </c>
      <c r="DS145" s="380" t="str">
        <f>IF(OR(H145=vstupy!B$40,H145=vstupy!B$41,H145=vstupy!B$42,),"0","1")</f>
        <v>0</v>
      </c>
      <c r="DT145" s="372">
        <f>IF($DS145="1",AS145,"0")+CH145</f>
        <v>0</v>
      </c>
      <c r="DU145" s="369">
        <f>IF($DS145="1",AU145,"0")+CI145</f>
        <v>0</v>
      </c>
      <c r="DV145" s="369">
        <f>IF($DS145="1",AW145,"0")+CJ145</f>
        <v>0</v>
      </c>
      <c r="DW145" s="369">
        <f>IF($DS145="1",AY145,"0")+CK145</f>
        <v>0</v>
      </c>
      <c r="DX145" s="370">
        <f>IF($DS145="1",BA145,"0")+CL145</f>
        <v>0</v>
      </c>
      <c r="DY145" s="378">
        <f t="shared" ref="DY145" si="942">SUM(DT145:DX147)</f>
        <v>0</v>
      </c>
      <c r="DZ145" s="372" t="str">
        <f t="shared" ref="DZ145" si="943">IF($DS145="1",BC145,"0")</f>
        <v>0</v>
      </c>
      <c r="EA145" s="369" t="str">
        <f t="shared" ref="EA145" si="944">IF($DS145="1",BE145,"0")</f>
        <v>0</v>
      </c>
      <c r="EB145" s="369" t="str">
        <f t="shared" ref="EB145" si="945">IF($DS145="1",BG145,"0")</f>
        <v>0</v>
      </c>
      <c r="EC145" s="369" t="str">
        <f>IF($DS145="1",BI145,"0")</f>
        <v>0</v>
      </c>
      <c r="ED145" s="370" t="str">
        <f>IF($DS145="1",BK145,"0")</f>
        <v>0</v>
      </c>
      <c r="EE145" s="378">
        <f t="shared" ref="EE145" si="946">SUM(DZ145:ED147)</f>
        <v>0</v>
      </c>
      <c r="EF145" s="379">
        <f>EE145+DY145</f>
        <v>0</v>
      </c>
    </row>
    <row r="146" spans="2:136" ht="12.6" customHeight="1" x14ac:dyDescent="0.2">
      <c r="B146" s="414"/>
      <c r="C146" s="437"/>
      <c r="D146" s="437"/>
      <c r="E146" s="437"/>
      <c r="F146" s="437"/>
      <c r="G146" s="437"/>
      <c r="H146" s="393"/>
      <c r="I146" s="437"/>
      <c r="J146" s="437"/>
      <c r="K146" s="387"/>
      <c r="L146" s="390"/>
      <c r="M146" s="437"/>
      <c r="N146" s="384"/>
      <c r="O146" s="383"/>
      <c r="P146" s="384"/>
      <c r="Q146" s="384"/>
      <c r="R146" s="384"/>
      <c r="S146" s="384"/>
      <c r="T146" s="385"/>
      <c r="U146" s="384"/>
      <c r="V146" s="409"/>
      <c r="W146" s="410"/>
      <c r="X146" s="385"/>
      <c r="Y146" s="384"/>
      <c r="Z146" s="261" t="s">
        <v>142</v>
      </c>
      <c r="AA146" s="262" t="s">
        <v>137</v>
      </c>
      <c r="AB146" s="263">
        <f>VLOOKUP($Z146,vstupy!$B$18:$F$31,MATCH($AA146,vstupy!$B$17:$F$17,0),0)</f>
        <v>0</v>
      </c>
      <c r="AC146" s="264" t="s">
        <v>143</v>
      </c>
      <c r="AD146" s="263">
        <f>VLOOKUP($AC146,vstupy!$B$34:$C$36,2,FALSE)</f>
        <v>0</v>
      </c>
      <c r="AE146" s="263">
        <f t="shared" si="548"/>
        <v>0</v>
      </c>
      <c r="AF146" s="412"/>
      <c r="AG146" s="404"/>
      <c r="AH146" s="372"/>
      <c r="AI146" s="396"/>
      <c r="AJ146" s="396"/>
      <c r="AK146" s="396"/>
      <c r="AL146" s="396"/>
      <c r="AM146" s="396"/>
      <c r="AN146" s="396"/>
      <c r="AO146" s="399"/>
      <c r="AP146" s="396"/>
      <c r="AQ146" s="401"/>
      <c r="AR146" s="372"/>
      <c r="AS146" s="369"/>
      <c r="AT146" s="369"/>
      <c r="AU146" s="369"/>
      <c r="AV146" s="369"/>
      <c r="AW146" s="369"/>
      <c r="AX146" s="369"/>
      <c r="AY146" s="369"/>
      <c r="AZ146" s="369"/>
      <c r="BA146" s="369"/>
      <c r="BB146" s="369"/>
      <c r="BC146" s="369"/>
      <c r="BD146" s="369"/>
      <c r="BE146" s="369"/>
      <c r="BF146" s="369"/>
      <c r="BG146" s="369"/>
      <c r="BH146" s="369"/>
      <c r="BI146" s="369"/>
      <c r="BJ146" s="369"/>
      <c r="BK146" s="377"/>
      <c r="BL146" s="371"/>
      <c r="BM146" s="372"/>
      <c r="BN146" s="369"/>
      <c r="BO146" s="369"/>
      <c r="BP146" s="369"/>
      <c r="BQ146" s="369"/>
      <c r="BR146" s="369"/>
      <c r="BS146" s="369"/>
      <c r="BT146" s="369"/>
      <c r="BU146" s="369"/>
      <c r="BV146" s="370"/>
      <c r="BW146" s="372"/>
      <c r="BX146" s="369"/>
      <c r="BY146" s="369"/>
      <c r="BZ146" s="369"/>
      <c r="CA146" s="369"/>
      <c r="CB146" s="369"/>
      <c r="CC146" s="369"/>
      <c r="CD146" s="369"/>
      <c r="CE146" s="369"/>
      <c r="CF146" s="370"/>
      <c r="CG146" s="395"/>
      <c r="CH146" s="372"/>
      <c r="CI146" s="369"/>
      <c r="CJ146" s="369"/>
      <c r="CK146" s="369"/>
      <c r="CL146" s="370"/>
      <c r="CM146" s="373"/>
      <c r="CN146" s="375"/>
      <c r="CO146" s="372"/>
      <c r="CP146" s="369"/>
      <c r="CQ146" s="369"/>
      <c r="CR146" s="369"/>
      <c r="CS146" s="369"/>
      <c r="CT146" s="369"/>
      <c r="CU146" s="369"/>
      <c r="CV146" s="369"/>
      <c r="CW146" s="369"/>
      <c r="CX146" s="370"/>
      <c r="CY146" s="371"/>
      <c r="CZ146" s="371"/>
      <c r="DA146" s="372"/>
      <c r="DB146" s="369"/>
      <c r="DC146" s="369"/>
      <c r="DD146" s="369"/>
      <c r="DE146" s="369"/>
      <c r="DF146" s="369"/>
      <c r="DG146" s="369"/>
      <c r="DH146" s="369"/>
      <c r="DI146" s="369"/>
      <c r="DJ146" s="370"/>
      <c r="DK146" s="382"/>
      <c r="DL146" s="382"/>
      <c r="DM146" s="381"/>
      <c r="DN146" s="381"/>
      <c r="DO146" s="381"/>
      <c r="DP146" s="381"/>
      <c r="DQ146" s="381"/>
      <c r="DR146" s="381"/>
      <c r="DS146" s="380"/>
      <c r="DT146" s="372"/>
      <c r="DU146" s="369"/>
      <c r="DV146" s="369"/>
      <c r="DW146" s="369"/>
      <c r="DX146" s="370"/>
      <c r="DY146" s="378"/>
      <c r="DZ146" s="372"/>
      <c r="EA146" s="369"/>
      <c r="EB146" s="369"/>
      <c r="EC146" s="369"/>
      <c r="ED146" s="370"/>
      <c r="EE146" s="378"/>
      <c r="EF146" s="379"/>
    </row>
    <row r="147" spans="2:136" ht="12.6" customHeight="1" x14ac:dyDescent="0.2">
      <c r="B147" s="414"/>
      <c r="C147" s="437"/>
      <c r="D147" s="437"/>
      <c r="E147" s="437"/>
      <c r="F147" s="437"/>
      <c r="G147" s="437"/>
      <c r="H147" s="394"/>
      <c r="I147" s="437"/>
      <c r="J147" s="437"/>
      <c r="K147" s="388"/>
      <c r="L147" s="391"/>
      <c r="M147" s="437"/>
      <c r="N147" s="384"/>
      <c r="O147" s="383"/>
      <c r="P147" s="384"/>
      <c r="Q147" s="384"/>
      <c r="R147" s="384"/>
      <c r="S147" s="384"/>
      <c r="T147" s="385"/>
      <c r="U147" s="384"/>
      <c r="V147" s="409"/>
      <c r="W147" s="410"/>
      <c r="X147" s="385"/>
      <c r="Y147" s="384"/>
      <c r="Z147" s="261" t="s">
        <v>142</v>
      </c>
      <c r="AA147" s="262" t="s">
        <v>137</v>
      </c>
      <c r="AB147" s="263">
        <f>VLOOKUP($Z147,vstupy!$B$18:$F$31,MATCH($AA147,vstupy!$B$17:$F$17,0),0)</f>
        <v>0</v>
      </c>
      <c r="AC147" s="264" t="s">
        <v>143</v>
      </c>
      <c r="AD147" s="263">
        <f>VLOOKUP($AC147,vstupy!$B$34:$C$36,2,FALSE)</f>
        <v>0</v>
      </c>
      <c r="AE147" s="263">
        <f t="shared" si="548"/>
        <v>0</v>
      </c>
      <c r="AF147" s="413"/>
      <c r="AG147" s="405"/>
      <c r="AH147" s="372"/>
      <c r="AI147" s="396"/>
      <c r="AJ147" s="396"/>
      <c r="AK147" s="396"/>
      <c r="AL147" s="396"/>
      <c r="AM147" s="396"/>
      <c r="AN147" s="396"/>
      <c r="AO147" s="400"/>
      <c r="AP147" s="396"/>
      <c r="AQ147" s="401"/>
      <c r="AR147" s="372"/>
      <c r="AS147" s="369"/>
      <c r="AT147" s="369"/>
      <c r="AU147" s="369"/>
      <c r="AV147" s="369"/>
      <c r="AW147" s="369"/>
      <c r="AX147" s="369"/>
      <c r="AY147" s="369"/>
      <c r="AZ147" s="369"/>
      <c r="BA147" s="369"/>
      <c r="BB147" s="369"/>
      <c r="BC147" s="369"/>
      <c r="BD147" s="369"/>
      <c r="BE147" s="369"/>
      <c r="BF147" s="369"/>
      <c r="BG147" s="369"/>
      <c r="BH147" s="369"/>
      <c r="BI147" s="369"/>
      <c r="BJ147" s="369"/>
      <c r="BK147" s="377"/>
      <c r="BL147" s="371"/>
      <c r="BM147" s="372"/>
      <c r="BN147" s="369"/>
      <c r="BO147" s="369"/>
      <c r="BP147" s="369"/>
      <c r="BQ147" s="369"/>
      <c r="BR147" s="369"/>
      <c r="BS147" s="369"/>
      <c r="BT147" s="369"/>
      <c r="BU147" s="369"/>
      <c r="BV147" s="370"/>
      <c r="BW147" s="372"/>
      <c r="BX147" s="369"/>
      <c r="BY147" s="369"/>
      <c r="BZ147" s="369"/>
      <c r="CA147" s="369"/>
      <c r="CB147" s="369"/>
      <c r="CC147" s="369"/>
      <c r="CD147" s="369"/>
      <c r="CE147" s="369"/>
      <c r="CF147" s="370"/>
      <c r="CG147" s="395"/>
      <c r="CH147" s="372"/>
      <c r="CI147" s="369"/>
      <c r="CJ147" s="369"/>
      <c r="CK147" s="369"/>
      <c r="CL147" s="370"/>
      <c r="CM147" s="373"/>
      <c r="CN147" s="376"/>
      <c r="CO147" s="372"/>
      <c r="CP147" s="369"/>
      <c r="CQ147" s="369"/>
      <c r="CR147" s="369"/>
      <c r="CS147" s="369"/>
      <c r="CT147" s="369"/>
      <c r="CU147" s="369"/>
      <c r="CV147" s="369"/>
      <c r="CW147" s="369"/>
      <c r="CX147" s="370"/>
      <c r="CY147" s="371"/>
      <c r="CZ147" s="371"/>
      <c r="DA147" s="372"/>
      <c r="DB147" s="369"/>
      <c r="DC147" s="369"/>
      <c r="DD147" s="369"/>
      <c r="DE147" s="369"/>
      <c r="DF147" s="369"/>
      <c r="DG147" s="369"/>
      <c r="DH147" s="369"/>
      <c r="DI147" s="369"/>
      <c r="DJ147" s="370"/>
      <c r="DK147" s="382"/>
      <c r="DL147" s="382"/>
      <c r="DM147" s="381"/>
      <c r="DN147" s="381"/>
      <c r="DO147" s="381"/>
      <c r="DP147" s="381"/>
      <c r="DQ147" s="381"/>
      <c r="DR147" s="381"/>
      <c r="DS147" s="380"/>
      <c r="DT147" s="372"/>
      <c r="DU147" s="369"/>
      <c r="DV147" s="369"/>
      <c r="DW147" s="369"/>
      <c r="DX147" s="370"/>
      <c r="DY147" s="378"/>
      <c r="DZ147" s="372"/>
      <c r="EA147" s="369"/>
      <c r="EB147" s="369"/>
      <c r="EC147" s="369"/>
      <c r="ED147" s="370"/>
      <c r="EE147" s="378"/>
      <c r="EF147" s="379"/>
    </row>
    <row r="148" spans="2:136" ht="12.6" customHeight="1" x14ac:dyDescent="0.2">
      <c r="B148" s="427">
        <f t="shared" ref="B148" si="947">B145+1</f>
        <v>47</v>
      </c>
      <c r="C148" s="425"/>
      <c r="D148" s="425"/>
      <c r="E148" s="425"/>
      <c r="F148" s="425"/>
      <c r="G148" s="425"/>
      <c r="H148" s="428" t="s">
        <v>196</v>
      </c>
      <c r="I148" s="425"/>
      <c r="J148" s="425" t="str">
        <f t="shared" ref="J148" si="948">IF($H148="3e)  Skoršia transpozícia  - zavedenie transpozície pred termínom ktorý určuje smernica EÚ. "," ","")</f>
        <v/>
      </c>
      <c r="K148" s="431" t="str">
        <f t="shared" ref="K148" si="949">IF($H148="3e)  Skoršia transpozícia  - zavedenie transpozície pred termínom ktorý určuje smernica EÚ. ",$J148,"NA")</f>
        <v>NA</v>
      </c>
      <c r="L148" s="422">
        <f>IF(K148&gt;12,1,K148/12)</f>
        <v>1</v>
      </c>
      <c r="M148" s="425"/>
      <c r="N148" s="418"/>
      <c r="O148" s="426">
        <f>IF(N148="N",0,N148)</f>
        <v>0</v>
      </c>
      <c r="P148" s="418" t="s">
        <v>196</v>
      </c>
      <c r="Q148" s="418"/>
      <c r="R148" s="418"/>
      <c r="S148" s="418" t="s">
        <v>35</v>
      </c>
      <c r="T148" s="419">
        <f>VLOOKUP(S148,vstupy!$B$3:$C$15,2,FALSE)</f>
        <v>0</v>
      </c>
      <c r="U148" s="418"/>
      <c r="V148" s="420"/>
      <c r="W148" s="421" t="s">
        <v>35</v>
      </c>
      <c r="X148" s="419">
        <f>VLOOKUP(W148,vstupy!$B$3:$C$15,2,FALSE)</f>
        <v>0</v>
      </c>
      <c r="Y148" s="418"/>
      <c r="Z148" s="160" t="s">
        <v>142</v>
      </c>
      <c r="AA148" s="174" t="s">
        <v>137</v>
      </c>
      <c r="AB148" s="171">
        <f>VLOOKUP($Z148,vstupy!$B$18:$F$31,MATCH($AA148,vstupy!$B$17:$F$17,0),0)</f>
        <v>0</v>
      </c>
      <c r="AC148" s="108" t="s">
        <v>143</v>
      </c>
      <c r="AD148" s="171">
        <f>VLOOKUP($AC148,vstupy!$B$34:$C$36,2,FALSE)</f>
        <v>0</v>
      </c>
      <c r="AE148" s="171">
        <f t="shared" si="548"/>
        <v>0</v>
      </c>
      <c r="AF148" s="434" t="s">
        <v>35</v>
      </c>
      <c r="AG148" s="403">
        <f>VLOOKUP(AF148,vstupy!$B$3:$C$15,2,FALSE)</f>
        <v>0</v>
      </c>
      <c r="AH148" s="406" t="str">
        <f>IFERROR(IF(O148=0,"N",Q148/N148*L148),0)</f>
        <v>N</v>
      </c>
      <c r="AI148" s="396">
        <f>Q148*L148</f>
        <v>0</v>
      </c>
      <c r="AJ148" s="408">
        <f t="shared" ref="AJ148" si="950">R148*T148*L148</f>
        <v>0</v>
      </c>
      <c r="AK148" s="400">
        <f t="shared" ref="AK148" si="951">IFERROR(AJ148*O148,0)</f>
        <v>0</v>
      </c>
      <c r="AL148" s="408" t="str">
        <f t="shared" si="510"/>
        <v>N</v>
      </c>
      <c r="AM148" s="396">
        <f t="shared" ref="AM148" si="952">U148*L148</f>
        <v>0</v>
      </c>
      <c r="AN148" s="396">
        <f>V148*X148*L148</f>
        <v>0</v>
      </c>
      <c r="AO148" s="398">
        <f t="shared" ref="AO148" si="953">IFERROR(AN148*O148,0)</f>
        <v>0</v>
      </c>
      <c r="AP148" s="400">
        <f t="shared" ref="AP148" si="954">IF(Y148&gt;0,IF(AG148&gt;0,($I$6/160)*(Y148/60)*AG148*L148,0),IF(AG148&gt;0,($I$6/160)*((AE148+AE149+AE150)/60)*AG148*L148,0))</f>
        <v>0</v>
      </c>
      <c r="AQ148" s="401">
        <f>IFERROR(AP148*O148,0)</f>
        <v>0</v>
      </c>
      <c r="AR148" s="372">
        <f t="shared" ref="AR148:BA148" si="955">IF($P148="In (zvyšuje náklady)",AH148,0)</f>
        <v>0</v>
      </c>
      <c r="AS148" s="369">
        <f t="shared" si="955"/>
        <v>0</v>
      </c>
      <c r="AT148" s="369">
        <f t="shared" si="955"/>
        <v>0</v>
      </c>
      <c r="AU148" s="369">
        <f t="shared" si="955"/>
        <v>0</v>
      </c>
      <c r="AV148" s="369">
        <f t="shared" si="955"/>
        <v>0</v>
      </c>
      <c r="AW148" s="369">
        <f t="shared" si="955"/>
        <v>0</v>
      </c>
      <c r="AX148" s="369">
        <f t="shared" si="955"/>
        <v>0</v>
      </c>
      <c r="AY148" s="369">
        <f t="shared" si="955"/>
        <v>0</v>
      </c>
      <c r="AZ148" s="369">
        <f t="shared" si="955"/>
        <v>0</v>
      </c>
      <c r="BA148" s="369">
        <f t="shared" si="955"/>
        <v>0</v>
      </c>
      <c r="BB148" s="369" t="str">
        <f t="shared" ref="BB148:BK148" si="956">IF($P148="Out (znižuje náklady)",AH148,"0")</f>
        <v>0</v>
      </c>
      <c r="BC148" s="369" t="str">
        <f t="shared" si="956"/>
        <v>0</v>
      </c>
      <c r="BD148" s="369" t="str">
        <f t="shared" si="956"/>
        <v>0</v>
      </c>
      <c r="BE148" s="369" t="str">
        <f t="shared" si="956"/>
        <v>0</v>
      </c>
      <c r="BF148" s="369" t="str">
        <f t="shared" si="956"/>
        <v>0</v>
      </c>
      <c r="BG148" s="369" t="str">
        <f t="shared" si="956"/>
        <v>0</v>
      </c>
      <c r="BH148" s="369" t="str">
        <f t="shared" si="956"/>
        <v>0</v>
      </c>
      <c r="BI148" s="369" t="str">
        <f t="shared" si="956"/>
        <v>0</v>
      </c>
      <c r="BJ148" s="369" t="str">
        <f t="shared" si="956"/>
        <v>0</v>
      </c>
      <c r="BK148" s="377" t="str">
        <f t="shared" si="956"/>
        <v>0</v>
      </c>
      <c r="BL148" s="371">
        <f>IF(H148=vstupy!$B$47,0,1)</f>
        <v>1</v>
      </c>
      <c r="BM148" s="372">
        <f t="shared" ref="BM148:CF148" si="957">$BL148*AR148</f>
        <v>0</v>
      </c>
      <c r="BN148" s="369">
        <f t="shared" si="957"/>
        <v>0</v>
      </c>
      <c r="BO148" s="369">
        <f t="shared" si="957"/>
        <v>0</v>
      </c>
      <c r="BP148" s="369">
        <f t="shared" si="957"/>
        <v>0</v>
      </c>
      <c r="BQ148" s="369">
        <f t="shared" si="957"/>
        <v>0</v>
      </c>
      <c r="BR148" s="369">
        <f t="shared" si="957"/>
        <v>0</v>
      </c>
      <c r="BS148" s="369">
        <f t="shared" si="957"/>
        <v>0</v>
      </c>
      <c r="BT148" s="369">
        <f t="shared" si="957"/>
        <v>0</v>
      </c>
      <c r="BU148" s="369">
        <f t="shared" si="957"/>
        <v>0</v>
      </c>
      <c r="BV148" s="370">
        <f t="shared" si="957"/>
        <v>0</v>
      </c>
      <c r="BW148" s="372">
        <f t="shared" si="957"/>
        <v>0</v>
      </c>
      <c r="BX148" s="369">
        <f t="shared" si="957"/>
        <v>0</v>
      </c>
      <c r="BY148" s="369">
        <f t="shared" si="957"/>
        <v>0</v>
      </c>
      <c r="BZ148" s="369">
        <f t="shared" si="957"/>
        <v>0</v>
      </c>
      <c r="CA148" s="369">
        <f t="shared" si="957"/>
        <v>0</v>
      </c>
      <c r="CB148" s="369">
        <f t="shared" si="957"/>
        <v>0</v>
      </c>
      <c r="CC148" s="369">
        <f t="shared" si="957"/>
        <v>0</v>
      </c>
      <c r="CD148" s="369">
        <f t="shared" si="957"/>
        <v>0</v>
      </c>
      <c r="CE148" s="369">
        <f t="shared" si="957"/>
        <v>0</v>
      </c>
      <c r="CF148" s="370">
        <f t="shared" si="957"/>
        <v>0</v>
      </c>
      <c r="CG148" s="395">
        <f>IF(P148="Nemení sa",1,0)</f>
        <v>0</v>
      </c>
      <c r="CH148" s="372">
        <f>AI148*$CG148</f>
        <v>0</v>
      </c>
      <c r="CI148" s="369">
        <f>AK148*$CG148</f>
        <v>0</v>
      </c>
      <c r="CJ148" s="369">
        <f>AM148*$CG148</f>
        <v>0</v>
      </c>
      <c r="CK148" s="369">
        <f>AO148*$CG148</f>
        <v>0</v>
      </c>
      <c r="CL148" s="370">
        <f>AQ148*$CG148</f>
        <v>0</v>
      </c>
      <c r="CM148" s="373">
        <f t="shared" ref="CM148" si="958">SUM(CH148:CL150)</f>
        <v>0</v>
      </c>
      <c r="CN148" s="374">
        <f>IF(H148=vstupy!B$42,"1",0)</f>
        <v>0</v>
      </c>
      <c r="CO148" s="372">
        <f t="shared" ref="CO148:CX148" si="959">IF($CN148="1",AR148,0)</f>
        <v>0</v>
      </c>
      <c r="CP148" s="369">
        <f t="shared" si="959"/>
        <v>0</v>
      </c>
      <c r="CQ148" s="369">
        <f t="shared" si="959"/>
        <v>0</v>
      </c>
      <c r="CR148" s="369">
        <f t="shared" si="959"/>
        <v>0</v>
      </c>
      <c r="CS148" s="369">
        <f t="shared" si="959"/>
        <v>0</v>
      </c>
      <c r="CT148" s="369">
        <f t="shared" si="959"/>
        <v>0</v>
      </c>
      <c r="CU148" s="369">
        <f t="shared" si="959"/>
        <v>0</v>
      </c>
      <c r="CV148" s="369">
        <f t="shared" si="959"/>
        <v>0</v>
      </c>
      <c r="CW148" s="369">
        <f t="shared" si="959"/>
        <v>0</v>
      </c>
      <c r="CX148" s="370">
        <f t="shared" si="959"/>
        <v>0</v>
      </c>
      <c r="CY148" s="371">
        <f>CR148+CV148+CX148</f>
        <v>0</v>
      </c>
      <c r="CZ148" s="371">
        <f t="shared" ref="CZ148" si="960">CP148+CT148</f>
        <v>0</v>
      </c>
      <c r="DA148" s="372">
        <f t="shared" ref="DA148:DJ148" si="961">IF($CN148="1",BB148,0)</f>
        <v>0</v>
      </c>
      <c r="DB148" s="369">
        <f t="shared" si="961"/>
        <v>0</v>
      </c>
      <c r="DC148" s="369">
        <f t="shared" si="961"/>
        <v>0</v>
      </c>
      <c r="DD148" s="369">
        <f t="shared" si="961"/>
        <v>0</v>
      </c>
      <c r="DE148" s="369">
        <f t="shared" si="961"/>
        <v>0</v>
      </c>
      <c r="DF148" s="369">
        <f t="shared" si="961"/>
        <v>0</v>
      </c>
      <c r="DG148" s="369">
        <f t="shared" si="961"/>
        <v>0</v>
      </c>
      <c r="DH148" s="369">
        <f t="shared" si="961"/>
        <v>0</v>
      </c>
      <c r="DI148" s="369">
        <f t="shared" si="961"/>
        <v>0</v>
      </c>
      <c r="DJ148" s="370">
        <f t="shared" si="961"/>
        <v>0</v>
      </c>
      <c r="DK148" s="382">
        <f>DD148+DH148+DJ148</f>
        <v>0</v>
      </c>
      <c r="DL148" s="382">
        <f t="shared" ref="DL148" si="962">DB148+DF148</f>
        <v>0</v>
      </c>
      <c r="DM148" s="381">
        <f>IF(CG148=0,1,0)</f>
        <v>1</v>
      </c>
      <c r="DN148" s="381">
        <f>IFERROR(IF($AH148="N",AJ148+AL148+AN148+AP148,AH148+AJ148+AL148+AN148+AP148),0)*$DM148</f>
        <v>0</v>
      </c>
      <c r="DO148" s="381">
        <f>(AI148+AK148+AM148+AO148+AQ148)*$DM148</f>
        <v>0</v>
      </c>
      <c r="DP148" s="381">
        <f>AU148+AY148+BA148-CY148</f>
        <v>0</v>
      </c>
      <c r="DQ148" s="381">
        <f>BE148+BI148+BK148-DK148</f>
        <v>0</v>
      </c>
      <c r="DR148" s="381">
        <f>DP148+DQ148</f>
        <v>0</v>
      </c>
      <c r="DS148" s="380" t="str">
        <f>IF(OR(H148=vstupy!B$40,H148=vstupy!B$41,H148=vstupy!B$42,),"0","1")</f>
        <v>0</v>
      </c>
      <c r="DT148" s="372">
        <f>IF($DS148="1",AS148,"0")+CH148</f>
        <v>0</v>
      </c>
      <c r="DU148" s="369">
        <f>IF($DS148="1",AU148,"0")+CI148</f>
        <v>0</v>
      </c>
      <c r="DV148" s="369">
        <f>IF($DS148="1",AW148,"0")+CJ148</f>
        <v>0</v>
      </c>
      <c r="DW148" s="369">
        <f>IF($DS148="1",AY148,"0")+CK148</f>
        <v>0</v>
      </c>
      <c r="DX148" s="370">
        <f>IF($DS148="1",BA148,"0")+CL148</f>
        <v>0</v>
      </c>
      <c r="DY148" s="378">
        <f t="shared" ref="DY148" si="963">SUM(DT148:DX150)</f>
        <v>0</v>
      </c>
      <c r="DZ148" s="372" t="str">
        <f t="shared" ref="DZ148" si="964">IF($DS148="1",BC148,"0")</f>
        <v>0</v>
      </c>
      <c r="EA148" s="369" t="str">
        <f t="shared" ref="EA148" si="965">IF($DS148="1",BE148,"0")</f>
        <v>0</v>
      </c>
      <c r="EB148" s="369" t="str">
        <f t="shared" ref="EB148" si="966">IF($DS148="1",BG148,"0")</f>
        <v>0</v>
      </c>
      <c r="EC148" s="369" t="str">
        <f>IF($DS148="1",BI148,"0")</f>
        <v>0</v>
      </c>
      <c r="ED148" s="370" t="str">
        <f>IF($DS148="1",BK148,"0")</f>
        <v>0</v>
      </c>
      <c r="EE148" s="378">
        <f t="shared" ref="EE148" si="967">SUM(DZ148:ED150)</f>
        <v>0</v>
      </c>
      <c r="EF148" s="379">
        <f>EE148+DY148</f>
        <v>0</v>
      </c>
    </row>
    <row r="149" spans="2:136" ht="12.6" customHeight="1" x14ac:dyDescent="0.2">
      <c r="B149" s="427"/>
      <c r="C149" s="425"/>
      <c r="D149" s="425"/>
      <c r="E149" s="425"/>
      <c r="F149" s="425"/>
      <c r="G149" s="425"/>
      <c r="H149" s="429"/>
      <c r="I149" s="425"/>
      <c r="J149" s="425"/>
      <c r="K149" s="432"/>
      <c r="L149" s="423"/>
      <c r="M149" s="425"/>
      <c r="N149" s="418"/>
      <c r="O149" s="426"/>
      <c r="P149" s="418"/>
      <c r="Q149" s="418"/>
      <c r="R149" s="418"/>
      <c r="S149" s="418"/>
      <c r="T149" s="419"/>
      <c r="U149" s="418"/>
      <c r="V149" s="420"/>
      <c r="W149" s="421"/>
      <c r="X149" s="419"/>
      <c r="Y149" s="418"/>
      <c r="Z149" s="160" t="s">
        <v>142</v>
      </c>
      <c r="AA149" s="174" t="s">
        <v>137</v>
      </c>
      <c r="AB149" s="171">
        <f>VLOOKUP($Z149,vstupy!$B$18:$F$31,MATCH($AA149,vstupy!$B$17:$F$17,0),0)</f>
        <v>0</v>
      </c>
      <c r="AC149" s="108" t="s">
        <v>143</v>
      </c>
      <c r="AD149" s="171">
        <f>VLOOKUP($AC149,vstupy!$B$34:$C$36,2,FALSE)</f>
        <v>0</v>
      </c>
      <c r="AE149" s="171">
        <f t="shared" si="548"/>
        <v>0</v>
      </c>
      <c r="AF149" s="435"/>
      <c r="AG149" s="404"/>
      <c r="AH149" s="372"/>
      <c r="AI149" s="396"/>
      <c r="AJ149" s="396"/>
      <c r="AK149" s="396"/>
      <c r="AL149" s="396"/>
      <c r="AM149" s="396"/>
      <c r="AN149" s="396"/>
      <c r="AO149" s="399"/>
      <c r="AP149" s="396"/>
      <c r="AQ149" s="401"/>
      <c r="AR149" s="372"/>
      <c r="AS149" s="369"/>
      <c r="AT149" s="369"/>
      <c r="AU149" s="369"/>
      <c r="AV149" s="369"/>
      <c r="AW149" s="369"/>
      <c r="AX149" s="369"/>
      <c r="AY149" s="369"/>
      <c r="AZ149" s="369"/>
      <c r="BA149" s="369"/>
      <c r="BB149" s="369"/>
      <c r="BC149" s="369"/>
      <c r="BD149" s="369"/>
      <c r="BE149" s="369"/>
      <c r="BF149" s="369"/>
      <c r="BG149" s="369"/>
      <c r="BH149" s="369"/>
      <c r="BI149" s="369"/>
      <c r="BJ149" s="369"/>
      <c r="BK149" s="377"/>
      <c r="BL149" s="371"/>
      <c r="BM149" s="372"/>
      <c r="BN149" s="369"/>
      <c r="BO149" s="369"/>
      <c r="BP149" s="369"/>
      <c r="BQ149" s="369"/>
      <c r="BR149" s="369"/>
      <c r="BS149" s="369"/>
      <c r="BT149" s="369"/>
      <c r="BU149" s="369"/>
      <c r="BV149" s="370"/>
      <c r="BW149" s="372"/>
      <c r="BX149" s="369"/>
      <c r="BY149" s="369"/>
      <c r="BZ149" s="369"/>
      <c r="CA149" s="369"/>
      <c r="CB149" s="369"/>
      <c r="CC149" s="369"/>
      <c r="CD149" s="369"/>
      <c r="CE149" s="369"/>
      <c r="CF149" s="370"/>
      <c r="CG149" s="395"/>
      <c r="CH149" s="372"/>
      <c r="CI149" s="369"/>
      <c r="CJ149" s="369"/>
      <c r="CK149" s="369"/>
      <c r="CL149" s="370"/>
      <c r="CM149" s="373"/>
      <c r="CN149" s="375"/>
      <c r="CO149" s="372"/>
      <c r="CP149" s="369"/>
      <c r="CQ149" s="369"/>
      <c r="CR149" s="369"/>
      <c r="CS149" s="369"/>
      <c r="CT149" s="369"/>
      <c r="CU149" s="369"/>
      <c r="CV149" s="369"/>
      <c r="CW149" s="369"/>
      <c r="CX149" s="370"/>
      <c r="CY149" s="371"/>
      <c r="CZ149" s="371"/>
      <c r="DA149" s="372"/>
      <c r="DB149" s="369"/>
      <c r="DC149" s="369"/>
      <c r="DD149" s="369"/>
      <c r="DE149" s="369"/>
      <c r="DF149" s="369"/>
      <c r="DG149" s="369"/>
      <c r="DH149" s="369"/>
      <c r="DI149" s="369"/>
      <c r="DJ149" s="370"/>
      <c r="DK149" s="382"/>
      <c r="DL149" s="382"/>
      <c r="DM149" s="381"/>
      <c r="DN149" s="381"/>
      <c r="DO149" s="381"/>
      <c r="DP149" s="381"/>
      <c r="DQ149" s="381"/>
      <c r="DR149" s="381"/>
      <c r="DS149" s="380"/>
      <c r="DT149" s="372"/>
      <c r="DU149" s="369"/>
      <c r="DV149" s="369"/>
      <c r="DW149" s="369"/>
      <c r="DX149" s="370"/>
      <c r="DY149" s="378"/>
      <c r="DZ149" s="372"/>
      <c r="EA149" s="369"/>
      <c r="EB149" s="369"/>
      <c r="EC149" s="369"/>
      <c r="ED149" s="370"/>
      <c r="EE149" s="378"/>
      <c r="EF149" s="379"/>
    </row>
    <row r="150" spans="2:136" ht="12.6" customHeight="1" x14ac:dyDescent="0.2">
      <c r="B150" s="427"/>
      <c r="C150" s="425"/>
      <c r="D150" s="425"/>
      <c r="E150" s="425"/>
      <c r="F150" s="425"/>
      <c r="G150" s="425"/>
      <c r="H150" s="430"/>
      <c r="I150" s="425"/>
      <c r="J150" s="425"/>
      <c r="K150" s="433"/>
      <c r="L150" s="424"/>
      <c r="M150" s="425"/>
      <c r="N150" s="418"/>
      <c r="O150" s="426"/>
      <c r="P150" s="418"/>
      <c r="Q150" s="418"/>
      <c r="R150" s="418"/>
      <c r="S150" s="418"/>
      <c r="T150" s="419"/>
      <c r="U150" s="418"/>
      <c r="V150" s="420"/>
      <c r="W150" s="421"/>
      <c r="X150" s="419"/>
      <c r="Y150" s="418"/>
      <c r="Z150" s="160" t="s">
        <v>142</v>
      </c>
      <c r="AA150" s="174" t="s">
        <v>137</v>
      </c>
      <c r="AB150" s="171">
        <f>VLOOKUP($Z150,vstupy!$B$18:$F$31,MATCH($AA150,vstupy!$B$17:$F$17,0),0)</f>
        <v>0</v>
      </c>
      <c r="AC150" s="108" t="s">
        <v>143</v>
      </c>
      <c r="AD150" s="171">
        <f>VLOOKUP($AC150,vstupy!$B$34:$C$36,2,FALSE)</f>
        <v>0</v>
      </c>
      <c r="AE150" s="171">
        <f t="shared" si="548"/>
        <v>0</v>
      </c>
      <c r="AF150" s="436"/>
      <c r="AG150" s="405"/>
      <c r="AH150" s="372"/>
      <c r="AI150" s="396"/>
      <c r="AJ150" s="396"/>
      <c r="AK150" s="396"/>
      <c r="AL150" s="396"/>
      <c r="AM150" s="396"/>
      <c r="AN150" s="396"/>
      <c r="AO150" s="400"/>
      <c r="AP150" s="396"/>
      <c r="AQ150" s="401"/>
      <c r="AR150" s="372"/>
      <c r="AS150" s="369"/>
      <c r="AT150" s="369"/>
      <c r="AU150" s="369"/>
      <c r="AV150" s="369"/>
      <c r="AW150" s="369"/>
      <c r="AX150" s="369"/>
      <c r="AY150" s="369"/>
      <c r="AZ150" s="369"/>
      <c r="BA150" s="369"/>
      <c r="BB150" s="369"/>
      <c r="BC150" s="369"/>
      <c r="BD150" s="369"/>
      <c r="BE150" s="369"/>
      <c r="BF150" s="369"/>
      <c r="BG150" s="369"/>
      <c r="BH150" s="369"/>
      <c r="BI150" s="369"/>
      <c r="BJ150" s="369"/>
      <c r="BK150" s="377"/>
      <c r="BL150" s="371"/>
      <c r="BM150" s="372"/>
      <c r="BN150" s="369"/>
      <c r="BO150" s="369"/>
      <c r="BP150" s="369"/>
      <c r="BQ150" s="369"/>
      <c r="BR150" s="369"/>
      <c r="BS150" s="369"/>
      <c r="BT150" s="369"/>
      <c r="BU150" s="369"/>
      <c r="BV150" s="370"/>
      <c r="BW150" s="372"/>
      <c r="BX150" s="369"/>
      <c r="BY150" s="369"/>
      <c r="BZ150" s="369"/>
      <c r="CA150" s="369"/>
      <c r="CB150" s="369"/>
      <c r="CC150" s="369"/>
      <c r="CD150" s="369"/>
      <c r="CE150" s="369"/>
      <c r="CF150" s="370"/>
      <c r="CG150" s="395"/>
      <c r="CH150" s="372"/>
      <c r="CI150" s="369"/>
      <c r="CJ150" s="369"/>
      <c r="CK150" s="369"/>
      <c r="CL150" s="370"/>
      <c r="CM150" s="373"/>
      <c r="CN150" s="376"/>
      <c r="CO150" s="372"/>
      <c r="CP150" s="369"/>
      <c r="CQ150" s="369"/>
      <c r="CR150" s="369"/>
      <c r="CS150" s="369"/>
      <c r="CT150" s="369"/>
      <c r="CU150" s="369"/>
      <c r="CV150" s="369"/>
      <c r="CW150" s="369"/>
      <c r="CX150" s="370"/>
      <c r="CY150" s="371"/>
      <c r="CZ150" s="371"/>
      <c r="DA150" s="372"/>
      <c r="DB150" s="369"/>
      <c r="DC150" s="369"/>
      <c r="DD150" s="369"/>
      <c r="DE150" s="369"/>
      <c r="DF150" s="369"/>
      <c r="DG150" s="369"/>
      <c r="DH150" s="369"/>
      <c r="DI150" s="369"/>
      <c r="DJ150" s="370"/>
      <c r="DK150" s="382"/>
      <c r="DL150" s="382"/>
      <c r="DM150" s="381"/>
      <c r="DN150" s="381"/>
      <c r="DO150" s="381"/>
      <c r="DP150" s="381"/>
      <c r="DQ150" s="381"/>
      <c r="DR150" s="381"/>
      <c r="DS150" s="380"/>
      <c r="DT150" s="372"/>
      <c r="DU150" s="369"/>
      <c r="DV150" s="369"/>
      <c r="DW150" s="369"/>
      <c r="DX150" s="370"/>
      <c r="DY150" s="378"/>
      <c r="DZ150" s="372"/>
      <c r="EA150" s="369"/>
      <c r="EB150" s="369"/>
      <c r="EC150" s="369"/>
      <c r="ED150" s="370"/>
      <c r="EE150" s="378"/>
      <c r="EF150" s="379"/>
    </row>
    <row r="151" spans="2:136" ht="12.6" customHeight="1" x14ac:dyDescent="0.2">
      <c r="B151" s="414">
        <f t="shared" ref="B151" si="968">B148+1</f>
        <v>48</v>
      </c>
      <c r="C151" s="437"/>
      <c r="D151" s="437"/>
      <c r="E151" s="437"/>
      <c r="F151" s="437"/>
      <c r="G151" s="437"/>
      <c r="H151" s="392" t="s">
        <v>196</v>
      </c>
      <c r="I151" s="437"/>
      <c r="J151" s="437" t="str">
        <f t="shared" ref="J151" si="969">IF($H151="3e)  Skoršia transpozícia  - zavedenie transpozície pred termínom ktorý určuje smernica EÚ. "," ","")</f>
        <v/>
      </c>
      <c r="K151" s="386" t="str">
        <f t="shared" ref="K151" si="970">IF($H151="3e)  Skoršia transpozícia  - zavedenie transpozície pred termínom ktorý určuje smernica EÚ. ",$J151,"NA")</f>
        <v>NA</v>
      </c>
      <c r="L151" s="389">
        <f>IF(K151&gt;12,1,K151/12)</f>
        <v>1</v>
      </c>
      <c r="M151" s="437"/>
      <c r="N151" s="384"/>
      <c r="O151" s="383">
        <f>IF(N151="N",0,N151)</f>
        <v>0</v>
      </c>
      <c r="P151" s="384" t="s">
        <v>196</v>
      </c>
      <c r="Q151" s="384"/>
      <c r="R151" s="384"/>
      <c r="S151" s="384" t="s">
        <v>35</v>
      </c>
      <c r="T151" s="385">
        <f>VLOOKUP(S151,vstupy!$B$3:$C$15,2,FALSE)</f>
        <v>0</v>
      </c>
      <c r="U151" s="384"/>
      <c r="V151" s="409"/>
      <c r="W151" s="410" t="s">
        <v>35</v>
      </c>
      <c r="X151" s="385">
        <f>VLOOKUP(W151,vstupy!$B$3:$C$15,2,FALSE)</f>
        <v>0</v>
      </c>
      <c r="Y151" s="384"/>
      <c r="Z151" s="261" t="s">
        <v>142</v>
      </c>
      <c r="AA151" s="262" t="s">
        <v>137</v>
      </c>
      <c r="AB151" s="263">
        <f>VLOOKUP($Z151,vstupy!$B$18:$F$31,MATCH($AA151,vstupy!$B$17:$F$17,0),0)</f>
        <v>0</v>
      </c>
      <c r="AC151" s="264" t="s">
        <v>143</v>
      </c>
      <c r="AD151" s="263">
        <f>VLOOKUP($AC151,vstupy!$B$34:$C$36,2,FALSE)</f>
        <v>0</v>
      </c>
      <c r="AE151" s="263">
        <f t="shared" si="548"/>
        <v>0</v>
      </c>
      <c r="AF151" s="411" t="s">
        <v>35</v>
      </c>
      <c r="AG151" s="403">
        <f>VLOOKUP(AF151,vstupy!$B$3:$C$15,2,FALSE)</f>
        <v>0</v>
      </c>
      <c r="AH151" s="406" t="str">
        <f>IFERROR(IF(O151=0,"N",Q151/N151*L151),0)</f>
        <v>N</v>
      </c>
      <c r="AI151" s="396">
        <f>Q151*L151</f>
        <v>0</v>
      </c>
      <c r="AJ151" s="408">
        <f t="shared" ref="AJ151" si="971">R151*T151*L151</f>
        <v>0</v>
      </c>
      <c r="AK151" s="400">
        <f t="shared" ref="AK151" si="972">IFERROR(AJ151*O151,0)</f>
        <v>0</v>
      </c>
      <c r="AL151" s="408" t="str">
        <f t="shared" ref="AL151:AL157" si="973">IFERROR(IF(O151=0,"N",U151/N151*L151),0)</f>
        <v>N</v>
      </c>
      <c r="AM151" s="396">
        <f t="shared" ref="AM151" si="974">U151*L151</f>
        <v>0</v>
      </c>
      <c r="AN151" s="396">
        <f>V151*X151*L151</f>
        <v>0</v>
      </c>
      <c r="AO151" s="398">
        <f t="shared" ref="AO151" si="975">IFERROR(AN151*O151,0)</f>
        <v>0</v>
      </c>
      <c r="AP151" s="400">
        <f t="shared" ref="AP151" si="976">IF(Y151&gt;0,IF(AG151&gt;0,($I$6/160)*(Y151/60)*AG151*L151,0),IF(AG151&gt;0,($I$6/160)*((AE151+AE152+AE153)/60)*AG151*L151,0))</f>
        <v>0</v>
      </c>
      <c r="AQ151" s="401">
        <f>IFERROR(AP151*O151,0)</f>
        <v>0</v>
      </c>
      <c r="AR151" s="372">
        <f t="shared" ref="AR151:BA151" si="977">IF($P151="In (zvyšuje náklady)",AH151,0)</f>
        <v>0</v>
      </c>
      <c r="AS151" s="369">
        <f t="shared" si="977"/>
        <v>0</v>
      </c>
      <c r="AT151" s="369">
        <f t="shared" si="977"/>
        <v>0</v>
      </c>
      <c r="AU151" s="369">
        <f t="shared" si="977"/>
        <v>0</v>
      </c>
      <c r="AV151" s="369">
        <f t="shared" si="977"/>
        <v>0</v>
      </c>
      <c r="AW151" s="369">
        <f t="shared" si="977"/>
        <v>0</v>
      </c>
      <c r="AX151" s="369">
        <f t="shared" si="977"/>
        <v>0</v>
      </c>
      <c r="AY151" s="369">
        <f t="shared" si="977"/>
        <v>0</v>
      </c>
      <c r="AZ151" s="369">
        <f t="shared" si="977"/>
        <v>0</v>
      </c>
      <c r="BA151" s="369">
        <f t="shared" si="977"/>
        <v>0</v>
      </c>
      <c r="BB151" s="369" t="str">
        <f t="shared" ref="BB151:BK151" si="978">IF($P151="Out (znižuje náklady)",AH151,"0")</f>
        <v>0</v>
      </c>
      <c r="BC151" s="369" t="str">
        <f t="shared" si="978"/>
        <v>0</v>
      </c>
      <c r="BD151" s="369" t="str">
        <f t="shared" si="978"/>
        <v>0</v>
      </c>
      <c r="BE151" s="369" t="str">
        <f t="shared" si="978"/>
        <v>0</v>
      </c>
      <c r="BF151" s="369" t="str">
        <f t="shared" si="978"/>
        <v>0</v>
      </c>
      <c r="BG151" s="369" t="str">
        <f t="shared" si="978"/>
        <v>0</v>
      </c>
      <c r="BH151" s="369" t="str">
        <f t="shared" si="978"/>
        <v>0</v>
      </c>
      <c r="BI151" s="369" t="str">
        <f t="shared" si="978"/>
        <v>0</v>
      </c>
      <c r="BJ151" s="369" t="str">
        <f t="shared" si="978"/>
        <v>0</v>
      </c>
      <c r="BK151" s="377" t="str">
        <f t="shared" si="978"/>
        <v>0</v>
      </c>
      <c r="BL151" s="371">
        <f>IF(H151=vstupy!$B$47,0,1)</f>
        <v>1</v>
      </c>
      <c r="BM151" s="372">
        <f t="shared" ref="BM151:CF151" si="979">$BL151*AR151</f>
        <v>0</v>
      </c>
      <c r="BN151" s="369">
        <f t="shared" si="979"/>
        <v>0</v>
      </c>
      <c r="BO151" s="369">
        <f t="shared" si="979"/>
        <v>0</v>
      </c>
      <c r="BP151" s="369">
        <f t="shared" si="979"/>
        <v>0</v>
      </c>
      <c r="BQ151" s="369">
        <f t="shared" si="979"/>
        <v>0</v>
      </c>
      <c r="BR151" s="369">
        <f t="shared" si="979"/>
        <v>0</v>
      </c>
      <c r="BS151" s="369">
        <f t="shared" si="979"/>
        <v>0</v>
      </c>
      <c r="BT151" s="369">
        <f t="shared" si="979"/>
        <v>0</v>
      </c>
      <c r="BU151" s="369">
        <f t="shared" si="979"/>
        <v>0</v>
      </c>
      <c r="BV151" s="370">
        <f t="shared" si="979"/>
        <v>0</v>
      </c>
      <c r="BW151" s="372">
        <f t="shared" si="979"/>
        <v>0</v>
      </c>
      <c r="BX151" s="369">
        <f t="shared" si="979"/>
        <v>0</v>
      </c>
      <c r="BY151" s="369">
        <f t="shared" si="979"/>
        <v>0</v>
      </c>
      <c r="BZ151" s="369">
        <f t="shared" si="979"/>
        <v>0</v>
      </c>
      <c r="CA151" s="369">
        <f t="shared" si="979"/>
        <v>0</v>
      </c>
      <c r="CB151" s="369">
        <f t="shared" si="979"/>
        <v>0</v>
      </c>
      <c r="CC151" s="369">
        <f t="shared" si="979"/>
        <v>0</v>
      </c>
      <c r="CD151" s="369">
        <f t="shared" si="979"/>
        <v>0</v>
      </c>
      <c r="CE151" s="369">
        <f t="shared" si="979"/>
        <v>0</v>
      </c>
      <c r="CF151" s="370">
        <f t="shared" si="979"/>
        <v>0</v>
      </c>
      <c r="CG151" s="395">
        <f>IF(P151="Nemení sa",1,0)</f>
        <v>0</v>
      </c>
      <c r="CH151" s="372">
        <f>AI151*$CG151</f>
        <v>0</v>
      </c>
      <c r="CI151" s="369">
        <f>AK151*$CG151</f>
        <v>0</v>
      </c>
      <c r="CJ151" s="369">
        <f>AM151*$CG151</f>
        <v>0</v>
      </c>
      <c r="CK151" s="369">
        <f>AO151*$CG151</f>
        <v>0</v>
      </c>
      <c r="CL151" s="370">
        <f>AQ151*$CG151</f>
        <v>0</v>
      </c>
      <c r="CM151" s="373">
        <f t="shared" ref="CM151" si="980">SUM(CH151:CL153)</f>
        <v>0</v>
      </c>
      <c r="CN151" s="374">
        <f>IF(H151=vstupy!B$42,"1",0)</f>
        <v>0</v>
      </c>
      <c r="CO151" s="372">
        <f t="shared" ref="CO151:CX151" si="981">IF($CN151="1",AR151,0)</f>
        <v>0</v>
      </c>
      <c r="CP151" s="369">
        <f t="shared" si="981"/>
        <v>0</v>
      </c>
      <c r="CQ151" s="369">
        <f t="shared" si="981"/>
        <v>0</v>
      </c>
      <c r="CR151" s="369">
        <f t="shared" si="981"/>
        <v>0</v>
      </c>
      <c r="CS151" s="369">
        <f t="shared" si="981"/>
        <v>0</v>
      </c>
      <c r="CT151" s="369">
        <f t="shared" si="981"/>
        <v>0</v>
      </c>
      <c r="CU151" s="369">
        <f t="shared" si="981"/>
        <v>0</v>
      </c>
      <c r="CV151" s="369">
        <f t="shared" si="981"/>
        <v>0</v>
      </c>
      <c r="CW151" s="369">
        <f t="shared" si="981"/>
        <v>0</v>
      </c>
      <c r="CX151" s="370">
        <f t="shared" si="981"/>
        <v>0</v>
      </c>
      <c r="CY151" s="371">
        <f>CR151+CV151+CX151</f>
        <v>0</v>
      </c>
      <c r="CZ151" s="371">
        <f t="shared" ref="CZ151" si="982">CP151+CT151</f>
        <v>0</v>
      </c>
      <c r="DA151" s="372">
        <f t="shared" ref="DA151:DJ151" si="983">IF($CN151="1",BB151,0)</f>
        <v>0</v>
      </c>
      <c r="DB151" s="369">
        <f t="shared" si="983"/>
        <v>0</v>
      </c>
      <c r="DC151" s="369">
        <f t="shared" si="983"/>
        <v>0</v>
      </c>
      <c r="DD151" s="369">
        <f t="shared" si="983"/>
        <v>0</v>
      </c>
      <c r="DE151" s="369">
        <f t="shared" si="983"/>
        <v>0</v>
      </c>
      <c r="DF151" s="369">
        <f t="shared" si="983"/>
        <v>0</v>
      </c>
      <c r="DG151" s="369">
        <f t="shared" si="983"/>
        <v>0</v>
      </c>
      <c r="DH151" s="369">
        <f t="shared" si="983"/>
        <v>0</v>
      </c>
      <c r="DI151" s="369">
        <f t="shared" si="983"/>
        <v>0</v>
      </c>
      <c r="DJ151" s="370">
        <f t="shared" si="983"/>
        <v>0</v>
      </c>
      <c r="DK151" s="382">
        <f>DD151+DH151+DJ151</f>
        <v>0</v>
      </c>
      <c r="DL151" s="382">
        <f t="shared" ref="DL151" si="984">DB151+DF151</f>
        <v>0</v>
      </c>
      <c r="DM151" s="381">
        <f>IF(CG151=0,1,0)</f>
        <v>1</v>
      </c>
      <c r="DN151" s="381">
        <f>IFERROR(IF($AH151="N",AJ151+AL151+AN151+AP151,AH151+AJ151+AL151+AN151+AP151),0)*$DM151</f>
        <v>0</v>
      </c>
      <c r="DO151" s="381">
        <f>(AI151+AK151+AM151+AO151+AQ151)*$DM151</f>
        <v>0</v>
      </c>
      <c r="DP151" s="381">
        <f>AU151+AY151+BA151-CY151</f>
        <v>0</v>
      </c>
      <c r="DQ151" s="381">
        <f>BE151+BI151+BK151-DK151</f>
        <v>0</v>
      </c>
      <c r="DR151" s="381">
        <f>DP151+DQ151</f>
        <v>0</v>
      </c>
      <c r="DS151" s="380" t="str">
        <f>IF(OR(H151=vstupy!B$40,H151=vstupy!B$41,H151=vstupy!B$42,),"0","1")</f>
        <v>0</v>
      </c>
      <c r="DT151" s="372">
        <f>IF($DS151="1",AS151,"0")+CH151</f>
        <v>0</v>
      </c>
      <c r="DU151" s="369">
        <f>IF($DS151="1",AU151,"0")+CI151</f>
        <v>0</v>
      </c>
      <c r="DV151" s="369">
        <f>IF($DS151="1",AW151,"0")+CJ151</f>
        <v>0</v>
      </c>
      <c r="DW151" s="369">
        <f>IF($DS151="1",AY151,"0")+CK151</f>
        <v>0</v>
      </c>
      <c r="DX151" s="370">
        <f>IF($DS151="1",BA151,"0")+CL151</f>
        <v>0</v>
      </c>
      <c r="DY151" s="378">
        <f t="shared" ref="DY151" si="985">SUM(DT151:DX153)</f>
        <v>0</v>
      </c>
      <c r="DZ151" s="372" t="str">
        <f t="shared" ref="DZ151" si="986">IF($DS151="1",BC151,"0")</f>
        <v>0</v>
      </c>
      <c r="EA151" s="369" t="str">
        <f t="shared" ref="EA151" si="987">IF($DS151="1",BE151,"0")</f>
        <v>0</v>
      </c>
      <c r="EB151" s="369" t="str">
        <f t="shared" ref="EB151" si="988">IF($DS151="1",BG151,"0")</f>
        <v>0</v>
      </c>
      <c r="EC151" s="369" t="str">
        <f>IF($DS151="1",BI151,"0")</f>
        <v>0</v>
      </c>
      <c r="ED151" s="370" t="str">
        <f>IF($DS151="1",BK151,"0")</f>
        <v>0</v>
      </c>
      <c r="EE151" s="378">
        <f t="shared" ref="EE151" si="989">SUM(DZ151:ED153)</f>
        <v>0</v>
      </c>
      <c r="EF151" s="379">
        <f>EE151+DY151</f>
        <v>0</v>
      </c>
    </row>
    <row r="152" spans="2:136" ht="12.6" customHeight="1" x14ac:dyDescent="0.2">
      <c r="B152" s="414"/>
      <c r="C152" s="437"/>
      <c r="D152" s="437"/>
      <c r="E152" s="437"/>
      <c r="F152" s="437"/>
      <c r="G152" s="437"/>
      <c r="H152" s="393"/>
      <c r="I152" s="437"/>
      <c r="J152" s="437"/>
      <c r="K152" s="387"/>
      <c r="L152" s="390"/>
      <c r="M152" s="437"/>
      <c r="N152" s="384"/>
      <c r="O152" s="383"/>
      <c r="P152" s="384"/>
      <c r="Q152" s="384"/>
      <c r="R152" s="384"/>
      <c r="S152" s="384"/>
      <c r="T152" s="385"/>
      <c r="U152" s="384"/>
      <c r="V152" s="409"/>
      <c r="W152" s="410"/>
      <c r="X152" s="385"/>
      <c r="Y152" s="384"/>
      <c r="Z152" s="261" t="s">
        <v>142</v>
      </c>
      <c r="AA152" s="262" t="s">
        <v>137</v>
      </c>
      <c r="AB152" s="263">
        <f>VLOOKUP($Z152,vstupy!$B$18:$F$31,MATCH($AA152,vstupy!$B$17:$F$17,0),0)</f>
        <v>0</v>
      </c>
      <c r="AC152" s="264" t="s">
        <v>143</v>
      </c>
      <c r="AD152" s="263">
        <f>VLOOKUP($AC152,vstupy!$B$34:$C$36,2,FALSE)</f>
        <v>0</v>
      </c>
      <c r="AE152" s="263">
        <f t="shared" si="548"/>
        <v>0</v>
      </c>
      <c r="AF152" s="412"/>
      <c r="AG152" s="404"/>
      <c r="AH152" s="372"/>
      <c r="AI152" s="396"/>
      <c r="AJ152" s="396"/>
      <c r="AK152" s="396"/>
      <c r="AL152" s="396"/>
      <c r="AM152" s="396"/>
      <c r="AN152" s="396"/>
      <c r="AO152" s="399"/>
      <c r="AP152" s="396"/>
      <c r="AQ152" s="401"/>
      <c r="AR152" s="372"/>
      <c r="AS152" s="369"/>
      <c r="AT152" s="369"/>
      <c r="AU152" s="369"/>
      <c r="AV152" s="369"/>
      <c r="AW152" s="369"/>
      <c r="AX152" s="369"/>
      <c r="AY152" s="369"/>
      <c r="AZ152" s="369"/>
      <c r="BA152" s="369"/>
      <c r="BB152" s="369"/>
      <c r="BC152" s="369"/>
      <c r="BD152" s="369"/>
      <c r="BE152" s="369"/>
      <c r="BF152" s="369"/>
      <c r="BG152" s="369"/>
      <c r="BH152" s="369"/>
      <c r="BI152" s="369"/>
      <c r="BJ152" s="369"/>
      <c r="BK152" s="377"/>
      <c r="BL152" s="371"/>
      <c r="BM152" s="372"/>
      <c r="BN152" s="369"/>
      <c r="BO152" s="369"/>
      <c r="BP152" s="369"/>
      <c r="BQ152" s="369"/>
      <c r="BR152" s="369"/>
      <c r="BS152" s="369"/>
      <c r="BT152" s="369"/>
      <c r="BU152" s="369"/>
      <c r="BV152" s="370"/>
      <c r="BW152" s="372"/>
      <c r="BX152" s="369"/>
      <c r="BY152" s="369"/>
      <c r="BZ152" s="369"/>
      <c r="CA152" s="369"/>
      <c r="CB152" s="369"/>
      <c r="CC152" s="369"/>
      <c r="CD152" s="369"/>
      <c r="CE152" s="369"/>
      <c r="CF152" s="370"/>
      <c r="CG152" s="395"/>
      <c r="CH152" s="372"/>
      <c r="CI152" s="369"/>
      <c r="CJ152" s="369"/>
      <c r="CK152" s="369"/>
      <c r="CL152" s="370"/>
      <c r="CM152" s="373"/>
      <c r="CN152" s="375"/>
      <c r="CO152" s="372"/>
      <c r="CP152" s="369"/>
      <c r="CQ152" s="369"/>
      <c r="CR152" s="369"/>
      <c r="CS152" s="369"/>
      <c r="CT152" s="369"/>
      <c r="CU152" s="369"/>
      <c r="CV152" s="369"/>
      <c r="CW152" s="369"/>
      <c r="CX152" s="370"/>
      <c r="CY152" s="371"/>
      <c r="CZ152" s="371"/>
      <c r="DA152" s="372"/>
      <c r="DB152" s="369"/>
      <c r="DC152" s="369"/>
      <c r="DD152" s="369"/>
      <c r="DE152" s="369"/>
      <c r="DF152" s="369"/>
      <c r="DG152" s="369"/>
      <c r="DH152" s="369"/>
      <c r="DI152" s="369"/>
      <c r="DJ152" s="370"/>
      <c r="DK152" s="382"/>
      <c r="DL152" s="382"/>
      <c r="DM152" s="381"/>
      <c r="DN152" s="381"/>
      <c r="DO152" s="381"/>
      <c r="DP152" s="381"/>
      <c r="DQ152" s="381"/>
      <c r="DR152" s="381"/>
      <c r="DS152" s="380"/>
      <c r="DT152" s="372"/>
      <c r="DU152" s="369"/>
      <c r="DV152" s="369"/>
      <c r="DW152" s="369"/>
      <c r="DX152" s="370"/>
      <c r="DY152" s="378"/>
      <c r="DZ152" s="372"/>
      <c r="EA152" s="369"/>
      <c r="EB152" s="369"/>
      <c r="EC152" s="369"/>
      <c r="ED152" s="370"/>
      <c r="EE152" s="378"/>
      <c r="EF152" s="379"/>
    </row>
    <row r="153" spans="2:136" ht="12.6" customHeight="1" x14ac:dyDescent="0.2">
      <c r="B153" s="414"/>
      <c r="C153" s="437"/>
      <c r="D153" s="437"/>
      <c r="E153" s="437"/>
      <c r="F153" s="437"/>
      <c r="G153" s="437"/>
      <c r="H153" s="394"/>
      <c r="I153" s="437"/>
      <c r="J153" s="437"/>
      <c r="K153" s="388"/>
      <c r="L153" s="391"/>
      <c r="M153" s="437"/>
      <c r="N153" s="384"/>
      <c r="O153" s="383"/>
      <c r="P153" s="384"/>
      <c r="Q153" s="384"/>
      <c r="R153" s="384"/>
      <c r="S153" s="384"/>
      <c r="T153" s="385"/>
      <c r="U153" s="384"/>
      <c r="V153" s="409"/>
      <c r="W153" s="410"/>
      <c r="X153" s="385"/>
      <c r="Y153" s="384"/>
      <c r="Z153" s="261" t="s">
        <v>142</v>
      </c>
      <c r="AA153" s="262" t="s">
        <v>137</v>
      </c>
      <c r="AB153" s="263">
        <f>VLOOKUP($Z153,vstupy!$B$18:$F$31,MATCH($AA153,vstupy!$B$17:$F$17,0),0)</f>
        <v>0</v>
      </c>
      <c r="AC153" s="264" t="s">
        <v>143</v>
      </c>
      <c r="AD153" s="263">
        <f>VLOOKUP($AC153,vstupy!$B$34:$C$36,2,FALSE)</f>
        <v>0</v>
      </c>
      <c r="AE153" s="263">
        <f t="shared" si="548"/>
        <v>0</v>
      </c>
      <c r="AF153" s="413"/>
      <c r="AG153" s="405"/>
      <c r="AH153" s="372"/>
      <c r="AI153" s="396"/>
      <c r="AJ153" s="396"/>
      <c r="AK153" s="396"/>
      <c r="AL153" s="396"/>
      <c r="AM153" s="396"/>
      <c r="AN153" s="396"/>
      <c r="AO153" s="400"/>
      <c r="AP153" s="396"/>
      <c r="AQ153" s="401"/>
      <c r="AR153" s="372"/>
      <c r="AS153" s="369"/>
      <c r="AT153" s="369"/>
      <c r="AU153" s="369"/>
      <c r="AV153" s="369"/>
      <c r="AW153" s="369"/>
      <c r="AX153" s="369"/>
      <c r="AY153" s="369"/>
      <c r="AZ153" s="369"/>
      <c r="BA153" s="369"/>
      <c r="BB153" s="369"/>
      <c r="BC153" s="369"/>
      <c r="BD153" s="369"/>
      <c r="BE153" s="369"/>
      <c r="BF153" s="369"/>
      <c r="BG153" s="369"/>
      <c r="BH153" s="369"/>
      <c r="BI153" s="369"/>
      <c r="BJ153" s="369"/>
      <c r="BK153" s="377"/>
      <c r="BL153" s="371"/>
      <c r="BM153" s="372"/>
      <c r="BN153" s="369"/>
      <c r="BO153" s="369"/>
      <c r="BP153" s="369"/>
      <c r="BQ153" s="369"/>
      <c r="BR153" s="369"/>
      <c r="BS153" s="369"/>
      <c r="BT153" s="369"/>
      <c r="BU153" s="369"/>
      <c r="BV153" s="370"/>
      <c r="BW153" s="372"/>
      <c r="BX153" s="369"/>
      <c r="BY153" s="369"/>
      <c r="BZ153" s="369"/>
      <c r="CA153" s="369"/>
      <c r="CB153" s="369"/>
      <c r="CC153" s="369"/>
      <c r="CD153" s="369"/>
      <c r="CE153" s="369"/>
      <c r="CF153" s="370"/>
      <c r="CG153" s="395"/>
      <c r="CH153" s="372"/>
      <c r="CI153" s="369"/>
      <c r="CJ153" s="369"/>
      <c r="CK153" s="369"/>
      <c r="CL153" s="370"/>
      <c r="CM153" s="373"/>
      <c r="CN153" s="376"/>
      <c r="CO153" s="372"/>
      <c r="CP153" s="369"/>
      <c r="CQ153" s="369"/>
      <c r="CR153" s="369"/>
      <c r="CS153" s="369"/>
      <c r="CT153" s="369"/>
      <c r="CU153" s="369"/>
      <c r="CV153" s="369"/>
      <c r="CW153" s="369"/>
      <c r="CX153" s="370"/>
      <c r="CY153" s="371"/>
      <c r="CZ153" s="371"/>
      <c r="DA153" s="372"/>
      <c r="DB153" s="369"/>
      <c r="DC153" s="369"/>
      <c r="DD153" s="369"/>
      <c r="DE153" s="369"/>
      <c r="DF153" s="369"/>
      <c r="DG153" s="369"/>
      <c r="DH153" s="369"/>
      <c r="DI153" s="369"/>
      <c r="DJ153" s="370"/>
      <c r="DK153" s="382"/>
      <c r="DL153" s="382"/>
      <c r="DM153" s="381"/>
      <c r="DN153" s="381"/>
      <c r="DO153" s="381"/>
      <c r="DP153" s="381"/>
      <c r="DQ153" s="381"/>
      <c r="DR153" s="381"/>
      <c r="DS153" s="380"/>
      <c r="DT153" s="372"/>
      <c r="DU153" s="369"/>
      <c r="DV153" s="369"/>
      <c r="DW153" s="369"/>
      <c r="DX153" s="370"/>
      <c r="DY153" s="378"/>
      <c r="DZ153" s="372"/>
      <c r="EA153" s="369"/>
      <c r="EB153" s="369"/>
      <c r="EC153" s="369"/>
      <c r="ED153" s="370"/>
      <c r="EE153" s="378"/>
      <c r="EF153" s="379"/>
    </row>
    <row r="154" spans="2:136" ht="12.6" customHeight="1" x14ac:dyDescent="0.2">
      <c r="B154" s="427">
        <f t="shared" ref="B154" si="990">B151+1</f>
        <v>49</v>
      </c>
      <c r="C154" s="425"/>
      <c r="D154" s="425"/>
      <c r="E154" s="425"/>
      <c r="F154" s="425"/>
      <c r="G154" s="425"/>
      <c r="H154" s="428" t="s">
        <v>196</v>
      </c>
      <c r="I154" s="425"/>
      <c r="J154" s="425" t="str">
        <f t="shared" ref="J154" si="991">IF($H154="3e)  Skoršia transpozícia  - zavedenie transpozície pred termínom ktorý určuje smernica EÚ. "," ","")</f>
        <v/>
      </c>
      <c r="K154" s="431" t="str">
        <f t="shared" ref="K154" si="992">IF($H154="3e)  Skoršia transpozícia  - zavedenie transpozície pred termínom ktorý určuje smernica EÚ. ",$J154,"NA")</f>
        <v>NA</v>
      </c>
      <c r="L154" s="422">
        <f>IF(K154&gt;12,1,K154/12)</f>
        <v>1</v>
      </c>
      <c r="M154" s="425"/>
      <c r="N154" s="418"/>
      <c r="O154" s="426">
        <f>IF(N154="N",0,N154)</f>
        <v>0</v>
      </c>
      <c r="P154" s="418" t="s">
        <v>196</v>
      </c>
      <c r="Q154" s="418"/>
      <c r="R154" s="418"/>
      <c r="S154" s="418" t="s">
        <v>35</v>
      </c>
      <c r="T154" s="419">
        <f>VLOOKUP(S154,vstupy!$B$3:$C$15,2,FALSE)</f>
        <v>0</v>
      </c>
      <c r="U154" s="418"/>
      <c r="V154" s="420"/>
      <c r="W154" s="421" t="s">
        <v>35</v>
      </c>
      <c r="X154" s="419">
        <f>VLOOKUP(W154,vstupy!$B$3:$C$15,2,FALSE)</f>
        <v>0</v>
      </c>
      <c r="Y154" s="418"/>
      <c r="Z154" s="160" t="s">
        <v>142</v>
      </c>
      <c r="AA154" s="174" t="s">
        <v>137</v>
      </c>
      <c r="AB154" s="171">
        <f>VLOOKUP($Z154,vstupy!$B$18:$F$31,MATCH($AA154,vstupy!$B$17:$F$17,0),0)</f>
        <v>0</v>
      </c>
      <c r="AC154" s="108" t="s">
        <v>143</v>
      </c>
      <c r="AD154" s="171">
        <f>VLOOKUP($AC154,vstupy!$B$34:$C$36,2,FALSE)</f>
        <v>0</v>
      </c>
      <c r="AE154" s="171">
        <f t="shared" ref="AE154:AE159" si="993">AB154+AD154</f>
        <v>0</v>
      </c>
      <c r="AF154" s="434" t="s">
        <v>35</v>
      </c>
      <c r="AG154" s="403">
        <f>VLOOKUP(AF154,vstupy!$B$3:$C$15,2,FALSE)</f>
        <v>0</v>
      </c>
      <c r="AH154" s="406" t="str">
        <f>IFERROR(IF(O154=0,"N",Q154/N154*L154),0)</f>
        <v>N</v>
      </c>
      <c r="AI154" s="396">
        <f>Q154*L154</f>
        <v>0</v>
      </c>
      <c r="AJ154" s="408">
        <f t="shared" ref="AJ154" si="994">R154*T154*L154</f>
        <v>0</v>
      </c>
      <c r="AK154" s="400">
        <f t="shared" ref="AK154" si="995">IFERROR(AJ154*O154,0)</f>
        <v>0</v>
      </c>
      <c r="AL154" s="408" t="str">
        <f t="shared" si="973"/>
        <v>N</v>
      </c>
      <c r="AM154" s="396">
        <f t="shared" ref="AM154" si="996">U154*L154</f>
        <v>0</v>
      </c>
      <c r="AN154" s="396">
        <f>V154*X154*L154</f>
        <v>0</v>
      </c>
      <c r="AO154" s="398">
        <f t="shared" ref="AO154" si="997">IFERROR(AN154*O154,0)</f>
        <v>0</v>
      </c>
      <c r="AP154" s="400">
        <f t="shared" ref="AP154" si="998">IF(Y154&gt;0,IF(AG154&gt;0,($I$6/160)*(Y154/60)*AG154*L154,0),IF(AG154&gt;0,($I$6/160)*((AE154+AE155+AE156)/60)*AG154*L154,0))</f>
        <v>0</v>
      </c>
      <c r="AQ154" s="401">
        <f>IFERROR(AP154*O154,0)</f>
        <v>0</v>
      </c>
      <c r="AR154" s="372">
        <f t="shared" ref="AR154:BA154" si="999">IF($P154="In (zvyšuje náklady)",AH154,0)</f>
        <v>0</v>
      </c>
      <c r="AS154" s="369">
        <f t="shared" si="999"/>
        <v>0</v>
      </c>
      <c r="AT154" s="369">
        <f t="shared" si="999"/>
        <v>0</v>
      </c>
      <c r="AU154" s="369">
        <f t="shared" si="999"/>
        <v>0</v>
      </c>
      <c r="AV154" s="369">
        <f t="shared" si="999"/>
        <v>0</v>
      </c>
      <c r="AW154" s="369">
        <f t="shared" si="999"/>
        <v>0</v>
      </c>
      <c r="AX154" s="369">
        <f t="shared" si="999"/>
        <v>0</v>
      </c>
      <c r="AY154" s="369">
        <f t="shared" si="999"/>
        <v>0</v>
      </c>
      <c r="AZ154" s="369">
        <f t="shared" si="999"/>
        <v>0</v>
      </c>
      <c r="BA154" s="369">
        <f t="shared" si="999"/>
        <v>0</v>
      </c>
      <c r="BB154" s="369" t="str">
        <f t="shared" ref="BB154:BK154" si="1000">IF($P154="Out (znižuje náklady)",AH154,"0")</f>
        <v>0</v>
      </c>
      <c r="BC154" s="369" t="str">
        <f t="shared" si="1000"/>
        <v>0</v>
      </c>
      <c r="BD154" s="369" t="str">
        <f t="shared" si="1000"/>
        <v>0</v>
      </c>
      <c r="BE154" s="369" t="str">
        <f t="shared" si="1000"/>
        <v>0</v>
      </c>
      <c r="BF154" s="369" t="str">
        <f t="shared" si="1000"/>
        <v>0</v>
      </c>
      <c r="BG154" s="369" t="str">
        <f t="shared" si="1000"/>
        <v>0</v>
      </c>
      <c r="BH154" s="369" t="str">
        <f t="shared" si="1000"/>
        <v>0</v>
      </c>
      <c r="BI154" s="369" t="str">
        <f t="shared" si="1000"/>
        <v>0</v>
      </c>
      <c r="BJ154" s="369" t="str">
        <f t="shared" si="1000"/>
        <v>0</v>
      </c>
      <c r="BK154" s="377" t="str">
        <f t="shared" si="1000"/>
        <v>0</v>
      </c>
      <c r="BL154" s="371">
        <f>IF(H154=vstupy!$B$47,0,1)</f>
        <v>1</v>
      </c>
      <c r="BM154" s="372">
        <f t="shared" ref="BM154:CF154" si="1001">$BL154*AR154</f>
        <v>0</v>
      </c>
      <c r="BN154" s="369">
        <f t="shared" si="1001"/>
        <v>0</v>
      </c>
      <c r="BO154" s="369">
        <f t="shared" si="1001"/>
        <v>0</v>
      </c>
      <c r="BP154" s="369">
        <f t="shared" si="1001"/>
        <v>0</v>
      </c>
      <c r="BQ154" s="369">
        <f t="shared" si="1001"/>
        <v>0</v>
      </c>
      <c r="BR154" s="369">
        <f t="shared" si="1001"/>
        <v>0</v>
      </c>
      <c r="BS154" s="369">
        <f t="shared" si="1001"/>
        <v>0</v>
      </c>
      <c r="BT154" s="369">
        <f t="shared" si="1001"/>
        <v>0</v>
      </c>
      <c r="BU154" s="369">
        <f t="shared" si="1001"/>
        <v>0</v>
      </c>
      <c r="BV154" s="370">
        <f t="shared" si="1001"/>
        <v>0</v>
      </c>
      <c r="BW154" s="372">
        <f t="shared" si="1001"/>
        <v>0</v>
      </c>
      <c r="BX154" s="369">
        <f t="shared" si="1001"/>
        <v>0</v>
      </c>
      <c r="BY154" s="369">
        <f t="shared" si="1001"/>
        <v>0</v>
      </c>
      <c r="BZ154" s="369">
        <f t="shared" si="1001"/>
        <v>0</v>
      </c>
      <c r="CA154" s="369">
        <f t="shared" si="1001"/>
        <v>0</v>
      </c>
      <c r="CB154" s="369">
        <f t="shared" si="1001"/>
        <v>0</v>
      </c>
      <c r="CC154" s="369">
        <f t="shared" si="1001"/>
        <v>0</v>
      </c>
      <c r="CD154" s="369">
        <f t="shared" si="1001"/>
        <v>0</v>
      </c>
      <c r="CE154" s="369">
        <f t="shared" si="1001"/>
        <v>0</v>
      </c>
      <c r="CF154" s="370">
        <f t="shared" si="1001"/>
        <v>0</v>
      </c>
      <c r="CG154" s="395">
        <f>IF(P154="Nemení sa",1,0)</f>
        <v>0</v>
      </c>
      <c r="CH154" s="372">
        <f>AI154*$CG154</f>
        <v>0</v>
      </c>
      <c r="CI154" s="369">
        <f>AK154*$CG154</f>
        <v>0</v>
      </c>
      <c r="CJ154" s="369">
        <f>AM154*$CG154</f>
        <v>0</v>
      </c>
      <c r="CK154" s="369">
        <f>AO154*$CG154</f>
        <v>0</v>
      </c>
      <c r="CL154" s="370">
        <f>AQ154*$CG154</f>
        <v>0</v>
      </c>
      <c r="CM154" s="373">
        <f t="shared" ref="CM154" si="1002">SUM(CH154:CL156)</f>
        <v>0</v>
      </c>
      <c r="CN154" s="374">
        <f>IF(H154=vstupy!B$42,"1",0)</f>
        <v>0</v>
      </c>
      <c r="CO154" s="372">
        <f t="shared" ref="CO154:CX154" si="1003">IF($CN154="1",AR154,0)</f>
        <v>0</v>
      </c>
      <c r="CP154" s="369">
        <f t="shared" si="1003"/>
        <v>0</v>
      </c>
      <c r="CQ154" s="369">
        <f t="shared" si="1003"/>
        <v>0</v>
      </c>
      <c r="CR154" s="369">
        <f t="shared" si="1003"/>
        <v>0</v>
      </c>
      <c r="CS154" s="369">
        <f t="shared" si="1003"/>
        <v>0</v>
      </c>
      <c r="CT154" s="369">
        <f t="shared" si="1003"/>
        <v>0</v>
      </c>
      <c r="CU154" s="369">
        <f t="shared" si="1003"/>
        <v>0</v>
      </c>
      <c r="CV154" s="369">
        <f t="shared" si="1003"/>
        <v>0</v>
      </c>
      <c r="CW154" s="369">
        <f t="shared" si="1003"/>
        <v>0</v>
      </c>
      <c r="CX154" s="370">
        <f t="shared" si="1003"/>
        <v>0</v>
      </c>
      <c r="CY154" s="371">
        <f>CR154+CV154+CX154</f>
        <v>0</v>
      </c>
      <c r="CZ154" s="371">
        <f t="shared" ref="CZ154" si="1004">CP154+CT154</f>
        <v>0</v>
      </c>
      <c r="DA154" s="372">
        <f t="shared" ref="DA154:DJ154" si="1005">IF($CN154="1",BB154,0)</f>
        <v>0</v>
      </c>
      <c r="DB154" s="369">
        <f t="shared" si="1005"/>
        <v>0</v>
      </c>
      <c r="DC154" s="369">
        <f t="shared" si="1005"/>
        <v>0</v>
      </c>
      <c r="DD154" s="369">
        <f t="shared" si="1005"/>
        <v>0</v>
      </c>
      <c r="DE154" s="369">
        <f t="shared" si="1005"/>
        <v>0</v>
      </c>
      <c r="DF154" s="369">
        <f t="shared" si="1005"/>
        <v>0</v>
      </c>
      <c r="DG154" s="369">
        <f t="shared" si="1005"/>
        <v>0</v>
      </c>
      <c r="DH154" s="369">
        <f t="shared" si="1005"/>
        <v>0</v>
      </c>
      <c r="DI154" s="369">
        <f t="shared" si="1005"/>
        <v>0</v>
      </c>
      <c r="DJ154" s="370">
        <f t="shared" si="1005"/>
        <v>0</v>
      </c>
      <c r="DK154" s="382">
        <f>DD154+DH154+DJ154</f>
        <v>0</v>
      </c>
      <c r="DL154" s="382">
        <f t="shared" ref="DL154" si="1006">DB154+DF154</f>
        <v>0</v>
      </c>
      <c r="DM154" s="381">
        <f>IF(CG154=0,1,0)</f>
        <v>1</v>
      </c>
      <c r="DN154" s="381">
        <f>IFERROR(IF($AH154="N",AJ154+AL154+AN154+AP154,AH154+AJ154+AL154+AN154+AP154),0)*$DM154</f>
        <v>0</v>
      </c>
      <c r="DO154" s="381">
        <f>(AI154+AK154+AM154+AO154+AQ154)*$DM154</f>
        <v>0</v>
      </c>
      <c r="DP154" s="381">
        <f>AU154+AY154+BA154-CY154</f>
        <v>0</v>
      </c>
      <c r="DQ154" s="381">
        <f>BE154+BI154+BK154-DK154</f>
        <v>0</v>
      </c>
      <c r="DR154" s="381">
        <f>DP154+DQ154</f>
        <v>0</v>
      </c>
      <c r="DS154" s="380" t="str">
        <f>IF(OR(H154=vstupy!B$40,H154=vstupy!B$41,H154=vstupy!B$42,),"0","1")</f>
        <v>0</v>
      </c>
      <c r="DT154" s="372">
        <f>IF($DS154="1",AS154,"0")+CH154</f>
        <v>0</v>
      </c>
      <c r="DU154" s="369">
        <f>IF($DS154="1",AU154,"0")+CI154</f>
        <v>0</v>
      </c>
      <c r="DV154" s="369">
        <f>IF($DS154="1",AW154,"0")+CJ154</f>
        <v>0</v>
      </c>
      <c r="DW154" s="369">
        <f>IF($DS154="1",AY154,"0")+CK154</f>
        <v>0</v>
      </c>
      <c r="DX154" s="370">
        <f>IF($DS154="1",BA154,"0")+CL154</f>
        <v>0</v>
      </c>
      <c r="DY154" s="378">
        <f t="shared" ref="DY154" si="1007">SUM(DT154:DX156)</f>
        <v>0</v>
      </c>
      <c r="DZ154" s="372" t="str">
        <f t="shared" ref="DZ154" si="1008">IF($DS154="1",BC154,"0")</f>
        <v>0</v>
      </c>
      <c r="EA154" s="369" t="str">
        <f t="shared" ref="EA154" si="1009">IF($DS154="1",BE154,"0")</f>
        <v>0</v>
      </c>
      <c r="EB154" s="369" t="str">
        <f t="shared" ref="EB154" si="1010">IF($DS154="1",BG154,"0")</f>
        <v>0</v>
      </c>
      <c r="EC154" s="369" t="str">
        <f>IF($DS154="1",BI154,"0")</f>
        <v>0</v>
      </c>
      <c r="ED154" s="370" t="str">
        <f>IF($DS154="1",BK154,"0")</f>
        <v>0</v>
      </c>
      <c r="EE154" s="378">
        <f t="shared" ref="EE154" si="1011">SUM(DZ154:ED156)</f>
        <v>0</v>
      </c>
      <c r="EF154" s="379">
        <f>EE154+DY154</f>
        <v>0</v>
      </c>
    </row>
    <row r="155" spans="2:136" ht="12.6" customHeight="1" x14ac:dyDescent="0.2">
      <c r="B155" s="427"/>
      <c r="C155" s="425"/>
      <c r="D155" s="425"/>
      <c r="E155" s="425"/>
      <c r="F155" s="425"/>
      <c r="G155" s="425"/>
      <c r="H155" s="429"/>
      <c r="I155" s="425"/>
      <c r="J155" s="425"/>
      <c r="K155" s="432"/>
      <c r="L155" s="423"/>
      <c r="M155" s="425"/>
      <c r="N155" s="418"/>
      <c r="O155" s="426"/>
      <c r="P155" s="418"/>
      <c r="Q155" s="418"/>
      <c r="R155" s="418"/>
      <c r="S155" s="418"/>
      <c r="T155" s="419"/>
      <c r="U155" s="418"/>
      <c r="V155" s="420"/>
      <c r="W155" s="421"/>
      <c r="X155" s="419"/>
      <c r="Y155" s="418"/>
      <c r="Z155" s="160" t="s">
        <v>142</v>
      </c>
      <c r="AA155" s="174" t="s">
        <v>137</v>
      </c>
      <c r="AB155" s="171">
        <f>VLOOKUP($Z155,vstupy!$B$18:$F$31,MATCH($AA155,vstupy!$B$17:$F$17,0),0)</f>
        <v>0</v>
      </c>
      <c r="AC155" s="108" t="s">
        <v>143</v>
      </c>
      <c r="AD155" s="171">
        <f>VLOOKUP($AC155,vstupy!$B$34:$C$36,2,FALSE)</f>
        <v>0</v>
      </c>
      <c r="AE155" s="171">
        <f t="shared" si="993"/>
        <v>0</v>
      </c>
      <c r="AF155" s="435"/>
      <c r="AG155" s="404"/>
      <c r="AH155" s="372"/>
      <c r="AI155" s="396"/>
      <c r="AJ155" s="396"/>
      <c r="AK155" s="396"/>
      <c r="AL155" s="396"/>
      <c r="AM155" s="396"/>
      <c r="AN155" s="396"/>
      <c r="AO155" s="399"/>
      <c r="AP155" s="396"/>
      <c r="AQ155" s="401"/>
      <c r="AR155" s="372"/>
      <c r="AS155" s="369"/>
      <c r="AT155" s="369"/>
      <c r="AU155" s="369"/>
      <c r="AV155" s="369"/>
      <c r="AW155" s="369"/>
      <c r="AX155" s="369"/>
      <c r="AY155" s="369"/>
      <c r="AZ155" s="369"/>
      <c r="BA155" s="369"/>
      <c r="BB155" s="369"/>
      <c r="BC155" s="369"/>
      <c r="BD155" s="369"/>
      <c r="BE155" s="369"/>
      <c r="BF155" s="369"/>
      <c r="BG155" s="369"/>
      <c r="BH155" s="369"/>
      <c r="BI155" s="369"/>
      <c r="BJ155" s="369"/>
      <c r="BK155" s="377"/>
      <c r="BL155" s="371"/>
      <c r="BM155" s="372"/>
      <c r="BN155" s="369"/>
      <c r="BO155" s="369"/>
      <c r="BP155" s="369"/>
      <c r="BQ155" s="369"/>
      <c r="BR155" s="369"/>
      <c r="BS155" s="369"/>
      <c r="BT155" s="369"/>
      <c r="BU155" s="369"/>
      <c r="BV155" s="370"/>
      <c r="BW155" s="372"/>
      <c r="BX155" s="369"/>
      <c r="BY155" s="369"/>
      <c r="BZ155" s="369"/>
      <c r="CA155" s="369"/>
      <c r="CB155" s="369"/>
      <c r="CC155" s="369"/>
      <c r="CD155" s="369"/>
      <c r="CE155" s="369"/>
      <c r="CF155" s="370"/>
      <c r="CG155" s="395"/>
      <c r="CH155" s="372"/>
      <c r="CI155" s="369"/>
      <c r="CJ155" s="369"/>
      <c r="CK155" s="369"/>
      <c r="CL155" s="370"/>
      <c r="CM155" s="373"/>
      <c r="CN155" s="375"/>
      <c r="CO155" s="372"/>
      <c r="CP155" s="369"/>
      <c r="CQ155" s="369"/>
      <c r="CR155" s="369"/>
      <c r="CS155" s="369"/>
      <c r="CT155" s="369"/>
      <c r="CU155" s="369"/>
      <c r="CV155" s="369"/>
      <c r="CW155" s="369"/>
      <c r="CX155" s="370"/>
      <c r="CY155" s="371"/>
      <c r="CZ155" s="371"/>
      <c r="DA155" s="372"/>
      <c r="DB155" s="369"/>
      <c r="DC155" s="369"/>
      <c r="DD155" s="369"/>
      <c r="DE155" s="369"/>
      <c r="DF155" s="369"/>
      <c r="DG155" s="369"/>
      <c r="DH155" s="369"/>
      <c r="DI155" s="369"/>
      <c r="DJ155" s="370"/>
      <c r="DK155" s="382"/>
      <c r="DL155" s="382"/>
      <c r="DM155" s="381"/>
      <c r="DN155" s="381"/>
      <c r="DO155" s="381"/>
      <c r="DP155" s="381"/>
      <c r="DQ155" s="381"/>
      <c r="DR155" s="381"/>
      <c r="DS155" s="380"/>
      <c r="DT155" s="372"/>
      <c r="DU155" s="369"/>
      <c r="DV155" s="369"/>
      <c r="DW155" s="369"/>
      <c r="DX155" s="370"/>
      <c r="DY155" s="378"/>
      <c r="DZ155" s="372"/>
      <c r="EA155" s="369"/>
      <c r="EB155" s="369"/>
      <c r="EC155" s="369"/>
      <c r="ED155" s="370"/>
      <c r="EE155" s="378"/>
      <c r="EF155" s="379"/>
    </row>
    <row r="156" spans="2:136" ht="12.6" customHeight="1" x14ac:dyDescent="0.2">
      <c r="B156" s="427"/>
      <c r="C156" s="425"/>
      <c r="D156" s="425"/>
      <c r="E156" s="425"/>
      <c r="F156" s="425"/>
      <c r="G156" s="425"/>
      <c r="H156" s="430"/>
      <c r="I156" s="425"/>
      <c r="J156" s="425"/>
      <c r="K156" s="433"/>
      <c r="L156" s="424"/>
      <c r="M156" s="425"/>
      <c r="N156" s="418"/>
      <c r="O156" s="426"/>
      <c r="P156" s="418"/>
      <c r="Q156" s="418"/>
      <c r="R156" s="418"/>
      <c r="S156" s="418"/>
      <c r="T156" s="419"/>
      <c r="U156" s="418"/>
      <c r="V156" s="420"/>
      <c r="W156" s="421"/>
      <c r="X156" s="419"/>
      <c r="Y156" s="418"/>
      <c r="Z156" s="160" t="s">
        <v>142</v>
      </c>
      <c r="AA156" s="174" t="s">
        <v>137</v>
      </c>
      <c r="AB156" s="171">
        <f>VLOOKUP($Z156,vstupy!$B$18:$F$31,MATCH($AA156,vstupy!$B$17:$F$17,0),0)</f>
        <v>0</v>
      </c>
      <c r="AC156" s="108" t="s">
        <v>143</v>
      </c>
      <c r="AD156" s="171">
        <f>VLOOKUP($AC156,vstupy!$B$34:$C$36,2,FALSE)</f>
        <v>0</v>
      </c>
      <c r="AE156" s="171">
        <f t="shared" si="993"/>
        <v>0</v>
      </c>
      <c r="AF156" s="436"/>
      <c r="AG156" s="405"/>
      <c r="AH156" s="372"/>
      <c r="AI156" s="396"/>
      <c r="AJ156" s="396"/>
      <c r="AK156" s="396"/>
      <c r="AL156" s="396"/>
      <c r="AM156" s="396"/>
      <c r="AN156" s="396"/>
      <c r="AO156" s="400"/>
      <c r="AP156" s="396"/>
      <c r="AQ156" s="401"/>
      <c r="AR156" s="372"/>
      <c r="AS156" s="369"/>
      <c r="AT156" s="369"/>
      <c r="AU156" s="369"/>
      <c r="AV156" s="369"/>
      <c r="AW156" s="369"/>
      <c r="AX156" s="369"/>
      <c r="AY156" s="369"/>
      <c r="AZ156" s="369"/>
      <c r="BA156" s="369"/>
      <c r="BB156" s="369"/>
      <c r="BC156" s="369"/>
      <c r="BD156" s="369"/>
      <c r="BE156" s="369"/>
      <c r="BF156" s="369"/>
      <c r="BG156" s="369"/>
      <c r="BH156" s="369"/>
      <c r="BI156" s="369"/>
      <c r="BJ156" s="369"/>
      <c r="BK156" s="377"/>
      <c r="BL156" s="371"/>
      <c r="BM156" s="372"/>
      <c r="BN156" s="369"/>
      <c r="BO156" s="369"/>
      <c r="BP156" s="369"/>
      <c r="BQ156" s="369"/>
      <c r="BR156" s="369"/>
      <c r="BS156" s="369"/>
      <c r="BT156" s="369"/>
      <c r="BU156" s="369"/>
      <c r="BV156" s="370"/>
      <c r="BW156" s="372"/>
      <c r="BX156" s="369"/>
      <c r="BY156" s="369"/>
      <c r="BZ156" s="369"/>
      <c r="CA156" s="369"/>
      <c r="CB156" s="369"/>
      <c r="CC156" s="369"/>
      <c r="CD156" s="369"/>
      <c r="CE156" s="369"/>
      <c r="CF156" s="370"/>
      <c r="CG156" s="395"/>
      <c r="CH156" s="372"/>
      <c r="CI156" s="369"/>
      <c r="CJ156" s="369"/>
      <c r="CK156" s="369"/>
      <c r="CL156" s="370"/>
      <c r="CM156" s="373"/>
      <c r="CN156" s="376"/>
      <c r="CO156" s="372"/>
      <c r="CP156" s="369"/>
      <c r="CQ156" s="369"/>
      <c r="CR156" s="369"/>
      <c r="CS156" s="369"/>
      <c r="CT156" s="369"/>
      <c r="CU156" s="369"/>
      <c r="CV156" s="369"/>
      <c r="CW156" s="369"/>
      <c r="CX156" s="370"/>
      <c r="CY156" s="371"/>
      <c r="CZ156" s="371"/>
      <c r="DA156" s="372"/>
      <c r="DB156" s="369"/>
      <c r="DC156" s="369"/>
      <c r="DD156" s="369"/>
      <c r="DE156" s="369"/>
      <c r="DF156" s="369"/>
      <c r="DG156" s="369"/>
      <c r="DH156" s="369"/>
      <c r="DI156" s="369"/>
      <c r="DJ156" s="370"/>
      <c r="DK156" s="382"/>
      <c r="DL156" s="382"/>
      <c r="DM156" s="381"/>
      <c r="DN156" s="381"/>
      <c r="DO156" s="381"/>
      <c r="DP156" s="381"/>
      <c r="DQ156" s="381"/>
      <c r="DR156" s="381"/>
      <c r="DS156" s="380"/>
      <c r="DT156" s="372"/>
      <c r="DU156" s="369"/>
      <c r="DV156" s="369"/>
      <c r="DW156" s="369"/>
      <c r="DX156" s="370"/>
      <c r="DY156" s="378"/>
      <c r="DZ156" s="372"/>
      <c r="EA156" s="369"/>
      <c r="EB156" s="369"/>
      <c r="EC156" s="369"/>
      <c r="ED156" s="370"/>
      <c r="EE156" s="378"/>
      <c r="EF156" s="379"/>
    </row>
    <row r="157" spans="2:136" ht="12.6" customHeight="1" x14ac:dyDescent="0.2">
      <c r="B157" s="414">
        <f t="shared" ref="B157" si="1012">B154+1</f>
        <v>50</v>
      </c>
      <c r="C157" s="415"/>
      <c r="D157" s="415"/>
      <c r="E157" s="415"/>
      <c r="F157" s="415"/>
      <c r="G157" s="415"/>
      <c r="H157" s="392" t="s">
        <v>196</v>
      </c>
      <c r="I157" s="386"/>
      <c r="J157" s="386"/>
      <c r="K157" s="386" t="str">
        <f t="shared" ref="K157" si="1013">IF($F157="3e)  Skoršia transpozícia  - zavedenie transpozície pred termínom ktorý určuje smernica EÚ. ",$H157,"NA")</f>
        <v>NA</v>
      </c>
      <c r="L157" s="389">
        <f>IF(K157&gt;12,1,K157/12)</f>
        <v>1</v>
      </c>
      <c r="M157" s="392"/>
      <c r="N157" s="384"/>
      <c r="O157" s="383">
        <f>IF(N157="N",0,N157)</f>
        <v>0</v>
      </c>
      <c r="P157" s="384" t="s">
        <v>196</v>
      </c>
      <c r="Q157" s="384"/>
      <c r="R157" s="384"/>
      <c r="S157" s="384" t="s">
        <v>35</v>
      </c>
      <c r="T157" s="385">
        <f>VLOOKUP(S157,vstupy!$B$3:$C$15,2,FALSE)</f>
        <v>0</v>
      </c>
      <c r="U157" s="384"/>
      <c r="V157" s="409"/>
      <c r="W157" s="410" t="s">
        <v>35</v>
      </c>
      <c r="X157" s="385">
        <f>VLOOKUP(W157,vstupy!$B$3:$C$15,2,FALSE)</f>
        <v>0</v>
      </c>
      <c r="Y157" s="384"/>
      <c r="Z157" s="261" t="s">
        <v>142</v>
      </c>
      <c r="AA157" s="262" t="s">
        <v>137</v>
      </c>
      <c r="AB157" s="263">
        <f>VLOOKUP($Z157,vstupy!$B$18:$F$31,MATCH($AA157,vstupy!$B$17:$F$17,0),0)</f>
        <v>0</v>
      </c>
      <c r="AC157" s="264" t="s">
        <v>143</v>
      </c>
      <c r="AD157" s="263">
        <f>VLOOKUP($AC157,vstupy!$B$34:$C$36,2,FALSE)</f>
        <v>0</v>
      </c>
      <c r="AE157" s="263">
        <f t="shared" si="993"/>
        <v>0</v>
      </c>
      <c r="AF157" s="411" t="s">
        <v>35</v>
      </c>
      <c r="AG157" s="403">
        <f>VLOOKUP(AF157,vstupy!$B$3:$C$15,2,FALSE)</f>
        <v>0</v>
      </c>
      <c r="AH157" s="406" t="str">
        <f>IFERROR(IF(O157=0,"N",Q157/N157*L157),0)</f>
        <v>N</v>
      </c>
      <c r="AI157" s="396">
        <f>Q157*L157</f>
        <v>0</v>
      </c>
      <c r="AJ157" s="408">
        <f t="shared" ref="AJ157" si="1014">R157*T157*L157</f>
        <v>0</v>
      </c>
      <c r="AK157" s="400">
        <f t="shared" ref="AK157" si="1015">IFERROR(AJ157*O157,0)</f>
        <v>0</v>
      </c>
      <c r="AL157" s="408" t="str">
        <f t="shared" si="973"/>
        <v>N</v>
      </c>
      <c r="AM157" s="396">
        <f t="shared" ref="AM157" si="1016">U157*L157</f>
        <v>0</v>
      </c>
      <c r="AN157" s="396">
        <f>V157*X157*L157</f>
        <v>0</v>
      </c>
      <c r="AO157" s="398">
        <f t="shared" ref="AO157" si="1017">IFERROR(AN157*O157,0)</f>
        <v>0</v>
      </c>
      <c r="AP157" s="400">
        <f t="shared" ref="AP157" si="1018">IF(Y157&gt;0,IF(AG157&gt;0,($I$6/160)*(Y157/60)*AG157*L157,0),IF(AG157&gt;0,($I$6/160)*((AE157+AE158+AE159)/60)*AG157*L157,0))</f>
        <v>0</v>
      </c>
      <c r="AQ157" s="401">
        <f>IFERROR(AP157*O157,0)</f>
        <v>0</v>
      </c>
      <c r="AR157" s="372">
        <f t="shared" ref="AR157:BA157" si="1019">IF($P157="In (zvyšuje náklady)",AH157,0)</f>
        <v>0</v>
      </c>
      <c r="AS157" s="369">
        <f t="shared" si="1019"/>
        <v>0</v>
      </c>
      <c r="AT157" s="369">
        <f t="shared" si="1019"/>
        <v>0</v>
      </c>
      <c r="AU157" s="369">
        <f t="shared" si="1019"/>
        <v>0</v>
      </c>
      <c r="AV157" s="369">
        <f t="shared" si="1019"/>
        <v>0</v>
      </c>
      <c r="AW157" s="369">
        <f t="shared" si="1019"/>
        <v>0</v>
      </c>
      <c r="AX157" s="369">
        <f t="shared" si="1019"/>
        <v>0</v>
      </c>
      <c r="AY157" s="369">
        <f t="shared" si="1019"/>
        <v>0</v>
      </c>
      <c r="AZ157" s="369">
        <f t="shared" si="1019"/>
        <v>0</v>
      </c>
      <c r="BA157" s="369">
        <f t="shared" si="1019"/>
        <v>0</v>
      </c>
      <c r="BB157" s="369" t="str">
        <f t="shared" ref="BB157:BK157" si="1020">IF($P157="Out (znižuje náklady)",AH157,"0")</f>
        <v>0</v>
      </c>
      <c r="BC157" s="369" t="str">
        <f t="shared" si="1020"/>
        <v>0</v>
      </c>
      <c r="BD157" s="369" t="str">
        <f t="shared" si="1020"/>
        <v>0</v>
      </c>
      <c r="BE157" s="369" t="str">
        <f t="shared" si="1020"/>
        <v>0</v>
      </c>
      <c r="BF157" s="369" t="str">
        <f t="shared" si="1020"/>
        <v>0</v>
      </c>
      <c r="BG157" s="369" t="str">
        <f t="shared" si="1020"/>
        <v>0</v>
      </c>
      <c r="BH157" s="369" t="str">
        <f t="shared" si="1020"/>
        <v>0</v>
      </c>
      <c r="BI157" s="369" t="str">
        <f t="shared" si="1020"/>
        <v>0</v>
      </c>
      <c r="BJ157" s="369" t="str">
        <f t="shared" si="1020"/>
        <v>0</v>
      </c>
      <c r="BK157" s="377" t="str">
        <f t="shared" si="1020"/>
        <v>0</v>
      </c>
      <c r="BL157" s="371">
        <f>IF(H157=vstupy!$B$47,0,1)</f>
        <v>1</v>
      </c>
      <c r="BM157" s="372">
        <f t="shared" ref="BM157:CF157" si="1021">$BL157*AR157</f>
        <v>0</v>
      </c>
      <c r="BN157" s="369">
        <f t="shared" si="1021"/>
        <v>0</v>
      </c>
      <c r="BO157" s="369">
        <f t="shared" si="1021"/>
        <v>0</v>
      </c>
      <c r="BP157" s="369">
        <f t="shared" si="1021"/>
        <v>0</v>
      </c>
      <c r="BQ157" s="369">
        <f t="shared" si="1021"/>
        <v>0</v>
      </c>
      <c r="BR157" s="369">
        <f t="shared" si="1021"/>
        <v>0</v>
      </c>
      <c r="BS157" s="369">
        <f t="shared" si="1021"/>
        <v>0</v>
      </c>
      <c r="BT157" s="369">
        <f t="shared" si="1021"/>
        <v>0</v>
      </c>
      <c r="BU157" s="369">
        <f t="shared" si="1021"/>
        <v>0</v>
      </c>
      <c r="BV157" s="370">
        <f t="shared" si="1021"/>
        <v>0</v>
      </c>
      <c r="BW157" s="372">
        <f t="shared" si="1021"/>
        <v>0</v>
      </c>
      <c r="BX157" s="369">
        <f t="shared" si="1021"/>
        <v>0</v>
      </c>
      <c r="BY157" s="369">
        <f t="shared" si="1021"/>
        <v>0</v>
      </c>
      <c r="BZ157" s="369">
        <f t="shared" si="1021"/>
        <v>0</v>
      </c>
      <c r="CA157" s="369">
        <f t="shared" si="1021"/>
        <v>0</v>
      </c>
      <c r="CB157" s="369">
        <f t="shared" si="1021"/>
        <v>0</v>
      </c>
      <c r="CC157" s="369">
        <f t="shared" si="1021"/>
        <v>0</v>
      </c>
      <c r="CD157" s="369">
        <f t="shared" si="1021"/>
        <v>0</v>
      </c>
      <c r="CE157" s="369">
        <f t="shared" si="1021"/>
        <v>0</v>
      </c>
      <c r="CF157" s="370">
        <f t="shared" si="1021"/>
        <v>0</v>
      </c>
      <c r="CG157" s="395">
        <f>IF(P157="Nemení sa",1,0)</f>
        <v>0</v>
      </c>
      <c r="CH157" s="372">
        <f>AI157*$CG157</f>
        <v>0</v>
      </c>
      <c r="CI157" s="369">
        <f>AK157*$CG157</f>
        <v>0</v>
      </c>
      <c r="CJ157" s="369">
        <f>AM157*$CG157</f>
        <v>0</v>
      </c>
      <c r="CK157" s="369">
        <f>AO157*$CG157</f>
        <v>0</v>
      </c>
      <c r="CL157" s="370">
        <f>AQ157*$CG157</f>
        <v>0</v>
      </c>
      <c r="CM157" s="373">
        <f t="shared" ref="CM157" si="1022">SUM(CH157:CL159)</f>
        <v>0</v>
      </c>
      <c r="CN157" s="374">
        <f>IF(H157=vstupy!B$42,"1",0)</f>
        <v>0</v>
      </c>
      <c r="CO157" s="372">
        <f t="shared" ref="CO157:CX157" si="1023">IF($CN157="1",AR157,0)</f>
        <v>0</v>
      </c>
      <c r="CP157" s="369">
        <f t="shared" si="1023"/>
        <v>0</v>
      </c>
      <c r="CQ157" s="369">
        <f t="shared" si="1023"/>
        <v>0</v>
      </c>
      <c r="CR157" s="369">
        <f t="shared" si="1023"/>
        <v>0</v>
      </c>
      <c r="CS157" s="369">
        <f t="shared" si="1023"/>
        <v>0</v>
      </c>
      <c r="CT157" s="369">
        <f t="shared" si="1023"/>
        <v>0</v>
      </c>
      <c r="CU157" s="369">
        <f t="shared" si="1023"/>
        <v>0</v>
      </c>
      <c r="CV157" s="369">
        <f t="shared" si="1023"/>
        <v>0</v>
      </c>
      <c r="CW157" s="369">
        <f t="shared" si="1023"/>
        <v>0</v>
      </c>
      <c r="CX157" s="370">
        <f t="shared" si="1023"/>
        <v>0</v>
      </c>
      <c r="CY157" s="371">
        <f>CR157+CV157+CX157</f>
        <v>0</v>
      </c>
      <c r="CZ157" s="371">
        <f t="shared" ref="CZ157" si="1024">CP157+CT157</f>
        <v>0</v>
      </c>
      <c r="DA157" s="372">
        <f t="shared" ref="DA157:DJ157" si="1025">IF($CN157="1",BB157,0)</f>
        <v>0</v>
      </c>
      <c r="DB157" s="369">
        <f t="shared" si="1025"/>
        <v>0</v>
      </c>
      <c r="DC157" s="369">
        <f t="shared" si="1025"/>
        <v>0</v>
      </c>
      <c r="DD157" s="369">
        <f t="shared" si="1025"/>
        <v>0</v>
      </c>
      <c r="DE157" s="369">
        <f t="shared" si="1025"/>
        <v>0</v>
      </c>
      <c r="DF157" s="369">
        <f t="shared" si="1025"/>
        <v>0</v>
      </c>
      <c r="DG157" s="369">
        <f t="shared" si="1025"/>
        <v>0</v>
      </c>
      <c r="DH157" s="369">
        <f t="shared" si="1025"/>
        <v>0</v>
      </c>
      <c r="DI157" s="369">
        <f t="shared" si="1025"/>
        <v>0</v>
      </c>
      <c r="DJ157" s="370">
        <f t="shared" si="1025"/>
        <v>0</v>
      </c>
      <c r="DK157" s="382">
        <f>DD157+DH157+DJ157</f>
        <v>0</v>
      </c>
      <c r="DL157" s="382">
        <f t="shared" ref="DL157" si="1026">DB157+DF157</f>
        <v>0</v>
      </c>
      <c r="DM157" s="381">
        <f>IF(CG157=0,1,0)</f>
        <v>1</v>
      </c>
      <c r="DN157" s="381">
        <f>IFERROR(IF($AH157="N",AJ157+AL157+AN157+AP157,AH157+AJ157+AL157+AN157+AP157),0)*$DM157</f>
        <v>0</v>
      </c>
      <c r="DO157" s="381">
        <f>(AI157+AK157+AM157+AO157+AQ157)*$DM157</f>
        <v>0</v>
      </c>
      <c r="DP157" s="381">
        <f>AU157+AY157+BA157-CY157</f>
        <v>0</v>
      </c>
      <c r="DQ157" s="381">
        <f>BE157+BI157+BK157-DK157</f>
        <v>0</v>
      </c>
      <c r="DR157" s="381">
        <f>DP157+DQ157</f>
        <v>0</v>
      </c>
      <c r="DS157" s="380" t="str">
        <f>IF(OR(H157=vstupy!B$40,H157=vstupy!B$41,H157=vstupy!B$42,),"0","1")</f>
        <v>0</v>
      </c>
      <c r="DT157" s="372">
        <f>IF($DS157="1",AS157,"0")+CH157</f>
        <v>0</v>
      </c>
      <c r="DU157" s="369">
        <f>IF($DS157="1",AU157,"0")+CI157</f>
        <v>0</v>
      </c>
      <c r="DV157" s="369">
        <f>IF($DS157="1",AW157,"0")+CJ157</f>
        <v>0</v>
      </c>
      <c r="DW157" s="369">
        <f>IF($DS157="1",AY157,"0")+CK157</f>
        <v>0</v>
      </c>
      <c r="DX157" s="370">
        <f>IF($DS157="1",BA157,"0")+CL157</f>
        <v>0</v>
      </c>
      <c r="DY157" s="378">
        <f t="shared" ref="DY157" si="1027">SUM(DT157:DX159)</f>
        <v>0</v>
      </c>
      <c r="DZ157" s="372" t="str">
        <f t="shared" ref="DZ157" si="1028">IF($DS157="1",BC157,"0")</f>
        <v>0</v>
      </c>
      <c r="EA157" s="369" t="str">
        <f t="shared" ref="EA157" si="1029">IF($DS157="1",BE157,"0")</f>
        <v>0</v>
      </c>
      <c r="EB157" s="369" t="str">
        <f t="shared" ref="EB157" si="1030">IF($DS157="1",BG157,"0")</f>
        <v>0</v>
      </c>
      <c r="EC157" s="369" t="str">
        <f>IF($DS157="1",BI157,"0")</f>
        <v>0</v>
      </c>
      <c r="ED157" s="370" t="str">
        <f>IF($DS157="1",BK157,"0")</f>
        <v>0</v>
      </c>
      <c r="EE157" s="378">
        <f>SUM(DZ157:ED159)</f>
        <v>0</v>
      </c>
      <c r="EF157" s="379">
        <f>EE157+DY157</f>
        <v>0</v>
      </c>
    </row>
    <row r="158" spans="2:136" ht="12.6" customHeight="1" x14ac:dyDescent="0.2">
      <c r="B158" s="414"/>
      <c r="C158" s="416"/>
      <c r="D158" s="416"/>
      <c r="E158" s="416"/>
      <c r="F158" s="416"/>
      <c r="G158" s="416"/>
      <c r="H158" s="393"/>
      <c r="I158" s="387"/>
      <c r="J158" s="387"/>
      <c r="K158" s="387"/>
      <c r="L158" s="390"/>
      <c r="M158" s="393"/>
      <c r="N158" s="384"/>
      <c r="O158" s="383"/>
      <c r="P158" s="384"/>
      <c r="Q158" s="384"/>
      <c r="R158" s="384"/>
      <c r="S158" s="384"/>
      <c r="T158" s="385"/>
      <c r="U158" s="384"/>
      <c r="V158" s="409"/>
      <c r="W158" s="410"/>
      <c r="X158" s="385"/>
      <c r="Y158" s="384"/>
      <c r="Z158" s="261" t="s">
        <v>142</v>
      </c>
      <c r="AA158" s="262" t="s">
        <v>137</v>
      </c>
      <c r="AB158" s="263">
        <f>VLOOKUP($Z158,vstupy!$B$18:$F$31,MATCH($AA158,vstupy!$B$17:$F$17,0),0)</f>
        <v>0</v>
      </c>
      <c r="AC158" s="264" t="s">
        <v>143</v>
      </c>
      <c r="AD158" s="263">
        <f>VLOOKUP($AC158,vstupy!$B$34:$C$36,2,FALSE)</f>
        <v>0</v>
      </c>
      <c r="AE158" s="263">
        <f t="shared" si="993"/>
        <v>0</v>
      </c>
      <c r="AF158" s="412"/>
      <c r="AG158" s="404"/>
      <c r="AH158" s="372"/>
      <c r="AI158" s="396"/>
      <c r="AJ158" s="396"/>
      <c r="AK158" s="396"/>
      <c r="AL158" s="396"/>
      <c r="AM158" s="396"/>
      <c r="AN158" s="396"/>
      <c r="AO158" s="399"/>
      <c r="AP158" s="396"/>
      <c r="AQ158" s="401"/>
      <c r="AR158" s="372"/>
      <c r="AS158" s="369"/>
      <c r="AT158" s="369"/>
      <c r="AU158" s="369"/>
      <c r="AV158" s="369"/>
      <c r="AW158" s="369"/>
      <c r="AX158" s="369"/>
      <c r="AY158" s="369"/>
      <c r="AZ158" s="369"/>
      <c r="BA158" s="369"/>
      <c r="BB158" s="369"/>
      <c r="BC158" s="369"/>
      <c r="BD158" s="369"/>
      <c r="BE158" s="369"/>
      <c r="BF158" s="369"/>
      <c r="BG158" s="369"/>
      <c r="BH158" s="369"/>
      <c r="BI158" s="369"/>
      <c r="BJ158" s="369"/>
      <c r="BK158" s="377"/>
      <c r="BL158" s="371"/>
      <c r="BM158" s="372"/>
      <c r="BN158" s="369"/>
      <c r="BO158" s="369"/>
      <c r="BP158" s="369"/>
      <c r="BQ158" s="369"/>
      <c r="BR158" s="369"/>
      <c r="BS158" s="369"/>
      <c r="BT158" s="369"/>
      <c r="BU158" s="369"/>
      <c r="BV158" s="370"/>
      <c r="BW158" s="372"/>
      <c r="BX158" s="369"/>
      <c r="BY158" s="369"/>
      <c r="BZ158" s="369"/>
      <c r="CA158" s="369"/>
      <c r="CB158" s="369"/>
      <c r="CC158" s="369"/>
      <c r="CD158" s="369"/>
      <c r="CE158" s="369"/>
      <c r="CF158" s="370"/>
      <c r="CG158" s="395"/>
      <c r="CH158" s="372"/>
      <c r="CI158" s="369"/>
      <c r="CJ158" s="369"/>
      <c r="CK158" s="369"/>
      <c r="CL158" s="370"/>
      <c r="CM158" s="373"/>
      <c r="CN158" s="375"/>
      <c r="CO158" s="372"/>
      <c r="CP158" s="369"/>
      <c r="CQ158" s="369"/>
      <c r="CR158" s="369"/>
      <c r="CS158" s="369"/>
      <c r="CT158" s="369"/>
      <c r="CU158" s="369"/>
      <c r="CV158" s="369"/>
      <c r="CW158" s="369"/>
      <c r="CX158" s="370"/>
      <c r="CY158" s="371"/>
      <c r="CZ158" s="371"/>
      <c r="DA158" s="372"/>
      <c r="DB158" s="369"/>
      <c r="DC158" s="369"/>
      <c r="DD158" s="369"/>
      <c r="DE158" s="369"/>
      <c r="DF158" s="369"/>
      <c r="DG158" s="369"/>
      <c r="DH158" s="369"/>
      <c r="DI158" s="369"/>
      <c r="DJ158" s="370"/>
      <c r="DK158" s="382"/>
      <c r="DL158" s="382"/>
      <c r="DM158" s="381"/>
      <c r="DN158" s="381"/>
      <c r="DO158" s="381"/>
      <c r="DP158" s="381"/>
      <c r="DQ158" s="381"/>
      <c r="DR158" s="381"/>
      <c r="DS158" s="380"/>
      <c r="DT158" s="372"/>
      <c r="DU158" s="369"/>
      <c r="DV158" s="369"/>
      <c r="DW158" s="369"/>
      <c r="DX158" s="370"/>
      <c r="DY158" s="378"/>
      <c r="DZ158" s="372"/>
      <c r="EA158" s="369"/>
      <c r="EB158" s="369"/>
      <c r="EC158" s="369"/>
      <c r="ED158" s="370"/>
      <c r="EE158" s="378"/>
      <c r="EF158" s="379"/>
    </row>
    <row r="159" spans="2:136" ht="12.6" customHeight="1" thickBot="1" x14ac:dyDescent="0.25">
      <c r="B159" s="414"/>
      <c r="C159" s="417"/>
      <c r="D159" s="417"/>
      <c r="E159" s="417"/>
      <c r="F159" s="417"/>
      <c r="G159" s="417"/>
      <c r="H159" s="394"/>
      <c r="I159" s="388"/>
      <c r="J159" s="388"/>
      <c r="K159" s="388"/>
      <c r="L159" s="391"/>
      <c r="M159" s="394"/>
      <c r="N159" s="384"/>
      <c r="O159" s="383"/>
      <c r="P159" s="384"/>
      <c r="Q159" s="384"/>
      <c r="R159" s="384"/>
      <c r="S159" s="384"/>
      <c r="T159" s="385"/>
      <c r="U159" s="384"/>
      <c r="V159" s="409"/>
      <c r="W159" s="410"/>
      <c r="X159" s="385"/>
      <c r="Y159" s="384"/>
      <c r="Z159" s="261" t="s">
        <v>142</v>
      </c>
      <c r="AA159" s="262" t="s">
        <v>137</v>
      </c>
      <c r="AB159" s="263">
        <f>VLOOKUP($Z159,vstupy!$B$18:$F$31,MATCH($AA159,vstupy!$B$17:$F$17,0),0)</f>
        <v>0</v>
      </c>
      <c r="AC159" s="264" t="s">
        <v>143</v>
      </c>
      <c r="AD159" s="263">
        <f>VLOOKUP($AC159,vstupy!$B$34:$C$36,2,FALSE)</f>
        <v>0</v>
      </c>
      <c r="AE159" s="263">
        <f t="shared" si="993"/>
        <v>0</v>
      </c>
      <c r="AF159" s="413"/>
      <c r="AG159" s="405"/>
      <c r="AH159" s="407"/>
      <c r="AI159" s="397"/>
      <c r="AJ159" s="397"/>
      <c r="AK159" s="396"/>
      <c r="AL159" s="397"/>
      <c r="AM159" s="397"/>
      <c r="AN159" s="397"/>
      <c r="AO159" s="400"/>
      <c r="AP159" s="396"/>
      <c r="AQ159" s="402"/>
      <c r="AR159" s="372"/>
      <c r="AS159" s="369"/>
      <c r="AT159" s="369"/>
      <c r="AU159" s="369"/>
      <c r="AV159" s="369"/>
      <c r="AW159" s="369"/>
      <c r="AX159" s="369"/>
      <c r="AY159" s="369"/>
      <c r="AZ159" s="369"/>
      <c r="BA159" s="369"/>
      <c r="BB159" s="369"/>
      <c r="BC159" s="369"/>
      <c r="BD159" s="369"/>
      <c r="BE159" s="369"/>
      <c r="BF159" s="369"/>
      <c r="BG159" s="369"/>
      <c r="BH159" s="369"/>
      <c r="BI159" s="369"/>
      <c r="BJ159" s="369"/>
      <c r="BK159" s="377"/>
      <c r="BL159" s="371"/>
      <c r="BM159" s="372"/>
      <c r="BN159" s="369"/>
      <c r="BO159" s="369"/>
      <c r="BP159" s="369"/>
      <c r="BQ159" s="369"/>
      <c r="BR159" s="369"/>
      <c r="BS159" s="369"/>
      <c r="BT159" s="369"/>
      <c r="BU159" s="369"/>
      <c r="BV159" s="370"/>
      <c r="BW159" s="372"/>
      <c r="BX159" s="369"/>
      <c r="BY159" s="369"/>
      <c r="BZ159" s="369"/>
      <c r="CA159" s="369"/>
      <c r="CB159" s="369"/>
      <c r="CC159" s="369"/>
      <c r="CD159" s="369"/>
      <c r="CE159" s="369"/>
      <c r="CF159" s="370"/>
      <c r="CG159" s="395"/>
      <c r="CH159" s="372"/>
      <c r="CI159" s="369"/>
      <c r="CJ159" s="369"/>
      <c r="CK159" s="369"/>
      <c r="CL159" s="370"/>
      <c r="CM159" s="373"/>
      <c r="CN159" s="376"/>
      <c r="CO159" s="372"/>
      <c r="CP159" s="369"/>
      <c r="CQ159" s="369"/>
      <c r="CR159" s="369"/>
      <c r="CS159" s="369"/>
      <c r="CT159" s="369"/>
      <c r="CU159" s="369"/>
      <c r="CV159" s="369"/>
      <c r="CW159" s="369"/>
      <c r="CX159" s="370"/>
      <c r="CY159" s="371"/>
      <c r="CZ159" s="371"/>
      <c r="DA159" s="372"/>
      <c r="DB159" s="369"/>
      <c r="DC159" s="369"/>
      <c r="DD159" s="369"/>
      <c r="DE159" s="369"/>
      <c r="DF159" s="369"/>
      <c r="DG159" s="369"/>
      <c r="DH159" s="369"/>
      <c r="DI159" s="369"/>
      <c r="DJ159" s="370"/>
      <c r="DK159" s="382"/>
      <c r="DL159" s="382"/>
      <c r="DM159" s="381"/>
      <c r="DN159" s="381"/>
      <c r="DO159" s="381"/>
      <c r="DP159" s="381"/>
      <c r="DQ159" s="381"/>
      <c r="DR159" s="381"/>
      <c r="DS159" s="380"/>
      <c r="DT159" s="372"/>
      <c r="DU159" s="369"/>
      <c r="DV159" s="369"/>
      <c r="DW159" s="369"/>
      <c r="DX159" s="370"/>
      <c r="DY159" s="378"/>
      <c r="DZ159" s="372"/>
      <c r="EA159" s="369"/>
      <c r="EB159" s="369"/>
      <c r="EC159" s="369"/>
      <c r="ED159" s="370"/>
      <c r="EE159" s="378"/>
      <c r="EF159" s="379"/>
    </row>
    <row r="160" spans="2:136" ht="13.5" thickBot="1" x14ac:dyDescent="0.25">
      <c r="B160" s="140" t="s">
        <v>59</v>
      </c>
      <c r="C160" s="141"/>
      <c r="D160" s="141"/>
      <c r="E160" s="141"/>
      <c r="F160" s="141"/>
      <c r="G160" s="141"/>
      <c r="H160" s="142"/>
      <c r="I160" s="141"/>
      <c r="J160" s="141"/>
      <c r="K160" s="142"/>
      <c r="L160" s="142"/>
      <c r="M160" s="141"/>
      <c r="N160" s="142"/>
      <c r="O160" s="142"/>
      <c r="P160" s="142"/>
      <c r="Q160" s="141"/>
      <c r="R160" s="141"/>
      <c r="S160" s="139"/>
      <c r="T160" s="139"/>
      <c r="U160" s="141"/>
      <c r="V160" s="139"/>
      <c r="W160" s="139"/>
      <c r="X160" s="139"/>
      <c r="Y160" s="141"/>
      <c r="Z160" s="108"/>
      <c r="AA160" s="174"/>
      <c r="AB160" s="165"/>
      <c r="AC160" s="108"/>
      <c r="AD160" s="165"/>
      <c r="AE160" s="168"/>
      <c r="AF160" s="136"/>
      <c r="AG160" s="128"/>
      <c r="AH160" s="236"/>
      <c r="AI160" s="237">
        <f>SUM(AI10:AI159)</f>
        <v>0</v>
      </c>
      <c r="AJ160" s="238"/>
      <c r="AK160" s="237">
        <f>SUM(AK10:AK159)</f>
        <v>0</v>
      </c>
      <c r="AL160" s="238"/>
      <c r="AM160" s="237">
        <f>SUM(AM10:AM159)</f>
        <v>0</v>
      </c>
      <c r="AN160" s="239"/>
      <c r="AO160" s="237">
        <f>SUM(AO10:AO159)</f>
        <v>0</v>
      </c>
      <c r="AP160" s="239"/>
      <c r="AQ160" s="244">
        <f t="shared" ref="AQ160:BK160" si="1031">SUM(AQ10:AQ159)</f>
        <v>0</v>
      </c>
      <c r="AR160" s="129">
        <f t="shared" si="1031"/>
        <v>0</v>
      </c>
      <c r="AS160" s="129">
        <f t="shared" si="1031"/>
        <v>0</v>
      </c>
      <c r="AT160" s="129">
        <f t="shared" si="1031"/>
        <v>0</v>
      </c>
      <c r="AU160" s="129">
        <f t="shared" si="1031"/>
        <v>0</v>
      </c>
      <c r="AV160" s="129">
        <f t="shared" si="1031"/>
        <v>0</v>
      </c>
      <c r="AW160" s="129">
        <f t="shared" si="1031"/>
        <v>0</v>
      </c>
      <c r="AX160" s="129">
        <f t="shared" si="1031"/>
        <v>0</v>
      </c>
      <c r="AY160" s="129">
        <f t="shared" si="1031"/>
        <v>0</v>
      </c>
      <c r="AZ160" s="129">
        <f t="shared" si="1031"/>
        <v>0</v>
      </c>
      <c r="BA160" s="129">
        <f t="shared" si="1031"/>
        <v>0</v>
      </c>
      <c r="BB160" s="129">
        <f t="shared" si="1031"/>
        <v>0</v>
      </c>
      <c r="BC160" s="129">
        <f t="shared" si="1031"/>
        <v>0</v>
      </c>
      <c r="BD160" s="129">
        <f t="shared" si="1031"/>
        <v>0</v>
      </c>
      <c r="BE160" s="129">
        <f t="shared" si="1031"/>
        <v>0</v>
      </c>
      <c r="BF160" s="129">
        <f t="shared" si="1031"/>
        <v>0</v>
      </c>
      <c r="BG160" s="129">
        <f t="shared" si="1031"/>
        <v>0</v>
      </c>
      <c r="BH160" s="129">
        <f t="shared" si="1031"/>
        <v>0</v>
      </c>
      <c r="BI160" s="129">
        <f t="shared" si="1031"/>
        <v>0</v>
      </c>
      <c r="BJ160" s="129">
        <f t="shared" si="1031"/>
        <v>0</v>
      </c>
      <c r="BK160" s="245">
        <f t="shared" si="1031"/>
        <v>0</v>
      </c>
      <c r="BL160" s="249"/>
      <c r="BM160" s="129">
        <f t="shared" ref="BM160:CF160" si="1032">SUM(BM10:BM159)</f>
        <v>0</v>
      </c>
      <c r="BN160" s="218">
        <f t="shared" si="1032"/>
        <v>0</v>
      </c>
      <c r="BO160" s="218">
        <f t="shared" si="1032"/>
        <v>0</v>
      </c>
      <c r="BP160" s="218">
        <f t="shared" si="1032"/>
        <v>0</v>
      </c>
      <c r="BQ160" s="218">
        <f t="shared" si="1032"/>
        <v>0</v>
      </c>
      <c r="BR160" s="218">
        <f t="shared" si="1032"/>
        <v>0</v>
      </c>
      <c r="BS160" s="218">
        <f t="shared" si="1032"/>
        <v>0</v>
      </c>
      <c r="BT160" s="218">
        <f t="shared" si="1032"/>
        <v>0</v>
      </c>
      <c r="BU160" s="218">
        <f t="shared" si="1032"/>
        <v>0</v>
      </c>
      <c r="BV160" s="250">
        <f t="shared" si="1032"/>
        <v>0</v>
      </c>
      <c r="BW160" s="129">
        <f t="shared" si="1032"/>
        <v>0</v>
      </c>
      <c r="BX160" s="218">
        <f t="shared" si="1032"/>
        <v>0</v>
      </c>
      <c r="BY160" s="218">
        <f t="shared" si="1032"/>
        <v>0</v>
      </c>
      <c r="BZ160" s="218">
        <f t="shared" si="1032"/>
        <v>0</v>
      </c>
      <c r="CA160" s="218">
        <f t="shared" si="1032"/>
        <v>0</v>
      </c>
      <c r="CB160" s="218">
        <f t="shared" si="1032"/>
        <v>0</v>
      </c>
      <c r="CC160" s="218">
        <f t="shared" si="1032"/>
        <v>0</v>
      </c>
      <c r="CD160" s="218">
        <f t="shared" si="1032"/>
        <v>0</v>
      </c>
      <c r="CE160" s="218">
        <f t="shared" si="1032"/>
        <v>0</v>
      </c>
      <c r="CF160" s="250">
        <f t="shared" si="1032"/>
        <v>0</v>
      </c>
      <c r="CG160" s="245"/>
      <c r="CH160" s="129">
        <f t="shared" ref="CH160:CM160" si="1033">SUM(CH10:CH159)</f>
        <v>0</v>
      </c>
      <c r="CI160" s="218">
        <f t="shared" si="1033"/>
        <v>0</v>
      </c>
      <c r="CJ160" s="218">
        <f t="shared" si="1033"/>
        <v>0</v>
      </c>
      <c r="CK160" s="218">
        <f t="shared" si="1033"/>
        <v>0</v>
      </c>
      <c r="CL160" s="250">
        <f t="shared" si="1033"/>
        <v>0</v>
      </c>
      <c r="CM160" s="225">
        <f t="shared" si="1033"/>
        <v>0</v>
      </c>
      <c r="CN160" s="186"/>
      <c r="CO160" s="129">
        <f t="shared" ref="CO160:DL160" si="1034">SUM(CO10:CO159)</f>
        <v>0</v>
      </c>
      <c r="CP160" s="218">
        <f t="shared" si="1034"/>
        <v>0</v>
      </c>
      <c r="CQ160" s="218">
        <f t="shared" si="1034"/>
        <v>0</v>
      </c>
      <c r="CR160" s="218">
        <f t="shared" si="1034"/>
        <v>0</v>
      </c>
      <c r="CS160" s="218">
        <f t="shared" si="1034"/>
        <v>0</v>
      </c>
      <c r="CT160" s="218">
        <f t="shared" si="1034"/>
        <v>0</v>
      </c>
      <c r="CU160" s="218">
        <f t="shared" si="1034"/>
        <v>0</v>
      </c>
      <c r="CV160" s="218">
        <f t="shared" si="1034"/>
        <v>0</v>
      </c>
      <c r="CW160" s="218">
        <f t="shared" si="1034"/>
        <v>0</v>
      </c>
      <c r="CX160" s="250">
        <f t="shared" si="1034"/>
        <v>0</v>
      </c>
      <c r="CY160" s="225">
        <f t="shared" si="1034"/>
        <v>0</v>
      </c>
      <c r="CZ160" s="225">
        <f t="shared" si="1034"/>
        <v>0</v>
      </c>
      <c r="DA160" s="129">
        <f t="shared" si="1034"/>
        <v>0</v>
      </c>
      <c r="DB160" s="218">
        <f t="shared" si="1034"/>
        <v>0</v>
      </c>
      <c r="DC160" s="218">
        <f t="shared" si="1034"/>
        <v>0</v>
      </c>
      <c r="DD160" s="218">
        <f t="shared" si="1034"/>
        <v>0</v>
      </c>
      <c r="DE160" s="218">
        <f t="shared" si="1034"/>
        <v>0</v>
      </c>
      <c r="DF160" s="218">
        <f t="shared" si="1034"/>
        <v>0</v>
      </c>
      <c r="DG160" s="218">
        <f t="shared" si="1034"/>
        <v>0</v>
      </c>
      <c r="DH160" s="218">
        <f t="shared" si="1034"/>
        <v>0</v>
      </c>
      <c r="DI160" s="218">
        <f t="shared" si="1034"/>
        <v>0</v>
      </c>
      <c r="DJ160" s="250">
        <f t="shared" si="1034"/>
        <v>0</v>
      </c>
      <c r="DK160" s="235">
        <f t="shared" si="1034"/>
        <v>0</v>
      </c>
      <c r="DL160" s="235">
        <f t="shared" si="1034"/>
        <v>0</v>
      </c>
      <c r="DM160" s="130"/>
      <c r="DN160" s="240">
        <f>SUM(DN10:DN159)</f>
        <v>0</v>
      </c>
      <c r="DO160" s="240">
        <f>SUM(DO10:DO159)</f>
        <v>0</v>
      </c>
      <c r="DP160" s="240">
        <f>SUM(DP10:DP159)</f>
        <v>0</v>
      </c>
      <c r="DQ160" s="240">
        <f>SUM(DQ10:DQ159)</f>
        <v>0</v>
      </c>
      <c r="DR160" s="240">
        <f>SUM(DR10:DR159)</f>
        <v>0</v>
      </c>
      <c r="DS160" s="241"/>
      <c r="DT160" s="129">
        <f t="shared" ref="DT160:EF160" si="1035">SUM(DT10:DT159)</f>
        <v>0</v>
      </c>
      <c r="DU160" s="218">
        <f t="shared" si="1035"/>
        <v>0</v>
      </c>
      <c r="DV160" s="218">
        <f t="shared" si="1035"/>
        <v>0</v>
      </c>
      <c r="DW160" s="218">
        <f t="shared" si="1035"/>
        <v>0</v>
      </c>
      <c r="DX160" s="250">
        <f t="shared" si="1035"/>
        <v>0</v>
      </c>
      <c r="DY160" s="235">
        <f t="shared" si="1035"/>
        <v>0</v>
      </c>
      <c r="DZ160" s="245">
        <f t="shared" si="1035"/>
        <v>0</v>
      </c>
      <c r="EA160" s="130">
        <f t="shared" si="1035"/>
        <v>0</v>
      </c>
      <c r="EB160" s="130">
        <f t="shared" si="1035"/>
        <v>0</v>
      </c>
      <c r="EC160" s="130">
        <f t="shared" si="1035"/>
        <v>0</v>
      </c>
      <c r="ED160" s="250">
        <f t="shared" si="1035"/>
        <v>0</v>
      </c>
      <c r="EE160" s="235">
        <f t="shared" si="1035"/>
        <v>0</v>
      </c>
      <c r="EF160" s="225">
        <f t="shared" si="1035"/>
        <v>0</v>
      </c>
    </row>
    <row r="161" spans="3:133" x14ac:dyDescent="0.2">
      <c r="AO161" s="131"/>
      <c r="AY161" s="131">
        <f>AS160+AU160+AW160+AY160+BA160</f>
        <v>0</v>
      </c>
      <c r="BI161" s="131">
        <f>BC160+BE160++BG160+BI160+BK160</f>
        <v>0</v>
      </c>
      <c r="BT161" s="131">
        <f>BN160+BP160+BR160+BT160+BV160</f>
        <v>0</v>
      </c>
      <c r="CD161" s="131">
        <f>BX160+BZ160++CB160+CD160+CF160</f>
        <v>0</v>
      </c>
      <c r="CG161" s="131"/>
      <c r="CK161" s="131">
        <f>CH160+CI160+CK160+CL160</f>
        <v>0</v>
      </c>
      <c r="CV161" s="131"/>
      <c r="CY161" s="131"/>
      <c r="DH161" s="131"/>
      <c r="DK161" s="131"/>
      <c r="DM161" s="131"/>
      <c r="DN161" s="131"/>
      <c r="DO161" s="131"/>
      <c r="DW161" s="131"/>
      <c r="EC161" s="131"/>
    </row>
    <row r="162" spans="3:133" x14ac:dyDescent="0.2">
      <c r="AQ162" s="131">
        <f>AI160+AK160+AM160+AO160+AQ160</f>
        <v>0</v>
      </c>
      <c r="AS162" s="131">
        <f>AS160+BC160</f>
        <v>0</v>
      </c>
      <c r="AU162" s="131">
        <f>AU160+BE160</f>
        <v>0</v>
      </c>
      <c r="AW162" s="131">
        <f>AW160+BG160</f>
        <v>0</v>
      </c>
      <c r="AY162" s="131">
        <f>AY160+BI160</f>
        <v>0</v>
      </c>
      <c r="BA162" s="131">
        <f>BA160+BK160</f>
        <v>0</v>
      </c>
      <c r="BT162" s="131"/>
      <c r="CK162" s="131"/>
      <c r="CR162" s="3" t="s">
        <v>113</v>
      </c>
      <c r="CS162" s="131">
        <f>CR160+CT160+CV160+CX160</f>
        <v>0</v>
      </c>
      <c r="CV162" s="131"/>
      <c r="DH162" s="131"/>
      <c r="DW162" s="131"/>
      <c r="EC162" s="131"/>
    </row>
    <row r="163" spans="3:133" x14ac:dyDescent="0.2">
      <c r="AQ163" s="131">
        <f>AS160+AU160+AW160+AY160+BA160+BC160+BE160+BG160+BI160+BK160</f>
        <v>0</v>
      </c>
      <c r="AU163" s="131"/>
      <c r="AV163" s="131"/>
      <c r="AW163" s="131"/>
      <c r="BP163" s="131"/>
      <c r="BQ163" s="131"/>
      <c r="BR163" s="131"/>
      <c r="CI163" s="131"/>
      <c r="CJ163" s="131"/>
      <c r="DE163" s="216" t="s">
        <v>221</v>
      </c>
      <c r="DF163" s="217">
        <f>DB160+DD160+DF160+DH160+DJ160-'Krok 2- Tabuľky na skopírovanie'!D14</f>
        <v>0</v>
      </c>
    </row>
    <row r="164" spans="3:133" x14ac:dyDescent="0.2">
      <c r="AQ164" s="131">
        <f>BN160+BP160+BR160+BT160+BV160+BX160+BZ160+CB160+CD160+CF160</f>
        <v>0</v>
      </c>
      <c r="BH164" s="3" t="s">
        <v>116</v>
      </c>
      <c r="CC164" s="3" t="s">
        <v>116</v>
      </c>
    </row>
    <row r="165" spans="3:133" ht="41.25" customHeight="1" x14ac:dyDescent="0.2">
      <c r="AQ165" s="131">
        <f>AQ163-AQ164</f>
        <v>0</v>
      </c>
      <c r="BE165" s="3" t="s">
        <v>117</v>
      </c>
      <c r="BG165" s="3" t="s">
        <v>117</v>
      </c>
      <c r="BI165" s="131">
        <f>AY161+BI161</f>
        <v>0</v>
      </c>
      <c r="BW165" s="131"/>
      <c r="BZ165" s="3" t="s">
        <v>117</v>
      </c>
      <c r="CB165" s="3" t="s">
        <v>117</v>
      </c>
      <c r="CD165" s="131">
        <f>BT161+CD161</f>
        <v>0</v>
      </c>
      <c r="CR165" s="216" t="s">
        <v>221</v>
      </c>
      <c r="CS165" s="217">
        <f>CS162-'Krok 2- Tabuľky na skopírovanie'!C14</f>
        <v>0</v>
      </c>
    </row>
    <row r="166" spans="3:133" ht="12.75" customHeight="1" x14ac:dyDescent="0.2">
      <c r="BE166" s="3" t="s">
        <v>118</v>
      </c>
      <c r="BG166" s="3" t="s">
        <v>118</v>
      </c>
      <c r="BI166" s="131">
        <f>'Krok 2- Tabuľky na skopírovanie'!C11+'Krok 2- Tabuľky na skopírovanie'!D11</f>
        <v>0</v>
      </c>
      <c r="BZ166" s="3" t="s">
        <v>118</v>
      </c>
      <c r="CB166" s="3" t="s">
        <v>118</v>
      </c>
      <c r="CD166" s="131">
        <f>'Krok 2- Tabuľky na skopírovanie'!W11+'Krok 2- Tabuľky na skopírovanie'!X11</f>
        <v>0</v>
      </c>
    </row>
    <row r="167" spans="3:133" s="107" customFormat="1" ht="23.25" customHeight="1" x14ac:dyDescent="0.2">
      <c r="C167" s="105"/>
      <c r="D167" s="105"/>
      <c r="E167" s="105"/>
      <c r="F167" s="105"/>
      <c r="G167" s="105"/>
      <c r="H167" s="106"/>
      <c r="I167" s="105"/>
      <c r="J167" s="105"/>
      <c r="K167" s="106"/>
      <c r="L167" s="106"/>
      <c r="M167" s="105"/>
      <c r="N167" s="105"/>
      <c r="O167" s="105"/>
      <c r="P167" s="106"/>
      <c r="Q167" s="105"/>
      <c r="R167" s="105"/>
      <c r="S167" s="105"/>
      <c r="U167" s="105"/>
      <c r="Y167" s="105"/>
      <c r="Z167" s="105"/>
      <c r="AA167" s="175"/>
      <c r="AB167" s="166"/>
      <c r="AC167" s="105"/>
      <c r="AD167" s="166"/>
      <c r="AE167" s="169"/>
      <c r="BE167" s="107" t="s">
        <v>119</v>
      </c>
      <c r="BG167" s="107" t="s">
        <v>119</v>
      </c>
      <c r="BI167" s="132">
        <f>BI166-BI165</f>
        <v>0</v>
      </c>
      <c r="BZ167" s="107" t="s">
        <v>119</v>
      </c>
      <c r="CB167" s="107" t="s">
        <v>119</v>
      </c>
      <c r="CD167" s="132">
        <f>CD166-CD165</f>
        <v>0</v>
      </c>
      <c r="CN167" s="106"/>
      <c r="CZ167"/>
      <c r="DL167"/>
    </row>
    <row r="168" spans="3:133" ht="12.75" customHeight="1" x14ac:dyDescent="0.2"/>
    <row r="169" spans="3:133" ht="12.75" customHeight="1" x14ac:dyDescent="0.2"/>
    <row r="170" spans="3:133" ht="12.75" customHeight="1" x14ac:dyDescent="0.2"/>
    <row r="171" spans="3:133" ht="12.75" customHeight="1" x14ac:dyDescent="0.2"/>
    <row r="172" spans="3:133" ht="12.75" customHeight="1" x14ac:dyDescent="0.2"/>
    <row r="173" spans="3:133" ht="12.75" customHeight="1" x14ac:dyDescent="0.2"/>
    <row r="175" spans="3:133" ht="12.75" customHeight="1" x14ac:dyDescent="0.2"/>
    <row r="176" spans="3:133" ht="12.75" customHeight="1" x14ac:dyDescent="0.2"/>
  </sheetData>
  <sheetProtection algorithmName="SHA-512" hashValue="XSSFwa2rtcsa6YWBJEPuIKJl67T4m23mlxQCwNkuMpX8BTardGv9ISYdgGDEfqPyvIesmT8hltmHwrdWhm5UMw==" saltValue="IMaduCbZJQwWnDnkUwnQVw==" spinCount="100000" sheet="1" objects="1" scenarios="1"/>
  <mergeCells count="6527">
    <mergeCell ref="AF8:AF9"/>
    <mergeCell ref="M28:M30"/>
    <mergeCell ref="M31:M33"/>
    <mergeCell ref="Y28:Y30"/>
    <mergeCell ref="D151:D153"/>
    <mergeCell ref="D154:D156"/>
    <mergeCell ref="D157:D159"/>
    <mergeCell ref="D8:D9"/>
    <mergeCell ref="D10:D12"/>
    <mergeCell ref="D13:D15"/>
    <mergeCell ref="D16:D18"/>
    <mergeCell ref="D19:D21"/>
    <mergeCell ref="D22:D24"/>
    <mergeCell ref="D25:D27"/>
    <mergeCell ref="D28:D30"/>
    <mergeCell ref="D31:D33"/>
    <mergeCell ref="D34:D36"/>
    <mergeCell ref="D37:D39"/>
    <mergeCell ref="D40:D42"/>
    <mergeCell ref="D43:D45"/>
    <mergeCell ref="D46:D48"/>
    <mergeCell ref="D49:D51"/>
    <mergeCell ref="D52:D54"/>
    <mergeCell ref="D55:D57"/>
    <mergeCell ref="D58:D60"/>
    <mergeCell ref="D61:D63"/>
    <mergeCell ref="D64:D66"/>
    <mergeCell ref="D67:D69"/>
    <mergeCell ref="D70:D72"/>
    <mergeCell ref="D73:D75"/>
    <mergeCell ref="D76:D78"/>
    <mergeCell ref="D79:D81"/>
    <mergeCell ref="D82:D84"/>
    <mergeCell ref="D85:D87"/>
    <mergeCell ref="D88:D90"/>
    <mergeCell ref="D91:D93"/>
    <mergeCell ref="D94:D96"/>
    <mergeCell ref="D97:D99"/>
    <mergeCell ref="D100:D102"/>
    <mergeCell ref="D103:D105"/>
    <mergeCell ref="D106:D108"/>
    <mergeCell ref="D109:D111"/>
    <mergeCell ref="D112:D114"/>
    <mergeCell ref="D115:D117"/>
    <mergeCell ref="D118:D120"/>
    <mergeCell ref="D121:D123"/>
    <mergeCell ref="D124:D126"/>
    <mergeCell ref="D127:D129"/>
    <mergeCell ref="D130:D132"/>
    <mergeCell ref="D133:D135"/>
    <mergeCell ref="D136:D138"/>
    <mergeCell ref="D139:D141"/>
    <mergeCell ref="D142:D144"/>
    <mergeCell ref="D145:D147"/>
    <mergeCell ref="D148:D150"/>
    <mergeCell ref="C103:C105"/>
    <mergeCell ref="C106:C108"/>
    <mergeCell ref="C109:C111"/>
    <mergeCell ref="C112:C114"/>
    <mergeCell ref="C115:C117"/>
    <mergeCell ref="C118:C120"/>
    <mergeCell ref="C121:C123"/>
    <mergeCell ref="C124:C126"/>
    <mergeCell ref="C127:C129"/>
    <mergeCell ref="C130:C132"/>
    <mergeCell ref="C133:C135"/>
    <mergeCell ref="C136:C138"/>
    <mergeCell ref="C139:C141"/>
    <mergeCell ref="C142:C144"/>
    <mergeCell ref="C145:C147"/>
    <mergeCell ref="C148:C150"/>
    <mergeCell ref="C151:C153"/>
    <mergeCell ref="C154:C156"/>
    <mergeCell ref="C157:C159"/>
    <mergeCell ref="C8:C9"/>
    <mergeCell ref="C10:C12"/>
    <mergeCell ref="C13:C15"/>
    <mergeCell ref="C16:C18"/>
    <mergeCell ref="C19:C21"/>
    <mergeCell ref="C22:C24"/>
    <mergeCell ref="C25:C27"/>
    <mergeCell ref="C28:C30"/>
    <mergeCell ref="C31:C33"/>
    <mergeCell ref="C34:C36"/>
    <mergeCell ref="C37:C39"/>
    <mergeCell ref="C40:C42"/>
    <mergeCell ref="C43:C45"/>
    <mergeCell ref="C46:C48"/>
    <mergeCell ref="C49:C51"/>
    <mergeCell ref="C52:C54"/>
    <mergeCell ref="C55:C57"/>
    <mergeCell ref="C58:C60"/>
    <mergeCell ref="C61:C63"/>
    <mergeCell ref="C64:C66"/>
    <mergeCell ref="C67:C69"/>
    <mergeCell ref="C70:C72"/>
    <mergeCell ref="C73:C75"/>
    <mergeCell ref="C76:C78"/>
    <mergeCell ref="C79:C81"/>
    <mergeCell ref="C82:C84"/>
    <mergeCell ref="C85:C87"/>
    <mergeCell ref="C88:C90"/>
    <mergeCell ref="C91:C93"/>
    <mergeCell ref="C94:C96"/>
    <mergeCell ref="C97:C99"/>
    <mergeCell ref="C100:C102"/>
    <mergeCell ref="U8:W8"/>
    <mergeCell ref="Z8:AC8"/>
    <mergeCell ref="AH8:AI8"/>
    <mergeCell ref="AJ8:AK8"/>
    <mergeCell ref="AL8:AM8"/>
    <mergeCell ref="AN8:AO8"/>
    <mergeCell ref="K8:K9"/>
    <mergeCell ref="L8:L9"/>
    <mergeCell ref="M8:M9"/>
    <mergeCell ref="N8:N9"/>
    <mergeCell ref="P8:P9"/>
    <mergeCell ref="Q8:T8"/>
    <mergeCell ref="Y7:AG7"/>
    <mergeCell ref="DT7:DX7"/>
    <mergeCell ref="R10:R12"/>
    <mergeCell ref="S10:S12"/>
    <mergeCell ref="T10:T12"/>
    <mergeCell ref="U10:U12"/>
    <mergeCell ref="V10:V12"/>
    <mergeCell ref="W10:W12"/>
    <mergeCell ref="L10:L12"/>
    <mergeCell ref="M10:M12"/>
    <mergeCell ref="N10:N12"/>
    <mergeCell ref="O10:O12"/>
    <mergeCell ref="P10:P12"/>
    <mergeCell ref="Q10:Q12"/>
    <mergeCell ref="BF8:BG8"/>
    <mergeCell ref="BH8:BI8"/>
    <mergeCell ref="BJ8:BK8"/>
    <mergeCell ref="DZ7:ED7"/>
    <mergeCell ref="B8:B9"/>
    <mergeCell ref="E8:E9"/>
    <mergeCell ref="F8:F9"/>
    <mergeCell ref="G8:G9"/>
    <mergeCell ref="H8:H9"/>
    <mergeCell ref="I8:I9"/>
    <mergeCell ref="J8:J9"/>
    <mergeCell ref="BM6:BV6"/>
    <mergeCell ref="BW6:CF6"/>
    <mergeCell ref="CH6:CL6"/>
    <mergeCell ref="CM6:CM9"/>
    <mergeCell ref="CO6:CX6"/>
    <mergeCell ref="DA6:DJ6"/>
    <mergeCell ref="BM8:BN8"/>
    <mergeCell ref="BO8:BP8"/>
    <mergeCell ref="BQ8:BR8"/>
    <mergeCell ref="BS8:BT8"/>
    <mergeCell ref="Q6:AG6"/>
    <mergeCell ref="AH6:AK6"/>
    <mergeCell ref="AR6:BA6"/>
    <mergeCell ref="BB6:BK6"/>
    <mergeCell ref="CS8:CT8"/>
    <mergeCell ref="CU8:CV8"/>
    <mergeCell ref="BU8:BV8"/>
    <mergeCell ref="BW8:BX8"/>
    <mergeCell ref="BY8:BZ8"/>
    <mergeCell ref="CA8:CB8"/>
    <mergeCell ref="CC8:CD8"/>
    <mergeCell ref="CE8:CF8"/>
    <mergeCell ref="BB8:BC8"/>
    <mergeCell ref="BD8:BE8"/>
    <mergeCell ref="EE8:EE9"/>
    <mergeCell ref="EF8:EF9"/>
    <mergeCell ref="B10:B12"/>
    <mergeCell ref="E10:E12"/>
    <mergeCell ref="F10:F12"/>
    <mergeCell ref="G10:G12"/>
    <mergeCell ref="H10:H12"/>
    <mergeCell ref="I10:I12"/>
    <mergeCell ref="J10:J12"/>
    <mergeCell ref="K10:K12"/>
    <mergeCell ref="DO8:DO9"/>
    <mergeCell ref="DP8:DP9"/>
    <mergeCell ref="DQ8:DQ9"/>
    <mergeCell ref="DR8:DR9"/>
    <mergeCell ref="DS8:DS9"/>
    <mergeCell ref="DY8:DY9"/>
    <mergeCell ref="DG8:DH8"/>
    <mergeCell ref="DI8:DJ8"/>
    <mergeCell ref="DK8:DK9"/>
    <mergeCell ref="DL8:DL9"/>
    <mergeCell ref="DM8:DM9"/>
    <mergeCell ref="DN8:DN9"/>
    <mergeCell ref="CW8:CX8"/>
    <mergeCell ref="CY8:CY9"/>
    <mergeCell ref="CZ8:CZ9"/>
    <mergeCell ref="DA8:DB8"/>
    <mergeCell ref="DC8:DD8"/>
    <mergeCell ref="DE8:DF8"/>
    <mergeCell ref="CG8:CG9"/>
    <mergeCell ref="CN8:CN9"/>
    <mergeCell ref="CO8:CP8"/>
    <mergeCell ref="CQ8:CR8"/>
    <mergeCell ref="BL8:BL9"/>
    <mergeCell ref="AP8:AQ8"/>
    <mergeCell ref="AR8:AS8"/>
    <mergeCell ref="AT8:AU8"/>
    <mergeCell ref="AV8:AW8"/>
    <mergeCell ref="AX8:AY8"/>
    <mergeCell ref="AZ8:BA8"/>
    <mergeCell ref="BH10:BH12"/>
    <mergeCell ref="BI10:BI12"/>
    <mergeCell ref="BJ10:BJ12"/>
    <mergeCell ref="BK10:BK12"/>
    <mergeCell ref="BL10:BL12"/>
    <mergeCell ref="BM10:BM12"/>
    <mergeCell ref="BB10:BB12"/>
    <mergeCell ref="BC10:BC12"/>
    <mergeCell ref="BD10:BD12"/>
    <mergeCell ref="BE10:BE12"/>
    <mergeCell ref="BF10:BF12"/>
    <mergeCell ref="BG10:BG12"/>
    <mergeCell ref="AV10:AV12"/>
    <mergeCell ref="AW10:AW12"/>
    <mergeCell ref="AX10:AX12"/>
    <mergeCell ref="AY10:AY12"/>
    <mergeCell ref="AZ10:AZ12"/>
    <mergeCell ref="BA10:BA12"/>
    <mergeCell ref="AP10:AP12"/>
    <mergeCell ref="AQ10:AQ12"/>
    <mergeCell ref="AR10:AR12"/>
    <mergeCell ref="AS10:AS12"/>
    <mergeCell ref="AT10:AT12"/>
    <mergeCell ref="AU10:AU12"/>
    <mergeCell ref="AJ10:AJ12"/>
    <mergeCell ref="AK10:AK12"/>
    <mergeCell ref="AL10:AL12"/>
    <mergeCell ref="AM10:AM12"/>
    <mergeCell ref="AN10:AN12"/>
    <mergeCell ref="AO10:AO12"/>
    <mergeCell ref="X10:X12"/>
    <mergeCell ref="Y10:Y12"/>
    <mergeCell ref="AF10:AF12"/>
    <mergeCell ref="AG10:AG12"/>
    <mergeCell ref="AH10:AH12"/>
    <mergeCell ref="AI10:AI12"/>
    <mergeCell ref="CR10:CR12"/>
    <mergeCell ref="CS10:CS12"/>
    <mergeCell ref="CT10:CT12"/>
    <mergeCell ref="CU10:CU12"/>
    <mergeCell ref="CV10:CV12"/>
    <mergeCell ref="BT10:BT12"/>
    <mergeCell ref="BU10:BU12"/>
    <mergeCell ref="BV10:BV12"/>
    <mergeCell ref="BW10:BW12"/>
    <mergeCell ref="BX10:BX12"/>
    <mergeCell ref="BY10:BY12"/>
    <mergeCell ref="BN10:BN12"/>
    <mergeCell ref="BO10:BO12"/>
    <mergeCell ref="BP10:BP12"/>
    <mergeCell ref="BQ10:BQ12"/>
    <mergeCell ref="BR10:BR12"/>
    <mergeCell ref="BS10:BS12"/>
    <mergeCell ref="CW10:CW12"/>
    <mergeCell ref="CL10:CL12"/>
    <mergeCell ref="CM10:CM12"/>
    <mergeCell ref="CN10:CN12"/>
    <mergeCell ref="CO10:CO12"/>
    <mergeCell ref="CP10:CP12"/>
    <mergeCell ref="CQ10:CQ12"/>
    <mergeCell ref="CF10:CF12"/>
    <mergeCell ref="CG10:CG12"/>
    <mergeCell ref="CH10:CH12"/>
    <mergeCell ref="CI10:CI12"/>
    <mergeCell ref="CJ10:CJ12"/>
    <mergeCell ref="CK10:CK12"/>
    <mergeCell ref="BZ10:BZ12"/>
    <mergeCell ref="CA10:CA12"/>
    <mergeCell ref="CB10:CB12"/>
    <mergeCell ref="CC10:CC12"/>
    <mergeCell ref="CD10:CD12"/>
    <mergeCell ref="CE10:CE12"/>
    <mergeCell ref="AG13:AG15"/>
    <mergeCell ref="AH13:AH15"/>
    <mergeCell ref="AI13:AI15"/>
    <mergeCell ref="AJ13:AJ15"/>
    <mergeCell ref="AK13:AK15"/>
    <mergeCell ref="AL13:AL15"/>
    <mergeCell ref="U13:U15"/>
    <mergeCell ref="V13:V15"/>
    <mergeCell ref="W13:W15"/>
    <mergeCell ref="X13:X15"/>
    <mergeCell ref="Y13:Y15"/>
    <mergeCell ref="AF13:AF15"/>
    <mergeCell ref="O13:O15"/>
    <mergeCell ref="P13:P15"/>
    <mergeCell ref="Q13:Q15"/>
    <mergeCell ref="R13:R15"/>
    <mergeCell ref="S13:S15"/>
    <mergeCell ref="T13:T15"/>
    <mergeCell ref="I13:I15"/>
    <mergeCell ref="J13:J15"/>
    <mergeCell ref="K13:K15"/>
    <mergeCell ref="L13:L15"/>
    <mergeCell ref="M13:M15"/>
    <mergeCell ref="N13:N15"/>
    <mergeCell ref="EB10:EB12"/>
    <mergeCell ref="EC10:EC12"/>
    <mergeCell ref="ED10:ED12"/>
    <mergeCell ref="EE10:EE12"/>
    <mergeCell ref="EF10:EF12"/>
    <mergeCell ref="B13:B15"/>
    <mergeCell ref="E13:E15"/>
    <mergeCell ref="F13:F15"/>
    <mergeCell ref="G13:G15"/>
    <mergeCell ref="H13:H15"/>
    <mergeCell ref="DV10:DV12"/>
    <mergeCell ref="DW10:DW12"/>
    <mergeCell ref="DX10:DX12"/>
    <mergeCell ref="DY10:DY12"/>
    <mergeCell ref="DZ10:DZ12"/>
    <mergeCell ref="EA10:EA12"/>
    <mergeCell ref="DP10:DP12"/>
    <mergeCell ref="DQ10:DQ12"/>
    <mergeCell ref="DR10:DR12"/>
    <mergeCell ref="DS10:DS12"/>
    <mergeCell ref="DT10:DT12"/>
    <mergeCell ref="DU10:DU12"/>
    <mergeCell ref="DJ10:DJ12"/>
    <mergeCell ref="DK10:DK12"/>
    <mergeCell ref="DL10:DL12"/>
    <mergeCell ref="DM10:DM12"/>
    <mergeCell ref="DN10:DN12"/>
    <mergeCell ref="DO10:DO12"/>
    <mergeCell ref="DD10:DD12"/>
    <mergeCell ref="DE10:DE12"/>
    <mergeCell ref="DF10:DF12"/>
    <mergeCell ref="DG10:DG12"/>
    <mergeCell ref="DH10:DH12"/>
    <mergeCell ref="DI10:DI12"/>
    <mergeCell ref="CX10:CX12"/>
    <mergeCell ref="CY10:CY12"/>
    <mergeCell ref="CZ10:CZ12"/>
    <mergeCell ref="DA10:DA12"/>
    <mergeCell ref="DB10:DB12"/>
    <mergeCell ref="DC10:DC12"/>
    <mergeCell ref="BQ13:BQ15"/>
    <mergeCell ref="BR13:BR15"/>
    <mergeCell ref="BS13:BS15"/>
    <mergeCell ref="BT13:BT15"/>
    <mergeCell ref="BU13:BU15"/>
    <mergeCell ref="BV13:BV15"/>
    <mergeCell ref="DF13:DF15"/>
    <mergeCell ref="CL13:CL15"/>
    <mergeCell ref="CM13:CM15"/>
    <mergeCell ref="CN13:CN15"/>
    <mergeCell ref="CC13:CC15"/>
    <mergeCell ref="CD13:CD15"/>
    <mergeCell ref="CE13:CE15"/>
    <mergeCell ref="CF13:CF15"/>
    <mergeCell ref="CG13:CG15"/>
    <mergeCell ref="CH13:CH15"/>
    <mergeCell ref="BW13:BW15"/>
    <mergeCell ref="BX13:BX15"/>
    <mergeCell ref="BK13:BK15"/>
    <mergeCell ref="BL13:BL15"/>
    <mergeCell ref="BM13:BM15"/>
    <mergeCell ref="BN13:BN15"/>
    <mergeCell ref="BO13:BO15"/>
    <mergeCell ref="BP13:BP15"/>
    <mergeCell ref="BE13:BE15"/>
    <mergeCell ref="BF13:BF15"/>
    <mergeCell ref="BG13:BG15"/>
    <mergeCell ref="BH13:BH15"/>
    <mergeCell ref="BI13:BI15"/>
    <mergeCell ref="BJ13:BJ15"/>
    <mergeCell ref="AY13:AY15"/>
    <mergeCell ref="AZ13:AZ15"/>
    <mergeCell ref="BA13:BA15"/>
    <mergeCell ref="BB13:BB15"/>
    <mergeCell ref="BC13:BC15"/>
    <mergeCell ref="BD13:BD15"/>
    <mergeCell ref="AS13:AS15"/>
    <mergeCell ref="AT13:AT15"/>
    <mergeCell ref="AU13:AU15"/>
    <mergeCell ref="AV13:AV15"/>
    <mergeCell ref="AW13:AW15"/>
    <mergeCell ref="AX13:AX15"/>
    <mergeCell ref="AM13:AM15"/>
    <mergeCell ref="AN13:AN15"/>
    <mergeCell ref="AO13:AO15"/>
    <mergeCell ref="AP13:AP15"/>
    <mergeCell ref="AQ13:AQ15"/>
    <mergeCell ref="AR13:AR15"/>
    <mergeCell ref="DA13:DA15"/>
    <mergeCell ref="DB13:DB15"/>
    <mergeCell ref="DC13:DC15"/>
    <mergeCell ref="DD13:DD15"/>
    <mergeCell ref="DE13:DE15"/>
    <mergeCell ref="CU13:CU15"/>
    <mergeCell ref="CV13:CV15"/>
    <mergeCell ref="CW13:CW15"/>
    <mergeCell ref="CX13:CX15"/>
    <mergeCell ref="CY13:CY15"/>
    <mergeCell ref="CZ13:CZ15"/>
    <mergeCell ref="CO13:CO15"/>
    <mergeCell ref="CP13:CP15"/>
    <mergeCell ref="CQ13:CQ15"/>
    <mergeCell ref="CR13:CR15"/>
    <mergeCell ref="CS13:CS15"/>
    <mergeCell ref="CT13:CT15"/>
    <mergeCell ref="CI13:CI15"/>
    <mergeCell ref="CJ13:CJ15"/>
    <mergeCell ref="CK13:CK15"/>
    <mergeCell ref="BY13:BY15"/>
    <mergeCell ref="BZ13:BZ15"/>
    <mergeCell ref="CA13:CA15"/>
    <mergeCell ref="CB13:CB15"/>
    <mergeCell ref="AP16:AP18"/>
    <mergeCell ref="AQ16:AQ18"/>
    <mergeCell ref="AR16:AR18"/>
    <mergeCell ref="AS16:AS18"/>
    <mergeCell ref="AT16:AT18"/>
    <mergeCell ref="AU16:AU18"/>
    <mergeCell ref="AJ16:AJ18"/>
    <mergeCell ref="AK16:AK18"/>
    <mergeCell ref="AL16:AL18"/>
    <mergeCell ref="AM16:AM18"/>
    <mergeCell ref="AN16:AN18"/>
    <mergeCell ref="AO16:AO18"/>
    <mergeCell ref="X16:X18"/>
    <mergeCell ref="Y16:Y18"/>
    <mergeCell ref="AF16:AF18"/>
    <mergeCell ref="AG16:AG18"/>
    <mergeCell ref="AH16:AH18"/>
    <mergeCell ref="AI16:AI18"/>
    <mergeCell ref="BT16:BT18"/>
    <mergeCell ref="BU16:BU18"/>
    <mergeCell ref="BV16:BV18"/>
    <mergeCell ref="BW16:BW18"/>
    <mergeCell ref="BX16:BX18"/>
    <mergeCell ref="BY16:BY18"/>
    <mergeCell ref="BN16:BN18"/>
    <mergeCell ref="BO16:BO18"/>
    <mergeCell ref="BP16:BP18"/>
    <mergeCell ref="BQ16:BQ18"/>
    <mergeCell ref="R16:R18"/>
    <mergeCell ref="S16:S18"/>
    <mergeCell ref="T16:T18"/>
    <mergeCell ref="U16:U18"/>
    <mergeCell ref="V16:V18"/>
    <mergeCell ref="W16:W18"/>
    <mergeCell ref="L16:L18"/>
    <mergeCell ref="M16:M18"/>
    <mergeCell ref="N16:N18"/>
    <mergeCell ref="O16:O18"/>
    <mergeCell ref="P16:P18"/>
    <mergeCell ref="Q16:Q18"/>
    <mergeCell ref="EE13:EE15"/>
    <mergeCell ref="EF13:EF15"/>
    <mergeCell ref="B16:B18"/>
    <mergeCell ref="E16:E18"/>
    <mergeCell ref="F16:F18"/>
    <mergeCell ref="G16:G18"/>
    <mergeCell ref="H16:H18"/>
    <mergeCell ref="I16:I18"/>
    <mergeCell ref="J16:J18"/>
    <mergeCell ref="K16:K18"/>
    <mergeCell ref="DY13:DY15"/>
    <mergeCell ref="DZ13:DZ15"/>
    <mergeCell ref="EA13:EA15"/>
    <mergeCell ref="EB13:EB15"/>
    <mergeCell ref="EC13:EC15"/>
    <mergeCell ref="ED13:ED15"/>
    <mergeCell ref="DS13:DS15"/>
    <mergeCell ref="DT13:DT15"/>
    <mergeCell ref="DU13:DU15"/>
    <mergeCell ref="DV13:DV15"/>
    <mergeCell ref="DW13:DW15"/>
    <mergeCell ref="DX13:DX15"/>
    <mergeCell ref="DM13:DM15"/>
    <mergeCell ref="DN13:DN15"/>
    <mergeCell ref="DO13:DO15"/>
    <mergeCell ref="DP13:DP15"/>
    <mergeCell ref="DQ13:DQ15"/>
    <mergeCell ref="DR13:DR15"/>
    <mergeCell ref="DG13:DG15"/>
    <mergeCell ref="DH13:DH15"/>
    <mergeCell ref="DI13:DI15"/>
    <mergeCell ref="DJ13:DJ15"/>
    <mergeCell ref="DK13:DK15"/>
    <mergeCell ref="DL13:DL15"/>
    <mergeCell ref="BZ16:BZ18"/>
    <mergeCell ref="CA16:CA18"/>
    <mergeCell ref="CB16:CB18"/>
    <mergeCell ref="CC16:CC18"/>
    <mergeCell ref="CD16:CD18"/>
    <mergeCell ref="CE16:CE18"/>
    <mergeCell ref="DN16:DN18"/>
    <mergeCell ref="DO16:DO18"/>
    <mergeCell ref="DD16:DD18"/>
    <mergeCell ref="DE16:DE18"/>
    <mergeCell ref="DF16:DF18"/>
    <mergeCell ref="DG16:DG18"/>
    <mergeCell ref="DH16:DH18"/>
    <mergeCell ref="DI16:DI18"/>
    <mergeCell ref="CX16:CX18"/>
    <mergeCell ref="CY16:CY18"/>
    <mergeCell ref="CZ16:CZ18"/>
    <mergeCell ref="DA16:DA18"/>
    <mergeCell ref="BR16:BR18"/>
    <mergeCell ref="BS16:BS18"/>
    <mergeCell ref="BH16:BH18"/>
    <mergeCell ref="BI16:BI18"/>
    <mergeCell ref="BJ16:BJ18"/>
    <mergeCell ref="BK16:BK18"/>
    <mergeCell ref="BL16:BL18"/>
    <mergeCell ref="BM16:BM18"/>
    <mergeCell ref="BB16:BB18"/>
    <mergeCell ref="BC16:BC18"/>
    <mergeCell ref="BD16:BD18"/>
    <mergeCell ref="BE16:BE18"/>
    <mergeCell ref="BF16:BF18"/>
    <mergeCell ref="BG16:BG18"/>
    <mergeCell ref="AV16:AV18"/>
    <mergeCell ref="AW16:AW18"/>
    <mergeCell ref="AX16:AX18"/>
    <mergeCell ref="AY16:AY18"/>
    <mergeCell ref="AZ16:AZ18"/>
    <mergeCell ref="BA16:BA18"/>
    <mergeCell ref="I19:I21"/>
    <mergeCell ref="J19:J21"/>
    <mergeCell ref="K19:K21"/>
    <mergeCell ref="L19:L21"/>
    <mergeCell ref="M19:M21"/>
    <mergeCell ref="N19:N21"/>
    <mergeCell ref="EB16:EB18"/>
    <mergeCell ref="EC16:EC18"/>
    <mergeCell ref="ED16:ED18"/>
    <mergeCell ref="EE16:EE18"/>
    <mergeCell ref="EF16:EF18"/>
    <mergeCell ref="B19:B21"/>
    <mergeCell ref="E19:E21"/>
    <mergeCell ref="F19:F21"/>
    <mergeCell ref="G19:G21"/>
    <mergeCell ref="H19:H21"/>
    <mergeCell ref="DV16:DV18"/>
    <mergeCell ref="DW16:DW18"/>
    <mergeCell ref="DX16:DX18"/>
    <mergeCell ref="DY16:DY18"/>
    <mergeCell ref="DZ16:DZ18"/>
    <mergeCell ref="EA16:EA18"/>
    <mergeCell ref="DP16:DP18"/>
    <mergeCell ref="DQ16:DQ18"/>
    <mergeCell ref="DR16:DR18"/>
    <mergeCell ref="DS16:DS18"/>
    <mergeCell ref="DT16:DT18"/>
    <mergeCell ref="DU16:DU18"/>
    <mergeCell ref="DJ16:DJ18"/>
    <mergeCell ref="DK16:DK18"/>
    <mergeCell ref="DL16:DL18"/>
    <mergeCell ref="DM16:DM18"/>
    <mergeCell ref="DB16:DB18"/>
    <mergeCell ref="DC16:DC18"/>
    <mergeCell ref="CR16:CR18"/>
    <mergeCell ref="CS16:CS18"/>
    <mergeCell ref="CT16:CT18"/>
    <mergeCell ref="CU16:CU18"/>
    <mergeCell ref="CV16:CV18"/>
    <mergeCell ref="CW16:CW18"/>
    <mergeCell ref="CL16:CL18"/>
    <mergeCell ref="CM16:CM18"/>
    <mergeCell ref="CN16:CN18"/>
    <mergeCell ref="CO16:CO18"/>
    <mergeCell ref="CP16:CP18"/>
    <mergeCell ref="CQ16:CQ18"/>
    <mergeCell ref="CF16:CF18"/>
    <mergeCell ref="CG16:CG18"/>
    <mergeCell ref="CH16:CH18"/>
    <mergeCell ref="CI16:CI18"/>
    <mergeCell ref="CJ16:CJ18"/>
    <mergeCell ref="CK16:CK18"/>
    <mergeCell ref="AY19:AY21"/>
    <mergeCell ref="AZ19:AZ21"/>
    <mergeCell ref="BA19:BA21"/>
    <mergeCell ref="BB19:BB21"/>
    <mergeCell ref="BC19:BC21"/>
    <mergeCell ref="BD19:BD21"/>
    <mergeCell ref="AS19:AS21"/>
    <mergeCell ref="AT19:AT21"/>
    <mergeCell ref="AU19:AU21"/>
    <mergeCell ref="AV19:AV21"/>
    <mergeCell ref="AW19:AW21"/>
    <mergeCell ref="AX19:AX21"/>
    <mergeCell ref="AM19:AM21"/>
    <mergeCell ref="AN19:AN21"/>
    <mergeCell ref="AO19:AO21"/>
    <mergeCell ref="AP19:AP21"/>
    <mergeCell ref="AQ19:AQ21"/>
    <mergeCell ref="AR19:AR21"/>
    <mergeCell ref="AG19:AG21"/>
    <mergeCell ref="AH19:AH21"/>
    <mergeCell ref="AI19:AI21"/>
    <mergeCell ref="AJ19:AJ21"/>
    <mergeCell ref="AK19:AK21"/>
    <mergeCell ref="AL19:AL21"/>
    <mergeCell ref="U19:U21"/>
    <mergeCell ref="V19:V21"/>
    <mergeCell ref="W19:W21"/>
    <mergeCell ref="X19:X21"/>
    <mergeCell ref="Y19:Y21"/>
    <mergeCell ref="AF19:AF21"/>
    <mergeCell ref="O19:O21"/>
    <mergeCell ref="P19:P21"/>
    <mergeCell ref="Q19:Q21"/>
    <mergeCell ref="R19:R21"/>
    <mergeCell ref="S19:S21"/>
    <mergeCell ref="T19:T21"/>
    <mergeCell ref="BI19:BI21"/>
    <mergeCell ref="BJ19:BJ21"/>
    <mergeCell ref="CI19:CI21"/>
    <mergeCell ref="CJ19:CJ21"/>
    <mergeCell ref="CK19:CK21"/>
    <mergeCell ref="CL19:CL21"/>
    <mergeCell ref="CM19:CM21"/>
    <mergeCell ref="CN19:CN21"/>
    <mergeCell ref="CC19:CC21"/>
    <mergeCell ref="CD19:CD21"/>
    <mergeCell ref="CE19:CE21"/>
    <mergeCell ref="CF19:CF21"/>
    <mergeCell ref="CG19:CG21"/>
    <mergeCell ref="CH19:CH21"/>
    <mergeCell ref="BW19:BW21"/>
    <mergeCell ref="BX19:BX21"/>
    <mergeCell ref="BY19:BY21"/>
    <mergeCell ref="BZ19:BZ21"/>
    <mergeCell ref="CA19:CA21"/>
    <mergeCell ref="CB19:CB21"/>
    <mergeCell ref="R22:R24"/>
    <mergeCell ref="S22:S24"/>
    <mergeCell ref="T22:T24"/>
    <mergeCell ref="U22:U24"/>
    <mergeCell ref="V22:V24"/>
    <mergeCell ref="W22:W24"/>
    <mergeCell ref="L22:L24"/>
    <mergeCell ref="M22:M24"/>
    <mergeCell ref="N22:N24"/>
    <mergeCell ref="O22:O24"/>
    <mergeCell ref="P22:P24"/>
    <mergeCell ref="Q22:Q24"/>
    <mergeCell ref="EE19:EE21"/>
    <mergeCell ref="EF19:EF21"/>
    <mergeCell ref="B22:B24"/>
    <mergeCell ref="E22:E24"/>
    <mergeCell ref="F22:F24"/>
    <mergeCell ref="G22:G24"/>
    <mergeCell ref="H22:H24"/>
    <mergeCell ref="I22:I24"/>
    <mergeCell ref="J22:J24"/>
    <mergeCell ref="K22:K24"/>
    <mergeCell ref="DY19:DY21"/>
    <mergeCell ref="DZ19:DZ21"/>
    <mergeCell ref="EA19:EA21"/>
    <mergeCell ref="EB19:EB21"/>
    <mergeCell ref="EC19:EC21"/>
    <mergeCell ref="ED19:ED21"/>
    <mergeCell ref="DS19:DS21"/>
    <mergeCell ref="DT19:DT21"/>
    <mergeCell ref="DU19:DU21"/>
    <mergeCell ref="DV19:DV21"/>
    <mergeCell ref="DW19:DW21"/>
    <mergeCell ref="DX19:DX21"/>
    <mergeCell ref="DM19:DM21"/>
    <mergeCell ref="DN19:DN21"/>
    <mergeCell ref="DO19:DO21"/>
    <mergeCell ref="DP19:DP21"/>
    <mergeCell ref="DQ19:DQ21"/>
    <mergeCell ref="DR19:DR21"/>
    <mergeCell ref="DG19:DG21"/>
    <mergeCell ref="DH19:DH21"/>
    <mergeCell ref="DI19:DI21"/>
    <mergeCell ref="DJ19:DJ21"/>
    <mergeCell ref="DK19:DK21"/>
    <mergeCell ref="DL19:DL21"/>
    <mergeCell ref="DA19:DA21"/>
    <mergeCell ref="DB19:DB21"/>
    <mergeCell ref="DC19:DC21"/>
    <mergeCell ref="DD19:DD21"/>
    <mergeCell ref="DE19:DE21"/>
    <mergeCell ref="DF19:DF21"/>
    <mergeCell ref="CV19:CV21"/>
    <mergeCell ref="CW19:CW21"/>
    <mergeCell ref="CX19:CX21"/>
    <mergeCell ref="CY19:CY21"/>
    <mergeCell ref="CZ19:CZ21"/>
    <mergeCell ref="CO19:CO21"/>
    <mergeCell ref="CP19:CP21"/>
    <mergeCell ref="CQ19:CQ21"/>
    <mergeCell ref="CR19:CR21"/>
    <mergeCell ref="CS19:CS21"/>
    <mergeCell ref="CT19:CT21"/>
    <mergeCell ref="BH22:BH24"/>
    <mergeCell ref="BI22:BI24"/>
    <mergeCell ref="BJ22:BJ24"/>
    <mergeCell ref="BK22:BK24"/>
    <mergeCell ref="BL22:BL24"/>
    <mergeCell ref="BM22:BM24"/>
    <mergeCell ref="CW22:CW24"/>
    <mergeCell ref="CC22:CC24"/>
    <mergeCell ref="CD22:CD24"/>
    <mergeCell ref="CE22:CE24"/>
    <mergeCell ref="BT22:BT24"/>
    <mergeCell ref="BU22:BU24"/>
    <mergeCell ref="BV22:BV24"/>
    <mergeCell ref="BW22:BW24"/>
    <mergeCell ref="BX22:BX24"/>
    <mergeCell ref="BY22:BY24"/>
    <mergeCell ref="BN22:BN24"/>
    <mergeCell ref="BO22:BO24"/>
    <mergeCell ref="BP22:BP24"/>
    <mergeCell ref="BQ22:BQ24"/>
    <mergeCell ref="BQ19:BQ21"/>
    <mergeCell ref="BD22:BD24"/>
    <mergeCell ref="BE22:BE24"/>
    <mergeCell ref="BF22:BF24"/>
    <mergeCell ref="BG22:BG24"/>
    <mergeCell ref="AV22:AV24"/>
    <mergeCell ref="AW22:AW24"/>
    <mergeCell ref="AX22:AX24"/>
    <mergeCell ref="AY22:AY24"/>
    <mergeCell ref="AZ22:AZ24"/>
    <mergeCell ref="BA22:BA24"/>
    <mergeCell ref="AP22:AP24"/>
    <mergeCell ref="AQ22:AQ24"/>
    <mergeCell ref="AR22:AR24"/>
    <mergeCell ref="AS22:AS24"/>
    <mergeCell ref="AT22:AT24"/>
    <mergeCell ref="AU22:AU24"/>
    <mergeCell ref="CU19:CU21"/>
    <mergeCell ref="BR19:BR21"/>
    <mergeCell ref="BS19:BS21"/>
    <mergeCell ref="BT19:BT21"/>
    <mergeCell ref="BU19:BU21"/>
    <mergeCell ref="BV19:BV21"/>
    <mergeCell ref="BK19:BK21"/>
    <mergeCell ref="BL19:BL21"/>
    <mergeCell ref="BM19:BM21"/>
    <mergeCell ref="BN19:BN21"/>
    <mergeCell ref="BO19:BO21"/>
    <mergeCell ref="BP19:BP21"/>
    <mergeCell ref="BE19:BE21"/>
    <mergeCell ref="BF19:BF21"/>
    <mergeCell ref="BG19:BG21"/>
    <mergeCell ref="BH19:BH21"/>
    <mergeCell ref="AJ22:AJ24"/>
    <mergeCell ref="AK22:AK24"/>
    <mergeCell ref="AL22:AL24"/>
    <mergeCell ref="AM22:AM24"/>
    <mergeCell ref="AN22:AN24"/>
    <mergeCell ref="AO22:AO24"/>
    <mergeCell ref="X22:X24"/>
    <mergeCell ref="Y22:Y24"/>
    <mergeCell ref="AF22:AF24"/>
    <mergeCell ref="AG22:AG24"/>
    <mergeCell ref="AH22:AH24"/>
    <mergeCell ref="AI22:AI24"/>
    <mergeCell ref="CR22:CR24"/>
    <mergeCell ref="CS22:CS24"/>
    <mergeCell ref="CT22:CT24"/>
    <mergeCell ref="CU22:CU24"/>
    <mergeCell ref="CV22:CV24"/>
    <mergeCell ref="CL22:CL24"/>
    <mergeCell ref="CM22:CM24"/>
    <mergeCell ref="CN22:CN24"/>
    <mergeCell ref="CO22:CO24"/>
    <mergeCell ref="CP22:CP24"/>
    <mergeCell ref="CQ22:CQ24"/>
    <mergeCell ref="CF22:CF24"/>
    <mergeCell ref="CG22:CG24"/>
    <mergeCell ref="CH22:CH24"/>
    <mergeCell ref="CI22:CI24"/>
    <mergeCell ref="CJ22:CJ24"/>
    <mergeCell ref="CK22:CK24"/>
    <mergeCell ref="BZ22:BZ24"/>
    <mergeCell ref="CA22:CA24"/>
    <mergeCell ref="CB22:CB24"/>
    <mergeCell ref="AG25:AG27"/>
    <mergeCell ref="AH25:AH27"/>
    <mergeCell ref="AI25:AI27"/>
    <mergeCell ref="AJ25:AJ27"/>
    <mergeCell ref="AK25:AK27"/>
    <mergeCell ref="AL25:AL27"/>
    <mergeCell ref="U25:U27"/>
    <mergeCell ref="V25:V27"/>
    <mergeCell ref="W25:W27"/>
    <mergeCell ref="X25:X27"/>
    <mergeCell ref="Y25:Y27"/>
    <mergeCell ref="AF25:AF27"/>
    <mergeCell ref="O25:O27"/>
    <mergeCell ref="P25:P27"/>
    <mergeCell ref="Q25:Q27"/>
    <mergeCell ref="R25:R27"/>
    <mergeCell ref="S25:S27"/>
    <mergeCell ref="T25:T27"/>
    <mergeCell ref="I25:I27"/>
    <mergeCell ref="J25:J27"/>
    <mergeCell ref="K25:K27"/>
    <mergeCell ref="L25:L27"/>
    <mergeCell ref="M25:M27"/>
    <mergeCell ref="N25:N27"/>
    <mergeCell ref="EB22:EB24"/>
    <mergeCell ref="EC22:EC24"/>
    <mergeCell ref="ED22:ED24"/>
    <mergeCell ref="EE22:EE24"/>
    <mergeCell ref="EF22:EF24"/>
    <mergeCell ref="B25:B27"/>
    <mergeCell ref="E25:E27"/>
    <mergeCell ref="F25:F27"/>
    <mergeCell ref="G25:G27"/>
    <mergeCell ref="H25:H27"/>
    <mergeCell ref="DV22:DV24"/>
    <mergeCell ref="DW22:DW24"/>
    <mergeCell ref="DX22:DX24"/>
    <mergeCell ref="DY22:DY24"/>
    <mergeCell ref="DZ22:DZ24"/>
    <mergeCell ref="EA22:EA24"/>
    <mergeCell ref="DP22:DP24"/>
    <mergeCell ref="DQ22:DQ24"/>
    <mergeCell ref="DR22:DR24"/>
    <mergeCell ref="DS22:DS24"/>
    <mergeCell ref="DT22:DT24"/>
    <mergeCell ref="DU22:DU24"/>
    <mergeCell ref="DJ22:DJ24"/>
    <mergeCell ref="DK22:DK24"/>
    <mergeCell ref="DL22:DL24"/>
    <mergeCell ref="DM22:DM24"/>
    <mergeCell ref="DO22:DO24"/>
    <mergeCell ref="DD22:DD24"/>
    <mergeCell ref="DE22:DE24"/>
    <mergeCell ref="DF22:DF24"/>
    <mergeCell ref="DG22:DG24"/>
    <mergeCell ref="DH22:DH24"/>
    <mergeCell ref="DI22:DI24"/>
    <mergeCell ref="CX22:CX24"/>
    <mergeCell ref="CY22:CY24"/>
    <mergeCell ref="CZ22:CZ24"/>
    <mergeCell ref="DA22:DA24"/>
    <mergeCell ref="DB22:DB24"/>
    <mergeCell ref="DC22:DC24"/>
    <mergeCell ref="BQ25:BQ27"/>
    <mergeCell ref="BR25:BR27"/>
    <mergeCell ref="BS25:BS27"/>
    <mergeCell ref="BT25:BT27"/>
    <mergeCell ref="BU25:BU27"/>
    <mergeCell ref="BV25:BV27"/>
    <mergeCell ref="DA25:DA27"/>
    <mergeCell ref="DB25:DB27"/>
    <mergeCell ref="DC25:DC27"/>
    <mergeCell ref="DD25:DD27"/>
    <mergeCell ref="DE25:DE27"/>
    <mergeCell ref="DF25:DF27"/>
    <mergeCell ref="CU25:CU27"/>
    <mergeCell ref="CV25:CV27"/>
    <mergeCell ref="CW25:CW27"/>
    <mergeCell ref="CX25:CX27"/>
    <mergeCell ref="CY25:CY27"/>
    <mergeCell ref="CZ25:CZ27"/>
    <mergeCell ref="BR22:BR24"/>
    <mergeCell ref="BA25:BA27"/>
    <mergeCell ref="BB25:BB27"/>
    <mergeCell ref="BC25:BC27"/>
    <mergeCell ref="BD25:BD27"/>
    <mergeCell ref="AS25:AS27"/>
    <mergeCell ref="AT25:AT27"/>
    <mergeCell ref="AU25:AU27"/>
    <mergeCell ref="AV25:AV27"/>
    <mergeCell ref="AW25:AW27"/>
    <mergeCell ref="AX25:AX27"/>
    <mergeCell ref="AM25:AM27"/>
    <mergeCell ref="AN25:AN27"/>
    <mergeCell ref="AO25:AO27"/>
    <mergeCell ref="AP25:AP27"/>
    <mergeCell ref="AQ25:AQ27"/>
    <mergeCell ref="AR25:AR27"/>
    <mergeCell ref="DN22:DN24"/>
    <mergeCell ref="BS22:BS24"/>
    <mergeCell ref="BK25:BK27"/>
    <mergeCell ref="BL25:BL27"/>
    <mergeCell ref="BM25:BM27"/>
    <mergeCell ref="BN25:BN27"/>
    <mergeCell ref="BO25:BO27"/>
    <mergeCell ref="BP25:BP27"/>
    <mergeCell ref="BE25:BE27"/>
    <mergeCell ref="BF25:BF27"/>
    <mergeCell ref="BG25:BG27"/>
    <mergeCell ref="BH25:BH27"/>
    <mergeCell ref="BI25:BI27"/>
    <mergeCell ref="BJ25:BJ27"/>
    <mergeCell ref="BB22:BB24"/>
    <mergeCell ref="BC22:BC24"/>
    <mergeCell ref="CO25:CO27"/>
    <mergeCell ref="CP25:CP27"/>
    <mergeCell ref="CQ25:CQ27"/>
    <mergeCell ref="CR25:CR27"/>
    <mergeCell ref="CS25:CS27"/>
    <mergeCell ref="CT25:CT27"/>
    <mergeCell ref="CI25:CI27"/>
    <mergeCell ref="CJ25:CJ27"/>
    <mergeCell ref="CK25:CK27"/>
    <mergeCell ref="CL25:CL27"/>
    <mergeCell ref="CM25:CM27"/>
    <mergeCell ref="CN25:CN27"/>
    <mergeCell ref="CC25:CC27"/>
    <mergeCell ref="CD25:CD27"/>
    <mergeCell ref="CE25:CE27"/>
    <mergeCell ref="CF25:CF27"/>
    <mergeCell ref="CG25:CG27"/>
    <mergeCell ref="CH25:CH27"/>
    <mergeCell ref="BY25:BY27"/>
    <mergeCell ref="BZ25:BZ27"/>
    <mergeCell ref="CA25:CA27"/>
    <mergeCell ref="CB25:CB27"/>
    <mergeCell ref="AU28:AU30"/>
    <mergeCell ref="AV28:AV30"/>
    <mergeCell ref="AW28:AW30"/>
    <mergeCell ref="AX28:AX30"/>
    <mergeCell ref="AY28:AY30"/>
    <mergeCell ref="AZ28:AZ30"/>
    <mergeCell ref="AO28:AO30"/>
    <mergeCell ref="AP28:AP30"/>
    <mergeCell ref="AQ28:AQ30"/>
    <mergeCell ref="AR28:AR30"/>
    <mergeCell ref="AS28:AS30"/>
    <mergeCell ref="AT28:AT30"/>
    <mergeCell ref="BM28:BM30"/>
    <mergeCell ref="BN28:BN30"/>
    <mergeCell ref="BO28:BO30"/>
    <mergeCell ref="BP28:BP30"/>
    <mergeCell ref="BQ28:BQ30"/>
    <mergeCell ref="BR28:BR30"/>
    <mergeCell ref="BG28:BG30"/>
    <mergeCell ref="BH28:BH30"/>
    <mergeCell ref="BI28:BI30"/>
    <mergeCell ref="BJ28:BJ30"/>
    <mergeCell ref="BK28:BK30"/>
    <mergeCell ref="BL28:BL30"/>
    <mergeCell ref="BA28:BA30"/>
    <mergeCell ref="BB28:BB30"/>
    <mergeCell ref="AY25:AY27"/>
    <mergeCell ref="AZ25:AZ27"/>
    <mergeCell ref="AI28:AI30"/>
    <mergeCell ref="AJ28:AJ30"/>
    <mergeCell ref="AK28:AK30"/>
    <mergeCell ref="AL28:AL30"/>
    <mergeCell ref="AM28:AM30"/>
    <mergeCell ref="AN28:AN30"/>
    <mergeCell ref="U28:U30"/>
    <mergeCell ref="V28:V30"/>
    <mergeCell ref="W28:W30"/>
    <mergeCell ref="AF28:AF30"/>
    <mergeCell ref="AG28:AG30"/>
    <mergeCell ref="AH28:AH30"/>
    <mergeCell ref="N28:N30"/>
    <mergeCell ref="O28:O30"/>
    <mergeCell ref="P28:P30"/>
    <mergeCell ref="Q28:Q30"/>
    <mergeCell ref="R28:R30"/>
    <mergeCell ref="S28:S30"/>
    <mergeCell ref="EE25:EE27"/>
    <mergeCell ref="EF25:EF27"/>
    <mergeCell ref="B28:B30"/>
    <mergeCell ref="E28:E30"/>
    <mergeCell ref="F28:F30"/>
    <mergeCell ref="G28:G30"/>
    <mergeCell ref="H28:H30"/>
    <mergeCell ref="I28:I30"/>
    <mergeCell ref="J28:J30"/>
    <mergeCell ref="K28:K30"/>
    <mergeCell ref="DY25:DY27"/>
    <mergeCell ref="DZ25:DZ27"/>
    <mergeCell ref="EA25:EA27"/>
    <mergeCell ref="EB25:EB27"/>
    <mergeCell ref="EC25:EC27"/>
    <mergeCell ref="ED25:ED27"/>
    <mergeCell ref="DS25:DS27"/>
    <mergeCell ref="DT25:DT27"/>
    <mergeCell ref="DU25:DU27"/>
    <mergeCell ref="DV25:DV27"/>
    <mergeCell ref="DW25:DW27"/>
    <mergeCell ref="DX25:DX27"/>
    <mergeCell ref="DM25:DM27"/>
    <mergeCell ref="DN25:DN27"/>
    <mergeCell ref="DO25:DO27"/>
    <mergeCell ref="DP25:DP27"/>
    <mergeCell ref="DQ25:DQ27"/>
    <mergeCell ref="DR25:DR27"/>
    <mergeCell ref="DG25:DG27"/>
    <mergeCell ref="DH25:DH27"/>
    <mergeCell ref="DI25:DI27"/>
    <mergeCell ref="DJ25:DJ27"/>
    <mergeCell ref="DK25:DK27"/>
    <mergeCell ref="DL25:DL27"/>
    <mergeCell ref="CO28:CO30"/>
    <mergeCell ref="CP28:CP30"/>
    <mergeCell ref="CE28:CE30"/>
    <mergeCell ref="CF28:CF30"/>
    <mergeCell ref="CG28:CG30"/>
    <mergeCell ref="CH28:CH30"/>
    <mergeCell ref="CI28:CI30"/>
    <mergeCell ref="CJ28:CJ30"/>
    <mergeCell ref="BY28:BY30"/>
    <mergeCell ref="BZ28:BZ30"/>
    <mergeCell ref="CA28:CA30"/>
    <mergeCell ref="CB28:CB30"/>
    <mergeCell ref="CC28:CC30"/>
    <mergeCell ref="CD28:CD30"/>
    <mergeCell ref="BS28:BS30"/>
    <mergeCell ref="BT28:BT30"/>
    <mergeCell ref="BU28:BU30"/>
    <mergeCell ref="BV28:BV30"/>
    <mergeCell ref="BW28:BW30"/>
    <mergeCell ref="BX28:BX30"/>
    <mergeCell ref="DI28:DI30"/>
    <mergeCell ref="DJ28:DJ30"/>
    <mergeCell ref="DK28:DK30"/>
    <mergeCell ref="DL28:DL30"/>
    <mergeCell ref="CK28:CK30"/>
    <mergeCell ref="CL28:CL30"/>
    <mergeCell ref="CM28:CM30"/>
    <mergeCell ref="CN28:CN30"/>
    <mergeCell ref="BW25:BW27"/>
    <mergeCell ref="BX25:BX27"/>
    <mergeCell ref="BC28:BC30"/>
    <mergeCell ref="BD28:BD30"/>
    <mergeCell ref="BE28:BE30"/>
    <mergeCell ref="BF28:BF30"/>
    <mergeCell ref="R31:R33"/>
    <mergeCell ref="S31:S33"/>
    <mergeCell ref="U31:U33"/>
    <mergeCell ref="V31:V33"/>
    <mergeCell ref="W31:W33"/>
    <mergeCell ref="AF31:AF33"/>
    <mergeCell ref="J31:J33"/>
    <mergeCell ref="K31:K33"/>
    <mergeCell ref="N31:N33"/>
    <mergeCell ref="O31:O33"/>
    <mergeCell ref="P31:P33"/>
    <mergeCell ref="Q31:Q33"/>
    <mergeCell ref="B31:B33"/>
    <mergeCell ref="E31:E33"/>
    <mergeCell ref="F31:F33"/>
    <mergeCell ref="G31:G33"/>
    <mergeCell ref="H31:H33"/>
    <mergeCell ref="I31:I33"/>
    <mergeCell ref="AS31:AS33"/>
    <mergeCell ref="AT31:AT33"/>
    <mergeCell ref="AU31:AU33"/>
    <mergeCell ref="AV31:AV33"/>
    <mergeCell ref="AW31:AW33"/>
    <mergeCell ref="AX31:AX33"/>
    <mergeCell ref="AM31:AM33"/>
    <mergeCell ref="AN31:AN33"/>
    <mergeCell ref="AO31:AO33"/>
    <mergeCell ref="AP31:AP33"/>
    <mergeCell ref="EA28:EA30"/>
    <mergeCell ref="EB28:EB30"/>
    <mergeCell ref="EC28:EC30"/>
    <mergeCell ref="ED28:ED30"/>
    <mergeCell ref="EE28:EE30"/>
    <mergeCell ref="EF28:EF30"/>
    <mergeCell ref="DU28:DU30"/>
    <mergeCell ref="DV28:DV30"/>
    <mergeCell ref="DW28:DW30"/>
    <mergeCell ref="DX28:DX30"/>
    <mergeCell ref="DY28:DY30"/>
    <mergeCell ref="DZ28:DZ30"/>
    <mergeCell ref="DO28:DO30"/>
    <mergeCell ref="DP28:DP30"/>
    <mergeCell ref="DQ28:DQ30"/>
    <mergeCell ref="DR28:DR30"/>
    <mergeCell ref="DS28:DS30"/>
    <mergeCell ref="DT28:DT30"/>
    <mergeCell ref="DM28:DM30"/>
    <mergeCell ref="DN28:DN30"/>
    <mergeCell ref="DC28:DC30"/>
    <mergeCell ref="DD28:DD30"/>
    <mergeCell ref="DE28:DE30"/>
    <mergeCell ref="DF28:DF30"/>
    <mergeCell ref="DG28:DG30"/>
    <mergeCell ref="DH28:DH30"/>
    <mergeCell ref="CW28:CW30"/>
    <mergeCell ref="CX28:CX30"/>
    <mergeCell ref="CY28:CY30"/>
    <mergeCell ref="CZ28:CZ30"/>
    <mergeCell ref="DA28:DA30"/>
    <mergeCell ref="DB28:DB30"/>
    <mergeCell ref="CQ28:CQ30"/>
    <mergeCell ref="CR28:CR30"/>
    <mergeCell ref="CS28:CS30"/>
    <mergeCell ref="CT28:CT30"/>
    <mergeCell ref="CU28:CU30"/>
    <mergeCell ref="CV28:CV30"/>
    <mergeCell ref="BK31:BK33"/>
    <mergeCell ref="BL31:BL33"/>
    <mergeCell ref="BM31:BM33"/>
    <mergeCell ref="BN31:BN33"/>
    <mergeCell ref="BO31:BO33"/>
    <mergeCell ref="BP31:BP33"/>
    <mergeCell ref="BE31:BE33"/>
    <mergeCell ref="BF31:BF33"/>
    <mergeCell ref="BG31:BG33"/>
    <mergeCell ref="BH31:BH33"/>
    <mergeCell ref="BI31:BI33"/>
    <mergeCell ref="BJ31:BJ33"/>
    <mergeCell ref="AY31:AY33"/>
    <mergeCell ref="AZ31:AZ33"/>
    <mergeCell ref="BA31:BA33"/>
    <mergeCell ref="BB31:BB33"/>
    <mergeCell ref="BC31:BC33"/>
    <mergeCell ref="BD31:BD33"/>
    <mergeCell ref="AQ31:AQ33"/>
    <mergeCell ref="AR31:AR33"/>
    <mergeCell ref="AG31:AG33"/>
    <mergeCell ref="AH31:AH33"/>
    <mergeCell ref="AI31:AI33"/>
    <mergeCell ref="AJ31:AJ33"/>
    <mergeCell ref="AK31:AK33"/>
    <mergeCell ref="AL31:AL33"/>
    <mergeCell ref="CU31:CU33"/>
    <mergeCell ref="CV31:CV33"/>
    <mergeCell ref="CW31:CW33"/>
    <mergeCell ref="CX31:CX33"/>
    <mergeCell ref="CY31:CY33"/>
    <mergeCell ref="CZ31:CZ33"/>
    <mergeCell ref="CO31:CO33"/>
    <mergeCell ref="CP31:CP33"/>
    <mergeCell ref="CQ31:CQ33"/>
    <mergeCell ref="CR31:CR33"/>
    <mergeCell ref="CS31:CS33"/>
    <mergeCell ref="CT31:CT33"/>
    <mergeCell ref="CI31:CI33"/>
    <mergeCell ref="CJ31:CJ33"/>
    <mergeCell ref="CK31:CK33"/>
    <mergeCell ref="CL31:CL33"/>
    <mergeCell ref="CM31:CM33"/>
    <mergeCell ref="CN31:CN33"/>
    <mergeCell ref="CC31:CC33"/>
    <mergeCell ref="CD31:CD33"/>
    <mergeCell ref="CE31:CE33"/>
    <mergeCell ref="CF31:CF33"/>
    <mergeCell ref="CG31:CG33"/>
    <mergeCell ref="CH31:CH33"/>
    <mergeCell ref="BW31:BW33"/>
    <mergeCell ref="BX31:BX33"/>
    <mergeCell ref="BY31:BY33"/>
    <mergeCell ref="BZ31:BZ33"/>
    <mergeCell ref="CA31:CA33"/>
    <mergeCell ref="CB31:CB33"/>
    <mergeCell ref="BQ31:BQ33"/>
    <mergeCell ref="BR31:BR33"/>
    <mergeCell ref="BS31:BS33"/>
    <mergeCell ref="BT31:BT33"/>
    <mergeCell ref="BU31:BU33"/>
    <mergeCell ref="BV31:BV33"/>
    <mergeCell ref="AJ34:AJ36"/>
    <mergeCell ref="AK34:AK36"/>
    <mergeCell ref="AL34:AL36"/>
    <mergeCell ref="AM34:AM36"/>
    <mergeCell ref="AN34:AN36"/>
    <mergeCell ref="AO34:AO36"/>
    <mergeCell ref="BH34:BH36"/>
    <mergeCell ref="BI34:BI36"/>
    <mergeCell ref="BJ34:BJ36"/>
    <mergeCell ref="BK34:BK36"/>
    <mergeCell ref="BL34:BL36"/>
    <mergeCell ref="BM34:BM36"/>
    <mergeCell ref="BB34:BB36"/>
    <mergeCell ref="BC34:BC36"/>
    <mergeCell ref="BD34:BD36"/>
    <mergeCell ref="BE34:BE36"/>
    <mergeCell ref="BF34:BF36"/>
    <mergeCell ref="BG34:BG36"/>
    <mergeCell ref="AV34:AV36"/>
    <mergeCell ref="AW34:AW36"/>
    <mergeCell ref="Y34:Y36"/>
    <mergeCell ref="AF34:AF36"/>
    <mergeCell ref="AG34:AG36"/>
    <mergeCell ref="AH34:AH36"/>
    <mergeCell ref="AI34:AI36"/>
    <mergeCell ref="R34:R36"/>
    <mergeCell ref="S34:S36"/>
    <mergeCell ref="T34:T36"/>
    <mergeCell ref="U34:U36"/>
    <mergeCell ref="V34:V36"/>
    <mergeCell ref="W34:W36"/>
    <mergeCell ref="L34:L36"/>
    <mergeCell ref="M34:M36"/>
    <mergeCell ref="N34:N36"/>
    <mergeCell ref="O34:O36"/>
    <mergeCell ref="P34:P36"/>
    <mergeCell ref="Q34:Q36"/>
    <mergeCell ref="EE31:EE33"/>
    <mergeCell ref="EF31:EF33"/>
    <mergeCell ref="B34:B36"/>
    <mergeCell ref="E34:E36"/>
    <mergeCell ref="F34:F36"/>
    <mergeCell ref="G34:G36"/>
    <mergeCell ref="H34:H36"/>
    <mergeCell ref="I34:I36"/>
    <mergeCell ref="J34:J36"/>
    <mergeCell ref="K34:K36"/>
    <mergeCell ref="DY31:DY33"/>
    <mergeCell ref="DZ31:DZ33"/>
    <mergeCell ref="EA31:EA33"/>
    <mergeCell ref="EB31:EB33"/>
    <mergeCell ref="EC31:EC33"/>
    <mergeCell ref="ED31:ED33"/>
    <mergeCell ref="DS31:DS33"/>
    <mergeCell ref="DT31:DT33"/>
    <mergeCell ref="DU31:DU33"/>
    <mergeCell ref="DV31:DV33"/>
    <mergeCell ref="DW31:DW33"/>
    <mergeCell ref="DX31:DX33"/>
    <mergeCell ref="DM31:DM33"/>
    <mergeCell ref="DN31:DN33"/>
    <mergeCell ref="DO31:DO33"/>
    <mergeCell ref="DP31:DP33"/>
    <mergeCell ref="DQ31:DQ33"/>
    <mergeCell ref="DR31:DR33"/>
    <mergeCell ref="DG31:DG33"/>
    <mergeCell ref="DH31:DH33"/>
    <mergeCell ref="DI31:DI33"/>
    <mergeCell ref="DJ31:DJ33"/>
    <mergeCell ref="DK31:DK33"/>
    <mergeCell ref="DL31:DL33"/>
    <mergeCell ref="DA31:DA33"/>
    <mergeCell ref="DB31:DB33"/>
    <mergeCell ref="DC31:DC33"/>
    <mergeCell ref="DD31:DD33"/>
    <mergeCell ref="DE31:DE33"/>
    <mergeCell ref="DF31:DF33"/>
    <mergeCell ref="BT34:BT36"/>
    <mergeCell ref="BU34:BU36"/>
    <mergeCell ref="BV34:BV36"/>
    <mergeCell ref="BW34:BW36"/>
    <mergeCell ref="BX34:BX36"/>
    <mergeCell ref="BY34:BY36"/>
    <mergeCell ref="BN34:BN36"/>
    <mergeCell ref="BO34:BO36"/>
    <mergeCell ref="BP34:BP36"/>
    <mergeCell ref="BQ34:BQ36"/>
    <mergeCell ref="BR34:BR36"/>
    <mergeCell ref="BS34:BS36"/>
    <mergeCell ref="DJ34:DJ36"/>
    <mergeCell ref="DK34:DK36"/>
    <mergeCell ref="DL34:DL36"/>
    <mergeCell ref="CL34:CL36"/>
    <mergeCell ref="CM34:CM36"/>
    <mergeCell ref="CN34:CN36"/>
    <mergeCell ref="CO34:CO36"/>
    <mergeCell ref="CP34:CP36"/>
    <mergeCell ref="CQ34:CQ36"/>
    <mergeCell ref="CF34:CF36"/>
    <mergeCell ref="CG34:CG36"/>
    <mergeCell ref="CH34:CH36"/>
    <mergeCell ref="AY34:AY36"/>
    <mergeCell ref="AZ34:AZ36"/>
    <mergeCell ref="BA34:BA36"/>
    <mergeCell ref="AP34:AP36"/>
    <mergeCell ref="AQ34:AQ36"/>
    <mergeCell ref="AR34:AR36"/>
    <mergeCell ref="AS34:AS36"/>
    <mergeCell ref="AT34:AT36"/>
    <mergeCell ref="AU34:AU36"/>
    <mergeCell ref="EB34:EB36"/>
    <mergeCell ref="EC34:EC36"/>
    <mergeCell ref="ED34:ED36"/>
    <mergeCell ref="EE34:EE36"/>
    <mergeCell ref="EF34:EF36"/>
    <mergeCell ref="B37:B39"/>
    <mergeCell ref="E37:E39"/>
    <mergeCell ref="F37:F39"/>
    <mergeCell ref="G37:G39"/>
    <mergeCell ref="H37:H39"/>
    <mergeCell ref="DV34:DV36"/>
    <mergeCell ref="DW34:DW36"/>
    <mergeCell ref="DX34:DX36"/>
    <mergeCell ref="DY34:DY36"/>
    <mergeCell ref="DZ34:DZ36"/>
    <mergeCell ref="EA34:EA36"/>
    <mergeCell ref="DP34:DP36"/>
    <mergeCell ref="DQ34:DQ36"/>
    <mergeCell ref="DR34:DR36"/>
    <mergeCell ref="DS34:DS36"/>
    <mergeCell ref="DT34:DT36"/>
    <mergeCell ref="DU34:DU36"/>
    <mergeCell ref="X34:X36"/>
    <mergeCell ref="DM34:DM36"/>
    <mergeCell ref="DN34:DN36"/>
    <mergeCell ref="DO34:DO36"/>
    <mergeCell ref="DD34:DD36"/>
    <mergeCell ref="DE34:DE36"/>
    <mergeCell ref="DF34:DF36"/>
    <mergeCell ref="DG34:DG36"/>
    <mergeCell ref="DH34:DH36"/>
    <mergeCell ref="DI34:DI36"/>
    <mergeCell ref="CX34:CX36"/>
    <mergeCell ref="CY34:CY36"/>
    <mergeCell ref="CZ34:CZ36"/>
    <mergeCell ref="DA34:DA36"/>
    <mergeCell ref="DB34:DB36"/>
    <mergeCell ref="DC34:DC36"/>
    <mergeCell ref="CR34:CR36"/>
    <mergeCell ref="CS34:CS36"/>
    <mergeCell ref="CT34:CT36"/>
    <mergeCell ref="CU34:CU36"/>
    <mergeCell ref="CV34:CV36"/>
    <mergeCell ref="CW34:CW36"/>
    <mergeCell ref="CI34:CI36"/>
    <mergeCell ref="CJ34:CJ36"/>
    <mergeCell ref="CK34:CK36"/>
    <mergeCell ref="BZ34:BZ36"/>
    <mergeCell ref="CA34:CA36"/>
    <mergeCell ref="CB34:CB36"/>
    <mergeCell ref="CC34:CC36"/>
    <mergeCell ref="CD34:CD36"/>
    <mergeCell ref="CE34:CE36"/>
    <mergeCell ref="AS37:AS39"/>
    <mergeCell ref="AT37:AT39"/>
    <mergeCell ref="AU37:AU39"/>
    <mergeCell ref="AV37:AV39"/>
    <mergeCell ref="AW37:AW39"/>
    <mergeCell ref="AX37:AX39"/>
    <mergeCell ref="AM37:AM39"/>
    <mergeCell ref="AN37:AN39"/>
    <mergeCell ref="AO37:AO39"/>
    <mergeCell ref="AP37:AP39"/>
    <mergeCell ref="AQ37:AQ39"/>
    <mergeCell ref="AR37:AR39"/>
    <mergeCell ref="BG37:BG39"/>
    <mergeCell ref="BH37:BH39"/>
    <mergeCell ref="BI37:BI39"/>
    <mergeCell ref="BJ37:BJ39"/>
    <mergeCell ref="AY37:AY39"/>
    <mergeCell ref="AZ37:AZ39"/>
    <mergeCell ref="BA37:BA39"/>
    <mergeCell ref="BB37:BB39"/>
    <mergeCell ref="BC37:BC39"/>
    <mergeCell ref="BD37:BD39"/>
    <mergeCell ref="AX34:AX36"/>
    <mergeCell ref="AG37:AG39"/>
    <mergeCell ref="AH37:AH39"/>
    <mergeCell ref="AI37:AI39"/>
    <mergeCell ref="AJ37:AJ39"/>
    <mergeCell ref="AK37:AK39"/>
    <mergeCell ref="AL37:AL39"/>
    <mergeCell ref="U37:U39"/>
    <mergeCell ref="V37:V39"/>
    <mergeCell ref="W37:W39"/>
    <mergeCell ref="X37:X39"/>
    <mergeCell ref="Y37:Y39"/>
    <mergeCell ref="AF37:AF39"/>
    <mergeCell ref="O37:O39"/>
    <mergeCell ref="P37:P39"/>
    <mergeCell ref="Q37:Q39"/>
    <mergeCell ref="R37:R39"/>
    <mergeCell ref="S37:S39"/>
    <mergeCell ref="T37:T39"/>
    <mergeCell ref="I37:I39"/>
    <mergeCell ref="J37:J39"/>
    <mergeCell ref="K37:K39"/>
    <mergeCell ref="L37:L39"/>
    <mergeCell ref="M37:M39"/>
    <mergeCell ref="N37:N39"/>
    <mergeCell ref="CC37:CC39"/>
    <mergeCell ref="CD37:CD39"/>
    <mergeCell ref="CE37:CE39"/>
    <mergeCell ref="CF37:CF39"/>
    <mergeCell ref="CG37:CG39"/>
    <mergeCell ref="CH37:CH39"/>
    <mergeCell ref="BW37:BW39"/>
    <mergeCell ref="BX37:BX39"/>
    <mergeCell ref="BY37:BY39"/>
    <mergeCell ref="BZ37:BZ39"/>
    <mergeCell ref="CA37:CA39"/>
    <mergeCell ref="CB37:CB39"/>
    <mergeCell ref="BQ37:BQ39"/>
    <mergeCell ref="BR37:BR39"/>
    <mergeCell ref="BS37:BS39"/>
    <mergeCell ref="BT37:BT39"/>
    <mergeCell ref="BU37:BU39"/>
    <mergeCell ref="BV37:BV39"/>
    <mergeCell ref="BK37:BK39"/>
    <mergeCell ref="BL37:BL39"/>
    <mergeCell ref="BM37:BM39"/>
    <mergeCell ref="BN37:BN39"/>
    <mergeCell ref="BO37:BO39"/>
    <mergeCell ref="BP37:BP39"/>
    <mergeCell ref="BE37:BE39"/>
    <mergeCell ref="BF37:BF39"/>
    <mergeCell ref="L40:L42"/>
    <mergeCell ref="M40:M42"/>
    <mergeCell ref="N40:N42"/>
    <mergeCell ref="O40:O42"/>
    <mergeCell ref="P40:P42"/>
    <mergeCell ref="Q40:Q42"/>
    <mergeCell ref="EE37:EE39"/>
    <mergeCell ref="EF37:EF39"/>
    <mergeCell ref="B40:B42"/>
    <mergeCell ref="E40:E42"/>
    <mergeCell ref="F40:F42"/>
    <mergeCell ref="G40:G42"/>
    <mergeCell ref="H40:H42"/>
    <mergeCell ref="I40:I42"/>
    <mergeCell ref="J40:J42"/>
    <mergeCell ref="K40:K42"/>
    <mergeCell ref="DY37:DY39"/>
    <mergeCell ref="DZ37:DZ39"/>
    <mergeCell ref="EA37:EA39"/>
    <mergeCell ref="EB37:EB39"/>
    <mergeCell ref="EC37:EC39"/>
    <mergeCell ref="ED37:ED39"/>
    <mergeCell ref="DS37:DS39"/>
    <mergeCell ref="DT37:DT39"/>
    <mergeCell ref="DU37:DU39"/>
    <mergeCell ref="DV37:DV39"/>
    <mergeCell ref="DW37:DW39"/>
    <mergeCell ref="DX37:DX39"/>
    <mergeCell ref="DM37:DM39"/>
    <mergeCell ref="DN37:DN39"/>
    <mergeCell ref="DO37:DO39"/>
    <mergeCell ref="DP37:DP39"/>
    <mergeCell ref="DQ37:DQ39"/>
    <mergeCell ref="DR37:DR39"/>
    <mergeCell ref="DG37:DG39"/>
    <mergeCell ref="DH37:DH39"/>
    <mergeCell ref="DI37:DI39"/>
    <mergeCell ref="DJ37:DJ39"/>
    <mergeCell ref="DK37:DK39"/>
    <mergeCell ref="DL37:DL39"/>
    <mergeCell ref="DA37:DA39"/>
    <mergeCell ref="DB37:DB39"/>
    <mergeCell ref="DC37:DC39"/>
    <mergeCell ref="DD37:DD39"/>
    <mergeCell ref="DE37:DE39"/>
    <mergeCell ref="DF37:DF39"/>
    <mergeCell ref="CU37:CU39"/>
    <mergeCell ref="CV37:CV39"/>
    <mergeCell ref="CW37:CW39"/>
    <mergeCell ref="CX37:CX39"/>
    <mergeCell ref="CY37:CY39"/>
    <mergeCell ref="CZ37:CZ39"/>
    <mergeCell ref="CO37:CO39"/>
    <mergeCell ref="CP37:CP39"/>
    <mergeCell ref="CQ37:CQ39"/>
    <mergeCell ref="CR37:CR39"/>
    <mergeCell ref="CS37:CS39"/>
    <mergeCell ref="CT37:CT39"/>
    <mergeCell ref="CI37:CI39"/>
    <mergeCell ref="CJ37:CJ39"/>
    <mergeCell ref="CK37:CK39"/>
    <mergeCell ref="CL37:CL39"/>
    <mergeCell ref="CM37:CM39"/>
    <mergeCell ref="CN37:CN39"/>
    <mergeCell ref="BB40:BB42"/>
    <mergeCell ref="BC40:BC42"/>
    <mergeCell ref="BD40:BD42"/>
    <mergeCell ref="BE40:BE42"/>
    <mergeCell ref="BF40:BF42"/>
    <mergeCell ref="BG40:BG42"/>
    <mergeCell ref="CQ40:CQ42"/>
    <mergeCell ref="BW40:BW42"/>
    <mergeCell ref="BX40:BX42"/>
    <mergeCell ref="BY40:BY42"/>
    <mergeCell ref="BN40:BN42"/>
    <mergeCell ref="BO40:BO42"/>
    <mergeCell ref="BP40:BP42"/>
    <mergeCell ref="BQ40:BQ42"/>
    <mergeCell ref="BR40:BR42"/>
    <mergeCell ref="BS40:BS42"/>
    <mergeCell ref="BH40:BH42"/>
    <mergeCell ref="BI40:BI42"/>
    <mergeCell ref="BJ40:BJ42"/>
    <mergeCell ref="BK40:BK42"/>
    <mergeCell ref="AV40:AV42"/>
    <mergeCell ref="AW40:AW42"/>
    <mergeCell ref="AX40:AX42"/>
    <mergeCell ref="AY40:AY42"/>
    <mergeCell ref="AZ40:AZ42"/>
    <mergeCell ref="BA40:BA42"/>
    <mergeCell ref="AP40:AP42"/>
    <mergeCell ref="AQ40:AQ42"/>
    <mergeCell ref="AR40:AR42"/>
    <mergeCell ref="AS40:AS42"/>
    <mergeCell ref="AT40:AT42"/>
    <mergeCell ref="AU40:AU42"/>
    <mergeCell ref="AJ40:AJ42"/>
    <mergeCell ref="AK40:AK42"/>
    <mergeCell ref="AL40:AL42"/>
    <mergeCell ref="AM40:AM42"/>
    <mergeCell ref="AN40:AN42"/>
    <mergeCell ref="AO40:AO42"/>
    <mergeCell ref="X40:X42"/>
    <mergeCell ref="Y40:Y42"/>
    <mergeCell ref="AF40:AF42"/>
    <mergeCell ref="AG40:AG42"/>
    <mergeCell ref="AH40:AH42"/>
    <mergeCell ref="AI40:AI42"/>
    <mergeCell ref="R40:R42"/>
    <mergeCell ref="S40:S42"/>
    <mergeCell ref="T40:T42"/>
    <mergeCell ref="U40:U42"/>
    <mergeCell ref="V40:V42"/>
    <mergeCell ref="W40:W42"/>
    <mergeCell ref="CL40:CL42"/>
    <mergeCell ref="CM40:CM42"/>
    <mergeCell ref="CN40:CN42"/>
    <mergeCell ref="CO40:CO42"/>
    <mergeCell ref="CP40:CP42"/>
    <mergeCell ref="CF40:CF42"/>
    <mergeCell ref="CG40:CG42"/>
    <mergeCell ref="CH40:CH42"/>
    <mergeCell ref="CI40:CI42"/>
    <mergeCell ref="CJ40:CJ42"/>
    <mergeCell ref="CK40:CK42"/>
    <mergeCell ref="BZ40:BZ42"/>
    <mergeCell ref="CA40:CA42"/>
    <mergeCell ref="CB40:CB42"/>
    <mergeCell ref="CC40:CC42"/>
    <mergeCell ref="CD40:CD42"/>
    <mergeCell ref="CE40:CE42"/>
    <mergeCell ref="BT40:BT42"/>
    <mergeCell ref="BU40:BU42"/>
    <mergeCell ref="BV40:BV42"/>
    <mergeCell ref="BL40:BL42"/>
    <mergeCell ref="BM40:BM42"/>
    <mergeCell ref="U43:U45"/>
    <mergeCell ref="V43:V45"/>
    <mergeCell ref="W43:W45"/>
    <mergeCell ref="X43:X45"/>
    <mergeCell ref="Y43:Y45"/>
    <mergeCell ref="AF43:AF45"/>
    <mergeCell ref="O43:O45"/>
    <mergeCell ref="P43:P45"/>
    <mergeCell ref="Q43:Q45"/>
    <mergeCell ref="R43:R45"/>
    <mergeCell ref="S43:S45"/>
    <mergeCell ref="T43:T45"/>
    <mergeCell ref="I43:I45"/>
    <mergeCell ref="J43:J45"/>
    <mergeCell ref="K43:K45"/>
    <mergeCell ref="L43:L45"/>
    <mergeCell ref="M43:M45"/>
    <mergeCell ref="N43:N45"/>
    <mergeCell ref="BE43:BE45"/>
    <mergeCell ref="BF43:BF45"/>
    <mergeCell ref="BG43:BG45"/>
    <mergeCell ref="BH43:BH45"/>
    <mergeCell ref="BI43:BI45"/>
    <mergeCell ref="BJ43:BJ45"/>
    <mergeCell ref="AY43:AY45"/>
    <mergeCell ref="AZ43:AZ45"/>
    <mergeCell ref="BA43:BA45"/>
    <mergeCell ref="BB43:BB45"/>
    <mergeCell ref="BC43:BC45"/>
    <mergeCell ref="BD43:BD45"/>
    <mergeCell ref="EB40:EB42"/>
    <mergeCell ref="EC40:EC42"/>
    <mergeCell ref="ED40:ED42"/>
    <mergeCell ref="EE40:EE42"/>
    <mergeCell ref="EF40:EF42"/>
    <mergeCell ref="B43:B45"/>
    <mergeCell ref="E43:E45"/>
    <mergeCell ref="F43:F45"/>
    <mergeCell ref="G43:G45"/>
    <mergeCell ref="H43:H45"/>
    <mergeCell ref="DV40:DV42"/>
    <mergeCell ref="DW40:DW42"/>
    <mergeCell ref="DX40:DX42"/>
    <mergeCell ref="DY40:DY42"/>
    <mergeCell ref="DZ40:DZ42"/>
    <mergeCell ref="EA40:EA42"/>
    <mergeCell ref="DP40:DP42"/>
    <mergeCell ref="DQ40:DQ42"/>
    <mergeCell ref="DR40:DR42"/>
    <mergeCell ref="DS40:DS42"/>
    <mergeCell ref="DT40:DT42"/>
    <mergeCell ref="DU40:DU42"/>
    <mergeCell ref="DJ40:DJ42"/>
    <mergeCell ref="DK40:DK42"/>
    <mergeCell ref="DL40:DL42"/>
    <mergeCell ref="DM40:DM42"/>
    <mergeCell ref="DN40:DN42"/>
    <mergeCell ref="DO40:DO42"/>
    <mergeCell ref="DD40:DD42"/>
    <mergeCell ref="DE40:DE42"/>
    <mergeCell ref="DF40:DF42"/>
    <mergeCell ref="DG40:DG42"/>
    <mergeCell ref="DH40:DH42"/>
    <mergeCell ref="DI40:DI42"/>
    <mergeCell ref="CX40:CX42"/>
    <mergeCell ref="CY40:CY42"/>
    <mergeCell ref="CZ40:CZ42"/>
    <mergeCell ref="DA40:DA42"/>
    <mergeCell ref="DB40:DB42"/>
    <mergeCell ref="DC40:DC42"/>
    <mergeCell ref="CR40:CR42"/>
    <mergeCell ref="CS40:CS42"/>
    <mergeCell ref="CT40:CT42"/>
    <mergeCell ref="CU40:CU42"/>
    <mergeCell ref="CV40:CV42"/>
    <mergeCell ref="CW40:CW42"/>
    <mergeCell ref="BK43:BK45"/>
    <mergeCell ref="BL43:BL45"/>
    <mergeCell ref="BM43:BM45"/>
    <mergeCell ref="BN43:BN45"/>
    <mergeCell ref="BO43:BO45"/>
    <mergeCell ref="BP43:BP45"/>
    <mergeCell ref="CU43:CU45"/>
    <mergeCell ref="CV43:CV45"/>
    <mergeCell ref="CW43:CW45"/>
    <mergeCell ref="CX43:CX45"/>
    <mergeCell ref="CY43:CY45"/>
    <mergeCell ref="CZ43:CZ45"/>
    <mergeCell ref="CO43:CO45"/>
    <mergeCell ref="CP43:CP45"/>
    <mergeCell ref="CQ43:CQ45"/>
    <mergeCell ref="CR43:CR45"/>
    <mergeCell ref="CS43:CS45"/>
    <mergeCell ref="CT43:CT45"/>
    <mergeCell ref="AS43:AS45"/>
    <mergeCell ref="AT43:AT45"/>
    <mergeCell ref="AU43:AU45"/>
    <mergeCell ref="AV43:AV45"/>
    <mergeCell ref="AW43:AW45"/>
    <mergeCell ref="AX43:AX45"/>
    <mergeCell ref="AM43:AM45"/>
    <mergeCell ref="AN43:AN45"/>
    <mergeCell ref="AO43:AO45"/>
    <mergeCell ref="AP43:AP45"/>
    <mergeCell ref="AQ43:AQ45"/>
    <mergeCell ref="AR43:AR45"/>
    <mergeCell ref="AG43:AG45"/>
    <mergeCell ref="AH43:AH45"/>
    <mergeCell ref="AI43:AI45"/>
    <mergeCell ref="AJ43:AJ45"/>
    <mergeCell ref="AK43:AK45"/>
    <mergeCell ref="AL43:AL45"/>
    <mergeCell ref="CI43:CI45"/>
    <mergeCell ref="CJ43:CJ45"/>
    <mergeCell ref="CK43:CK45"/>
    <mergeCell ref="CL43:CL45"/>
    <mergeCell ref="CM43:CM45"/>
    <mergeCell ref="CN43:CN45"/>
    <mergeCell ref="CC43:CC45"/>
    <mergeCell ref="CD43:CD45"/>
    <mergeCell ref="CE43:CE45"/>
    <mergeCell ref="CF43:CF45"/>
    <mergeCell ref="CG43:CG45"/>
    <mergeCell ref="CH43:CH45"/>
    <mergeCell ref="BW43:BW45"/>
    <mergeCell ref="BX43:BX45"/>
    <mergeCell ref="BY43:BY45"/>
    <mergeCell ref="BZ43:BZ45"/>
    <mergeCell ref="CA43:CA45"/>
    <mergeCell ref="CB43:CB45"/>
    <mergeCell ref="BQ43:BQ45"/>
    <mergeCell ref="BR43:BR45"/>
    <mergeCell ref="BS43:BS45"/>
    <mergeCell ref="BT43:BT45"/>
    <mergeCell ref="BU43:BU45"/>
    <mergeCell ref="BV43:BV45"/>
    <mergeCell ref="AJ46:AJ48"/>
    <mergeCell ref="AK46:AK48"/>
    <mergeCell ref="AL46:AL48"/>
    <mergeCell ref="AM46:AM48"/>
    <mergeCell ref="AN46:AN48"/>
    <mergeCell ref="AO46:AO48"/>
    <mergeCell ref="X46:X48"/>
    <mergeCell ref="Y46:Y48"/>
    <mergeCell ref="AF46:AF48"/>
    <mergeCell ref="AG46:AG48"/>
    <mergeCell ref="AH46:AH48"/>
    <mergeCell ref="AI46:AI48"/>
    <mergeCell ref="BT46:BT48"/>
    <mergeCell ref="BU46:BU48"/>
    <mergeCell ref="BV46:BV48"/>
    <mergeCell ref="AV46:AV48"/>
    <mergeCell ref="AW46:AW48"/>
    <mergeCell ref="AX46:AX48"/>
    <mergeCell ref="AY46:AY48"/>
    <mergeCell ref="AZ46:AZ48"/>
    <mergeCell ref="BA46:BA48"/>
    <mergeCell ref="AP46:AP48"/>
    <mergeCell ref="AQ46:AQ48"/>
    <mergeCell ref="AR46:AR48"/>
    <mergeCell ref="AS46:AS48"/>
    <mergeCell ref="AT46:AT48"/>
    <mergeCell ref="R46:R48"/>
    <mergeCell ref="S46:S48"/>
    <mergeCell ref="T46:T48"/>
    <mergeCell ref="U46:U48"/>
    <mergeCell ref="V46:V48"/>
    <mergeCell ref="W46:W48"/>
    <mergeCell ref="L46:L48"/>
    <mergeCell ref="M46:M48"/>
    <mergeCell ref="N46:N48"/>
    <mergeCell ref="O46:O48"/>
    <mergeCell ref="P46:P48"/>
    <mergeCell ref="Q46:Q48"/>
    <mergeCell ref="EE43:EE45"/>
    <mergeCell ref="EF43:EF45"/>
    <mergeCell ref="B46:B48"/>
    <mergeCell ref="E46:E48"/>
    <mergeCell ref="F46:F48"/>
    <mergeCell ref="G46:G48"/>
    <mergeCell ref="H46:H48"/>
    <mergeCell ref="I46:I48"/>
    <mergeCell ref="J46:J48"/>
    <mergeCell ref="K46:K48"/>
    <mergeCell ref="DY43:DY45"/>
    <mergeCell ref="DZ43:DZ45"/>
    <mergeCell ref="EA43:EA45"/>
    <mergeCell ref="EB43:EB45"/>
    <mergeCell ref="EC43:EC45"/>
    <mergeCell ref="ED43:ED45"/>
    <mergeCell ref="DS43:DS45"/>
    <mergeCell ref="DT43:DT45"/>
    <mergeCell ref="DU43:DU45"/>
    <mergeCell ref="DV43:DV45"/>
    <mergeCell ref="DW43:DW45"/>
    <mergeCell ref="DX43:DX45"/>
    <mergeCell ref="DM43:DM45"/>
    <mergeCell ref="DN43:DN45"/>
    <mergeCell ref="DO43:DO45"/>
    <mergeCell ref="DP43:DP45"/>
    <mergeCell ref="DQ43:DQ45"/>
    <mergeCell ref="DR43:DR45"/>
    <mergeCell ref="DG43:DG45"/>
    <mergeCell ref="DH43:DH45"/>
    <mergeCell ref="DI43:DI45"/>
    <mergeCell ref="DJ43:DJ45"/>
    <mergeCell ref="DK43:DK45"/>
    <mergeCell ref="DL43:DL45"/>
    <mergeCell ref="DA43:DA45"/>
    <mergeCell ref="DB43:DB45"/>
    <mergeCell ref="DC43:DC45"/>
    <mergeCell ref="DD43:DD45"/>
    <mergeCell ref="DE43:DE45"/>
    <mergeCell ref="DF43:DF45"/>
    <mergeCell ref="BW46:BW48"/>
    <mergeCell ref="BX46:BX48"/>
    <mergeCell ref="BY46:BY48"/>
    <mergeCell ref="BN46:BN48"/>
    <mergeCell ref="BO46:BO48"/>
    <mergeCell ref="BP46:BP48"/>
    <mergeCell ref="BQ46:BQ48"/>
    <mergeCell ref="BR46:BR48"/>
    <mergeCell ref="BS46:BS48"/>
    <mergeCell ref="BH46:BH48"/>
    <mergeCell ref="BI46:BI48"/>
    <mergeCell ref="BJ46:BJ48"/>
    <mergeCell ref="BK46:BK48"/>
    <mergeCell ref="BL46:BL48"/>
    <mergeCell ref="BM46:BM48"/>
    <mergeCell ref="BB46:BB48"/>
    <mergeCell ref="BC46:BC48"/>
    <mergeCell ref="BD46:BD48"/>
    <mergeCell ref="BE46:BE48"/>
    <mergeCell ref="BF46:BF48"/>
    <mergeCell ref="BG46:BG48"/>
    <mergeCell ref="AU46:AU48"/>
    <mergeCell ref="EB46:EB48"/>
    <mergeCell ref="EC46:EC48"/>
    <mergeCell ref="ED46:ED48"/>
    <mergeCell ref="EE46:EE48"/>
    <mergeCell ref="EF46:EF48"/>
    <mergeCell ref="B49:B51"/>
    <mergeCell ref="E49:E51"/>
    <mergeCell ref="F49:F51"/>
    <mergeCell ref="G49:G51"/>
    <mergeCell ref="H49:H51"/>
    <mergeCell ref="DV46:DV48"/>
    <mergeCell ref="DW46:DW48"/>
    <mergeCell ref="DX46:DX48"/>
    <mergeCell ref="DY46:DY48"/>
    <mergeCell ref="DZ46:DZ48"/>
    <mergeCell ref="EA46:EA48"/>
    <mergeCell ref="DP46:DP48"/>
    <mergeCell ref="DQ46:DQ48"/>
    <mergeCell ref="DR46:DR48"/>
    <mergeCell ref="DS46:DS48"/>
    <mergeCell ref="DT46:DT48"/>
    <mergeCell ref="DU46:DU48"/>
    <mergeCell ref="DJ46:DJ48"/>
    <mergeCell ref="DK46:DK48"/>
    <mergeCell ref="DL46:DL48"/>
    <mergeCell ref="DM46:DM48"/>
    <mergeCell ref="DN46:DN48"/>
    <mergeCell ref="DO46:DO48"/>
    <mergeCell ref="DD46:DD48"/>
    <mergeCell ref="DE46:DE48"/>
    <mergeCell ref="DF46:DF48"/>
    <mergeCell ref="DG46:DG48"/>
    <mergeCell ref="DH46:DH48"/>
    <mergeCell ref="DI46:DI48"/>
    <mergeCell ref="CX46:CX48"/>
    <mergeCell ref="CY46:CY48"/>
    <mergeCell ref="CZ46:CZ48"/>
    <mergeCell ref="DA46:DA48"/>
    <mergeCell ref="DB46:DB48"/>
    <mergeCell ref="DC46:DC48"/>
    <mergeCell ref="CR46:CR48"/>
    <mergeCell ref="CS46:CS48"/>
    <mergeCell ref="CT46:CT48"/>
    <mergeCell ref="CU46:CU48"/>
    <mergeCell ref="CV46:CV48"/>
    <mergeCell ref="CW46:CW48"/>
    <mergeCell ref="CL46:CL48"/>
    <mergeCell ref="CM46:CM48"/>
    <mergeCell ref="CN46:CN48"/>
    <mergeCell ref="CO46:CO48"/>
    <mergeCell ref="CP46:CP48"/>
    <mergeCell ref="CQ46:CQ48"/>
    <mergeCell ref="CF46:CF48"/>
    <mergeCell ref="CG46:CG48"/>
    <mergeCell ref="CH46:CH48"/>
    <mergeCell ref="CI46:CI48"/>
    <mergeCell ref="CJ46:CJ48"/>
    <mergeCell ref="CK46:CK48"/>
    <mergeCell ref="BZ46:BZ48"/>
    <mergeCell ref="CA46:CA48"/>
    <mergeCell ref="CB46:CB48"/>
    <mergeCell ref="CC46:CC48"/>
    <mergeCell ref="CD46:CD48"/>
    <mergeCell ref="CE46:CE48"/>
    <mergeCell ref="AS49:AS51"/>
    <mergeCell ref="AT49:AT51"/>
    <mergeCell ref="AU49:AU51"/>
    <mergeCell ref="AV49:AV51"/>
    <mergeCell ref="AW49:AW51"/>
    <mergeCell ref="AX49:AX51"/>
    <mergeCell ref="CH49:CH51"/>
    <mergeCell ref="BN49:BN51"/>
    <mergeCell ref="BO49:BO51"/>
    <mergeCell ref="BP49:BP51"/>
    <mergeCell ref="BE49:BE51"/>
    <mergeCell ref="BF49:BF51"/>
    <mergeCell ref="BG49:BG51"/>
    <mergeCell ref="BH49:BH51"/>
    <mergeCell ref="BI49:BI51"/>
    <mergeCell ref="BJ49:BJ51"/>
    <mergeCell ref="AY49:AY51"/>
    <mergeCell ref="AZ49:AZ51"/>
    <mergeCell ref="BA49:BA51"/>
    <mergeCell ref="BB49:BB51"/>
    <mergeCell ref="AM49:AM51"/>
    <mergeCell ref="AN49:AN51"/>
    <mergeCell ref="AO49:AO51"/>
    <mergeCell ref="AP49:AP51"/>
    <mergeCell ref="AQ49:AQ51"/>
    <mergeCell ref="AR49:AR51"/>
    <mergeCell ref="AG49:AG51"/>
    <mergeCell ref="AH49:AH51"/>
    <mergeCell ref="AI49:AI51"/>
    <mergeCell ref="AJ49:AJ51"/>
    <mergeCell ref="AK49:AK51"/>
    <mergeCell ref="AL49:AL51"/>
    <mergeCell ref="U49:U51"/>
    <mergeCell ref="V49:V51"/>
    <mergeCell ref="W49:W51"/>
    <mergeCell ref="X49:X51"/>
    <mergeCell ref="Y49:Y51"/>
    <mergeCell ref="AF49:AF51"/>
    <mergeCell ref="O49:O51"/>
    <mergeCell ref="P49:P51"/>
    <mergeCell ref="Q49:Q51"/>
    <mergeCell ref="R49:R51"/>
    <mergeCell ref="S49:S51"/>
    <mergeCell ref="T49:T51"/>
    <mergeCell ref="I49:I51"/>
    <mergeCell ref="J49:J51"/>
    <mergeCell ref="K49:K51"/>
    <mergeCell ref="L49:L51"/>
    <mergeCell ref="M49:M51"/>
    <mergeCell ref="N49:N51"/>
    <mergeCell ref="CC49:CC51"/>
    <mergeCell ref="CD49:CD51"/>
    <mergeCell ref="CE49:CE51"/>
    <mergeCell ref="CF49:CF51"/>
    <mergeCell ref="CG49:CG51"/>
    <mergeCell ref="BW49:BW51"/>
    <mergeCell ref="BX49:BX51"/>
    <mergeCell ref="BY49:BY51"/>
    <mergeCell ref="BZ49:BZ51"/>
    <mergeCell ref="CA49:CA51"/>
    <mergeCell ref="CB49:CB51"/>
    <mergeCell ref="BQ49:BQ51"/>
    <mergeCell ref="BR49:BR51"/>
    <mergeCell ref="BS49:BS51"/>
    <mergeCell ref="BT49:BT51"/>
    <mergeCell ref="BU49:BU51"/>
    <mergeCell ref="BV49:BV51"/>
    <mergeCell ref="BK49:BK51"/>
    <mergeCell ref="BL49:BL51"/>
    <mergeCell ref="BM49:BM51"/>
    <mergeCell ref="BC49:BC51"/>
    <mergeCell ref="BD49:BD51"/>
    <mergeCell ref="L52:L54"/>
    <mergeCell ref="M52:M54"/>
    <mergeCell ref="N52:N54"/>
    <mergeCell ref="O52:O54"/>
    <mergeCell ref="P52:P54"/>
    <mergeCell ref="Q52:Q54"/>
    <mergeCell ref="EE49:EE51"/>
    <mergeCell ref="EF49:EF51"/>
    <mergeCell ref="B52:B54"/>
    <mergeCell ref="E52:E54"/>
    <mergeCell ref="F52:F54"/>
    <mergeCell ref="G52:G54"/>
    <mergeCell ref="H52:H54"/>
    <mergeCell ref="I52:I54"/>
    <mergeCell ref="J52:J54"/>
    <mergeCell ref="K52:K54"/>
    <mergeCell ref="DY49:DY51"/>
    <mergeCell ref="DZ49:DZ51"/>
    <mergeCell ref="EA49:EA51"/>
    <mergeCell ref="EB49:EB51"/>
    <mergeCell ref="EC49:EC51"/>
    <mergeCell ref="ED49:ED51"/>
    <mergeCell ref="DS49:DS51"/>
    <mergeCell ref="DT49:DT51"/>
    <mergeCell ref="DU49:DU51"/>
    <mergeCell ref="DV49:DV51"/>
    <mergeCell ref="DW49:DW51"/>
    <mergeCell ref="DX49:DX51"/>
    <mergeCell ref="DM49:DM51"/>
    <mergeCell ref="DN49:DN51"/>
    <mergeCell ref="DO49:DO51"/>
    <mergeCell ref="DP49:DP51"/>
    <mergeCell ref="DQ49:DQ51"/>
    <mergeCell ref="DR49:DR51"/>
    <mergeCell ref="DG49:DG51"/>
    <mergeCell ref="DH49:DH51"/>
    <mergeCell ref="DI49:DI51"/>
    <mergeCell ref="DJ49:DJ51"/>
    <mergeCell ref="DK49:DK51"/>
    <mergeCell ref="DL49:DL51"/>
    <mergeCell ref="DA49:DA51"/>
    <mergeCell ref="DB49:DB51"/>
    <mergeCell ref="DC49:DC51"/>
    <mergeCell ref="DD49:DD51"/>
    <mergeCell ref="DE49:DE51"/>
    <mergeCell ref="DF49:DF51"/>
    <mergeCell ref="CU49:CU51"/>
    <mergeCell ref="CV49:CV51"/>
    <mergeCell ref="CW49:CW51"/>
    <mergeCell ref="CX49:CX51"/>
    <mergeCell ref="CY49:CY51"/>
    <mergeCell ref="CZ49:CZ51"/>
    <mergeCell ref="CO49:CO51"/>
    <mergeCell ref="CP49:CP51"/>
    <mergeCell ref="CQ49:CQ51"/>
    <mergeCell ref="CR49:CR51"/>
    <mergeCell ref="CS49:CS51"/>
    <mergeCell ref="CT49:CT51"/>
    <mergeCell ref="CI49:CI51"/>
    <mergeCell ref="CJ49:CJ51"/>
    <mergeCell ref="CK49:CK51"/>
    <mergeCell ref="CL49:CL51"/>
    <mergeCell ref="CM49:CM51"/>
    <mergeCell ref="CN49:CN51"/>
    <mergeCell ref="BB52:BB54"/>
    <mergeCell ref="BC52:BC54"/>
    <mergeCell ref="BD52:BD54"/>
    <mergeCell ref="BE52:BE54"/>
    <mergeCell ref="BF52:BF54"/>
    <mergeCell ref="BG52:BG54"/>
    <mergeCell ref="CQ52:CQ54"/>
    <mergeCell ref="BW52:BW54"/>
    <mergeCell ref="BX52:BX54"/>
    <mergeCell ref="BY52:BY54"/>
    <mergeCell ref="BN52:BN54"/>
    <mergeCell ref="BO52:BO54"/>
    <mergeCell ref="BP52:BP54"/>
    <mergeCell ref="BQ52:BQ54"/>
    <mergeCell ref="BR52:BR54"/>
    <mergeCell ref="BS52:BS54"/>
    <mergeCell ref="BH52:BH54"/>
    <mergeCell ref="BI52:BI54"/>
    <mergeCell ref="BJ52:BJ54"/>
    <mergeCell ref="BK52:BK54"/>
    <mergeCell ref="AV52:AV54"/>
    <mergeCell ref="AW52:AW54"/>
    <mergeCell ref="AX52:AX54"/>
    <mergeCell ref="AY52:AY54"/>
    <mergeCell ref="AZ52:AZ54"/>
    <mergeCell ref="BA52:BA54"/>
    <mergeCell ref="AP52:AP54"/>
    <mergeCell ref="AQ52:AQ54"/>
    <mergeCell ref="AR52:AR54"/>
    <mergeCell ref="AS52:AS54"/>
    <mergeCell ref="AT52:AT54"/>
    <mergeCell ref="AU52:AU54"/>
    <mergeCell ref="AJ52:AJ54"/>
    <mergeCell ref="AK52:AK54"/>
    <mergeCell ref="AL52:AL54"/>
    <mergeCell ref="AM52:AM54"/>
    <mergeCell ref="AN52:AN54"/>
    <mergeCell ref="AO52:AO54"/>
    <mergeCell ref="X52:X54"/>
    <mergeCell ref="Y52:Y54"/>
    <mergeCell ref="AF52:AF54"/>
    <mergeCell ref="AG52:AG54"/>
    <mergeCell ref="AH52:AH54"/>
    <mergeCell ref="AI52:AI54"/>
    <mergeCell ref="R52:R54"/>
    <mergeCell ref="S52:S54"/>
    <mergeCell ref="T52:T54"/>
    <mergeCell ref="U52:U54"/>
    <mergeCell ref="V52:V54"/>
    <mergeCell ref="W52:W54"/>
    <mergeCell ref="CL52:CL54"/>
    <mergeCell ref="CM52:CM54"/>
    <mergeCell ref="CN52:CN54"/>
    <mergeCell ref="CO52:CO54"/>
    <mergeCell ref="CP52:CP54"/>
    <mergeCell ref="CF52:CF54"/>
    <mergeCell ref="CG52:CG54"/>
    <mergeCell ref="CH52:CH54"/>
    <mergeCell ref="CI52:CI54"/>
    <mergeCell ref="CJ52:CJ54"/>
    <mergeCell ref="CK52:CK54"/>
    <mergeCell ref="BZ52:BZ54"/>
    <mergeCell ref="CA52:CA54"/>
    <mergeCell ref="CB52:CB54"/>
    <mergeCell ref="CC52:CC54"/>
    <mergeCell ref="CD52:CD54"/>
    <mergeCell ref="CE52:CE54"/>
    <mergeCell ref="BT52:BT54"/>
    <mergeCell ref="BU52:BU54"/>
    <mergeCell ref="BV52:BV54"/>
    <mergeCell ref="BL52:BL54"/>
    <mergeCell ref="BM52:BM54"/>
    <mergeCell ref="U55:U57"/>
    <mergeCell ref="V55:V57"/>
    <mergeCell ref="W55:W57"/>
    <mergeCell ref="X55:X57"/>
    <mergeCell ref="Y55:Y57"/>
    <mergeCell ref="AF55:AF57"/>
    <mergeCell ref="O55:O57"/>
    <mergeCell ref="P55:P57"/>
    <mergeCell ref="Q55:Q57"/>
    <mergeCell ref="R55:R57"/>
    <mergeCell ref="S55:S57"/>
    <mergeCell ref="T55:T57"/>
    <mergeCell ref="I55:I57"/>
    <mergeCell ref="J55:J57"/>
    <mergeCell ref="K55:K57"/>
    <mergeCell ref="L55:L57"/>
    <mergeCell ref="M55:M57"/>
    <mergeCell ref="N55:N57"/>
    <mergeCell ref="BE55:BE57"/>
    <mergeCell ref="BF55:BF57"/>
    <mergeCell ref="BG55:BG57"/>
    <mergeCell ref="BH55:BH57"/>
    <mergeCell ref="BI55:BI57"/>
    <mergeCell ref="BJ55:BJ57"/>
    <mergeCell ref="AY55:AY57"/>
    <mergeCell ref="AZ55:AZ57"/>
    <mergeCell ref="BA55:BA57"/>
    <mergeCell ref="BB55:BB57"/>
    <mergeCell ref="BC55:BC57"/>
    <mergeCell ref="BD55:BD57"/>
    <mergeCell ref="EB52:EB54"/>
    <mergeCell ref="EC52:EC54"/>
    <mergeCell ref="ED52:ED54"/>
    <mergeCell ref="EE52:EE54"/>
    <mergeCell ref="EF52:EF54"/>
    <mergeCell ref="B55:B57"/>
    <mergeCell ref="E55:E57"/>
    <mergeCell ref="F55:F57"/>
    <mergeCell ref="G55:G57"/>
    <mergeCell ref="H55:H57"/>
    <mergeCell ref="DV52:DV54"/>
    <mergeCell ref="DW52:DW54"/>
    <mergeCell ref="DX52:DX54"/>
    <mergeCell ref="DY52:DY54"/>
    <mergeCell ref="DZ52:DZ54"/>
    <mergeCell ref="EA52:EA54"/>
    <mergeCell ref="DP52:DP54"/>
    <mergeCell ref="DQ52:DQ54"/>
    <mergeCell ref="DR52:DR54"/>
    <mergeCell ref="DS52:DS54"/>
    <mergeCell ref="DT52:DT54"/>
    <mergeCell ref="DU52:DU54"/>
    <mergeCell ref="DJ52:DJ54"/>
    <mergeCell ref="DK52:DK54"/>
    <mergeCell ref="DL52:DL54"/>
    <mergeCell ref="DM52:DM54"/>
    <mergeCell ref="DN52:DN54"/>
    <mergeCell ref="DO52:DO54"/>
    <mergeCell ref="DD52:DD54"/>
    <mergeCell ref="DE52:DE54"/>
    <mergeCell ref="DF52:DF54"/>
    <mergeCell ref="DG52:DG54"/>
    <mergeCell ref="DH52:DH54"/>
    <mergeCell ref="DI52:DI54"/>
    <mergeCell ref="CX52:CX54"/>
    <mergeCell ref="CY52:CY54"/>
    <mergeCell ref="CZ52:CZ54"/>
    <mergeCell ref="DA52:DA54"/>
    <mergeCell ref="DB52:DB54"/>
    <mergeCell ref="DC52:DC54"/>
    <mergeCell ref="CR52:CR54"/>
    <mergeCell ref="CS52:CS54"/>
    <mergeCell ref="CT52:CT54"/>
    <mergeCell ref="CU52:CU54"/>
    <mergeCell ref="CV52:CV54"/>
    <mergeCell ref="CW52:CW54"/>
    <mergeCell ref="BK55:BK57"/>
    <mergeCell ref="BL55:BL57"/>
    <mergeCell ref="BM55:BM57"/>
    <mergeCell ref="BN55:BN57"/>
    <mergeCell ref="BO55:BO57"/>
    <mergeCell ref="BP55:BP57"/>
    <mergeCell ref="CU55:CU57"/>
    <mergeCell ref="CV55:CV57"/>
    <mergeCell ref="CW55:CW57"/>
    <mergeCell ref="CX55:CX57"/>
    <mergeCell ref="CY55:CY57"/>
    <mergeCell ref="CZ55:CZ57"/>
    <mergeCell ref="CO55:CO57"/>
    <mergeCell ref="CP55:CP57"/>
    <mergeCell ref="CQ55:CQ57"/>
    <mergeCell ref="CR55:CR57"/>
    <mergeCell ref="CS55:CS57"/>
    <mergeCell ref="CT55:CT57"/>
    <mergeCell ref="AS55:AS57"/>
    <mergeCell ref="AT55:AT57"/>
    <mergeCell ref="AU55:AU57"/>
    <mergeCell ref="AV55:AV57"/>
    <mergeCell ref="AW55:AW57"/>
    <mergeCell ref="AX55:AX57"/>
    <mergeCell ref="AM55:AM57"/>
    <mergeCell ref="AN55:AN57"/>
    <mergeCell ref="AO55:AO57"/>
    <mergeCell ref="AP55:AP57"/>
    <mergeCell ref="AQ55:AQ57"/>
    <mergeCell ref="AR55:AR57"/>
    <mergeCell ref="AG55:AG57"/>
    <mergeCell ref="AH55:AH57"/>
    <mergeCell ref="AI55:AI57"/>
    <mergeCell ref="AJ55:AJ57"/>
    <mergeCell ref="AK55:AK57"/>
    <mergeCell ref="AL55:AL57"/>
    <mergeCell ref="CI55:CI57"/>
    <mergeCell ref="CJ55:CJ57"/>
    <mergeCell ref="CK55:CK57"/>
    <mergeCell ref="CL55:CL57"/>
    <mergeCell ref="CM55:CM57"/>
    <mergeCell ref="CN55:CN57"/>
    <mergeCell ref="CC55:CC57"/>
    <mergeCell ref="CD55:CD57"/>
    <mergeCell ref="CE55:CE57"/>
    <mergeCell ref="CF55:CF57"/>
    <mergeCell ref="CG55:CG57"/>
    <mergeCell ref="CH55:CH57"/>
    <mergeCell ref="BW55:BW57"/>
    <mergeCell ref="BX55:BX57"/>
    <mergeCell ref="BY55:BY57"/>
    <mergeCell ref="BZ55:BZ57"/>
    <mergeCell ref="CA55:CA57"/>
    <mergeCell ref="CB55:CB57"/>
    <mergeCell ref="BQ55:BQ57"/>
    <mergeCell ref="BR55:BR57"/>
    <mergeCell ref="BS55:BS57"/>
    <mergeCell ref="BT55:BT57"/>
    <mergeCell ref="BU55:BU57"/>
    <mergeCell ref="BV55:BV57"/>
    <mergeCell ref="AJ58:AJ60"/>
    <mergeCell ref="AK58:AK60"/>
    <mergeCell ref="AL58:AL60"/>
    <mergeCell ref="AM58:AM60"/>
    <mergeCell ref="AN58:AN60"/>
    <mergeCell ref="AO58:AO60"/>
    <mergeCell ref="X58:X60"/>
    <mergeCell ref="Y58:Y60"/>
    <mergeCell ref="AF58:AF60"/>
    <mergeCell ref="AG58:AG60"/>
    <mergeCell ref="AH58:AH60"/>
    <mergeCell ref="AI58:AI60"/>
    <mergeCell ref="BT58:BT60"/>
    <mergeCell ref="BU58:BU60"/>
    <mergeCell ref="BV58:BV60"/>
    <mergeCell ref="AV58:AV60"/>
    <mergeCell ref="AW58:AW60"/>
    <mergeCell ref="AX58:AX60"/>
    <mergeCell ref="AY58:AY60"/>
    <mergeCell ref="AZ58:AZ60"/>
    <mergeCell ref="BA58:BA60"/>
    <mergeCell ref="AP58:AP60"/>
    <mergeCell ref="AQ58:AQ60"/>
    <mergeCell ref="AR58:AR60"/>
    <mergeCell ref="AS58:AS60"/>
    <mergeCell ref="AT58:AT60"/>
    <mergeCell ref="R58:R60"/>
    <mergeCell ref="S58:S60"/>
    <mergeCell ref="T58:T60"/>
    <mergeCell ref="U58:U60"/>
    <mergeCell ref="V58:V60"/>
    <mergeCell ref="W58:W60"/>
    <mergeCell ref="L58:L60"/>
    <mergeCell ref="M58:M60"/>
    <mergeCell ref="N58:N60"/>
    <mergeCell ref="O58:O60"/>
    <mergeCell ref="P58:P60"/>
    <mergeCell ref="Q58:Q60"/>
    <mergeCell ref="EE55:EE57"/>
    <mergeCell ref="EF55:EF57"/>
    <mergeCell ref="B58:B60"/>
    <mergeCell ref="E58:E60"/>
    <mergeCell ref="F58:F60"/>
    <mergeCell ref="G58:G60"/>
    <mergeCell ref="H58:H60"/>
    <mergeCell ref="I58:I60"/>
    <mergeCell ref="J58:J60"/>
    <mergeCell ref="K58:K60"/>
    <mergeCell ref="DY55:DY57"/>
    <mergeCell ref="DZ55:DZ57"/>
    <mergeCell ref="EA55:EA57"/>
    <mergeCell ref="EB55:EB57"/>
    <mergeCell ref="EC55:EC57"/>
    <mergeCell ref="ED55:ED57"/>
    <mergeCell ref="DS55:DS57"/>
    <mergeCell ref="DT55:DT57"/>
    <mergeCell ref="DU55:DU57"/>
    <mergeCell ref="DV55:DV57"/>
    <mergeCell ref="DW55:DW57"/>
    <mergeCell ref="DX55:DX57"/>
    <mergeCell ref="DM55:DM57"/>
    <mergeCell ref="DN55:DN57"/>
    <mergeCell ref="DO55:DO57"/>
    <mergeCell ref="DP55:DP57"/>
    <mergeCell ref="DQ55:DQ57"/>
    <mergeCell ref="DR55:DR57"/>
    <mergeCell ref="DG55:DG57"/>
    <mergeCell ref="DH55:DH57"/>
    <mergeCell ref="DI55:DI57"/>
    <mergeCell ref="DJ55:DJ57"/>
    <mergeCell ref="DK55:DK57"/>
    <mergeCell ref="DL55:DL57"/>
    <mergeCell ref="DA55:DA57"/>
    <mergeCell ref="DB55:DB57"/>
    <mergeCell ref="DC55:DC57"/>
    <mergeCell ref="DD55:DD57"/>
    <mergeCell ref="DE55:DE57"/>
    <mergeCell ref="DF55:DF57"/>
    <mergeCell ref="BW58:BW60"/>
    <mergeCell ref="BX58:BX60"/>
    <mergeCell ref="BY58:BY60"/>
    <mergeCell ref="BN58:BN60"/>
    <mergeCell ref="BO58:BO60"/>
    <mergeCell ref="BP58:BP60"/>
    <mergeCell ref="BQ58:BQ60"/>
    <mergeCell ref="BR58:BR60"/>
    <mergeCell ref="BS58:BS60"/>
    <mergeCell ref="BH58:BH60"/>
    <mergeCell ref="BI58:BI60"/>
    <mergeCell ref="BJ58:BJ60"/>
    <mergeCell ref="BK58:BK60"/>
    <mergeCell ref="BL58:BL60"/>
    <mergeCell ref="BM58:BM60"/>
    <mergeCell ref="BB58:BB60"/>
    <mergeCell ref="BC58:BC60"/>
    <mergeCell ref="BD58:BD60"/>
    <mergeCell ref="BE58:BE60"/>
    <mergeCell ref="BF58:BF60"/>
    <mergeCell ref="BG58:BG60"/>
    <mergeCell ref="AU58:AU60"/>
    <mergeCell ref="EB58:EB60"/>
    <mergeCell ref="EC58:EC60"/>
    <mergeCell ref="ED58:ED60"/>
    <mergeCell ref="EE58:EE60"/>
    <mergeCell ref="EF58:EF60"/>
    <mergeCell ref="B61:B63"/>
    <mergeCell ref="E61:E63"/>
    <mergeCell ref="F61:F63"/>
    <mergeCell ref="G61:G63"/>
    <mergeCell ref="H61:H63"/>
    <mergeCell ref="DV58:DV60"/>
    <mergeCell ref="DW58:DW60"/>
    <mergeCell ref="DX58:DX60"/>
    <mergeCell ref="DY58:DY60"/>
    <mergeCell ref="DZ58:DZ60"/>
    <mergeCell ref="EA58:EA60"/>
    <mergeCell ref="DP58:DP60"/>
    <mergeCell ref="DQ58:DQ60"/>
    <mergeCell ref="DR58:DR60"/>
    <mergeCell ref="DS58:DS60"/>
    <mergeCell ref="DT58:DT60"/>
    <mergeCell ref="DU58:DU60"/>
    <mergeCell ref="DJ58:DJ60"/>
    <mergeCell ref="DK58:DK60"/>
    <mergeCell ref="DL58:DL60"/>
    <mergeCell ref="DM58:DM60"/>
    <mergeCell ref="DN58:DN60"/>
    <mergeCell ref="DO58:DO60"/>
    <mergeCell ref="DD58:DD60"/>
    <mergeCell ref="DE58:DE60"/>
    <mergeCell ref="DF58:DF60"/>
    <mergeCell ref="DG58:DG60"/>
    <mergeCell ref="DH58:DH60"/>
    <mergeCell ref="DI58:DI60"/>
    <mergeCell ref="CX58:CX60"/>
    <mergeCell ref="CY58:CY60"/>
    <mergeCell ref="CZ58:CZ60"/>
    <mergeCell ref="DA58:DA60"/>
    <mergeCell ref="DB58:DB60"/>
    <mergeCell ref="DC58:DC60"/>
    <mergeCell ref="CR58:CR60"/>
    <mergeCell ref="CS58:CS60"/>
    <mergeCell ref="CT58:CT60"/>
    <mergeCell ref="CU58:CU60"/>
    <mergeCell ref="CV58:CV60"/>
    <mergeCell ref="CW58:CW60"/>
    <mergeCell ref="CL58:CL60"/>
    <mergeCell ref="CM58:CM60"/>
    <mergeCell ref="CN58:CN60"/>
    <mergeCell ref="CO58:CO60"/>
    <mergeCell ref="CP58:CP60"/>
    <mergeCell ref="CQ58:CQ60"/>
    <mergeCell ref="CF58:CF60"/>
    <mergeCell ref="CG58:CG60"/>
    <mergeCell ref="CH58:CH60"/>
    <mergeCell ref="CI58:CI60"/>
    <mergeCell ref="CJ58:CJ60"/>
    <mergeCell ref="CK58:CK60"/>
    <mergeCell ref="BZ58:BZ60"/>
    <mergeCell ref="CA58:CA60"/>
    <mergeCell ref="CB58:CB60"/>
    <mergeCell ref="CC58:CC60"/>
    <mergeCell ref="CD58:CD60"/>
    <mergeCell ref="CE58:CE60"/>
    <mergeCell ref="AS61:AS63"/>
    <mergeCell ref="AT61:AT63"/>
    <mergeCell ref="AU61:AU63"/>
    <mergeCell ref="AV61:AV63"/>
    <mergeCell ref="AW61:AW63"/>
    <mergeCell ref="AX61:AX63"/>
    <mergeCell ref="CH61:CH63"/>
    <mergeCell ref="BN61:BN63"/>
    <mergeCell ref="BO61:BO63"/>
    <mergeCell ref="BP61:BP63"/>
    <mergeCell ref="BE61:BE63"/>
    <mergeCell ref="BF61:BF63"/>
    <mergeCell ref="BG61:BG63"/>
    <mergeCell ref="BH61:BH63"/>
    <mergeCell ref="BI61:BI63"/>
    <mergeCell ref="BJ61:BJ63"/>
    <mergeCell ref="AY61:AY63"/>
    <mergeCell ref="AZ61:AZ63"/>
    <mergeCell ref="BA61:BA63"/>
    <mergeCell ref="BB61:BB63"/>
    <mergeCell ref="AM61:AM63"/>
    <mergeCell ref="AN61:AN63"/>
    <mergeCell ref="AO61:AO63"/>
    <mergeCell ref="AP61:AP63"/>
    <mergeCell ref="AQ61:AQ63"/>
    <mergeCell ref="AR61:AR63"/>
    <mergeCell ref="AG61:AG63"/>
    <mergeCell ref="AH61:AH63"/>
    <mergeCell ref="AI61:AI63"/>
    <mergeCell ref="AJ61:AJ63"/>
    <mergeCell ref="AK61:AK63"/>
    <mergeCell ref="AL61:AL63"/>
    <mergeCell ref="U61:U63"/>
    <mergeCell ref="V61:V63"/>
    <mergeCell ref="W61:W63"/>
    <mergeCell ref="X61:X63"/>
    <mergeCell ref="Y61:Y63"/>
    <mergeCell ref="AF61:AF63"/>
    <mergeCell ref="O61:O63"/>
    <mergeCell ref="P61:P63"/>
    <mergeCell ref="Q61:Q63"/>
    <mergeCell ref="R61:R63"/>
    <mergeCell ref="S61:S63"/>
    <mergeCell ref="T61:T63"/>
    <mergeCell ref="I61:I63"/>
    <mergeCell ref="J61:J63"/>
    <mergeCell ref="K61:K63"/>
    <mergeCell ref="L61:L63"/>
    <mergeCell ref="M61:M63"/>
    <mergeCell ref="N61:N63"/>
    <mergeCell ref="CC61:CC63"/>
    <mergeCell ref="CD61:CD63"/>
    <mergeCell ref="CE61:CE63"/>
    <mergeCell ref="CF61:CF63"/>
    <mergeCell ref="CG61:CG63"/>
    <mergeCell ref="BW61:BW63"/>
    <mergeCell ref="BX61:BX63"/>
    <mergeCell ref="BY61:BY63"/>
    <mergeCell ref="BZ61:BZ63"/>
    <mergeCell ref="CA61:CA63"/>
    <mergeCell ref="CB61:CB63"/>
    <mergeCell ref="BQ61:BQ63"/>
    <mergeCell ref="BR61:BR63"/>
    <mergeCell ref="BS61:BS63"/>
    <mergeCell ref="BT61:BT63"/>
    <mergeCell ref="BU61:BU63"/>
    <mergeCell ref="BV61:BV63"/>
    <mergeCell ref="BK61:BK63"/>
    <mergeCell ref="BL61:BL63"/>
    <mergeCell ref="BM61:BM63"/>
    <mergeCell ref="BC61:BC63"/>
    <mergeCell ref="BD61:BD63"/>
    <mergeCell ref="L64:L66"/>
    <mergeCell ref="M64:M66"/>
    <mergeCell ref="N64:N66"/>
    <mergeCell ref="O64:O66"/>
    <mergeCell ref="P64:P66"/>
    <mergeCell ref="Q64:Q66"/>
    <mergeCell ref="EE61:EE63"/>
    <mergeCell ref="EF61:EF63"/>
    <mergeCell ref="B64:B66"/>
    <mergeCell ref="E64:E66"/>
    <mergeCell ref="F64:F66"/>
    <mergeCell ref="G64:G66"/>
    <mergeCell ref="H64:H66"/>
    <mergeCell ref="I64:I66"/>
    <mergeCell ref="J64:J66"/>
    <mergeCell ref="K64:K66"/>
    <mergeCell ref="DY61:DY63"/>
    <mergeCell ref="DZ61:DZ63"/>
    <mergeCell ref="EA61:EA63"/>
    <mergeCell ref="EB61:EB63"/>
    <mergeCell ref="EC61:EC63"/>
    <mergeCell ref="ED61:ED63"/>
    <mergeCell ref="DS61:DS63"/>
    <mergeCell ref="DT61:DT63"/>
    <mergeCell ref="DU61:DU63"/>
    <mergeCell ref="DV61:DV63"/>
    <mergeCell ref="DW61:DW63"/>
    <mergeCell ref="DX61:DX63"/>
    <mergeCell ref="DM61:DM63"/>
    <mergeCell ref="DN61:DN63"/>
    <mergeCell ref="DO61:DO63"/>
    <mergeCell ref="DP61:DP63"/>
    <mergeCell ref="DQ61:DQ63"/>
    <mergeCell ref="DR61:DR63"/>
    <mergeCell ref="DG61:DG63"/>
    <mergeCell ref="DH61:DH63"/>
    <mergeCell ref="DI61:DI63"/>
    <mergeCell ref="DJ61:DJ63"/>
    <mergeCell ref="DK61:DK63"/>
    <mergeCell ref="DL61:DL63"/>
    <mergeCell ref="DA61:DA63"/>
    <mergeCell ref="DB61:DB63"/>
    <mergeCell ref="DC61:DC63"/>
    <mergeCell ref="DD61:DD63"/>
    <mergeCell ref="DE61:DE63"/>
    <mergeCell ref="DF61:DF63"/>
    <mergeCell ref="CU61:CU63"/>
    <mergeCell ref="CV61:CV63"/>
    <mergeCell ref="CW61:CW63"/>
    <mergeCell ref="CX61:CX63"/>
    <mergeCell ref="CY61:CY63"/>
    <mergeCell ref="CZ61:CZ63"/>
    <mergeCell ref="CO61:CO63"/>
    <mergeCell ref="CP61:CP63"/>
    <mergeCell ref="CQ61:CQ63"/>
    <mergeCell ref="CR61:CR63"/>
    <mergeCell ref="CS61:CS63"/>
    <mergeCell ref="CT61:CT63"/>
    <mergeCell ref="CI61:CI63"/>
    <mergeCell ref="CJ61:CJ63"/>
    <mergeCell ref="CK61:CK63"/>
    <mergeCell ref="CL61:CL63"/>
    <mergeCell ref="CM61:CM63"/>
    <mergeCell ref="CN61:CN63"/>
    <mergeCell ref="BB64:BB66"/>
    <mergeCell ref="BC64:BC66"/>
    <mergeCell ref="BD64:BD66"/>
    <mergeCell ref="BE64:BE66"/>
    <mergeCell ref="BF64:BF66"/>
    <mergeCell ref="BG64:BG66"/>
    <mergeCell ref="CQ64:CQ66"/>
    <mergeCell ref="BW64:BW66"/>
    <mergeCell ref="BX64:BX66"/>
    <mergeCell ref="BY64:BY66"/>
    <mergeCell ref="BN64:BN66"/>
    <mergeCell ref="BO64:BO66"/>
    <mergeCell ref="BP64:BP66"/>
    <mergeCell ref="BQ64:BQ66"/>
    <mergeCell ref="BR64:BR66"/>
    <mergeCell ref="BS64:BS66"/>
    <mergeCell ref="BH64:BH66"/>
    <mergeCell ref="BI64:BI66"/>
    <mergeCell ref="BJ64:BJ66"/>
    <mergeCell ref="BK64:BK66"/>
    <mergeCell ref="AV64:AV66"/>
    <mergeCell ref="AW64:AW66"/>
    <mergeCell ref="AX64:AX66"/>
    <mergeCell ref="AY64:AY66"/>
    <mergeCell ref="AZ64:AZ66"/>
    <mergeCell ref="BA64:BA66"/>
    <mergeCell ref="AP64:AP66"/>
    <mergeCell ref="AQ64:AQ66"/>
    <mergeCell ref="AR64:AR66"/>
    <mergeCell ref="AS64:AS66"/>
    <mergeCell ref="AT64:AT66"/>
    <mergeCell ref="AU64:AU66"/>
    <mergeCell ref="AJ64:AJ66"/>
    <mergeCell ref="AK64:AK66"/>
    <mergeCell ref="AL64:AL66"/>
    <mergeCell ref="AM64:AM66"/>
    <mergeCell ref="AN64:AN66"/>
    <mergeCell ref="AO64:AO66"/>
    <mergeCell ref="X64:X66"/>
    <mergeCell ref="Y64:Y66"/>
    <mergeCell ref="AF64:AF66"/>
    <mergeCell ref="AG64:AG66"/>
    <mergeCell ref="AH64:AH66"/>
    <mergeCell ref="AI64:AI66"/>
    <mergeCell ref="R64:R66"/>
    <mergeCell ref="S64:S66"/>
    <mergeCell ref="T64:T66"/>
    <mergeCell ref="U64:U66"/>
    <mergeCell ref="V64:V66"/>
    <mergeCell ref="W64:W66"/>
    <mergeCell ref="CL64:CL66"/>
    <mergeCell ref="CM64:CM66"/>
    <mergeCell ref="CN64:CN66"/>
    <mergeCell ref="CO64:CO66"/>
    <mergeCell ref="CP64:CP66"/>
    <mergeCell ref="CF64:CF66"/>
    <mergeCell ref="CG64:CG66"/>
    <mergeCell ref="CH64:CH66"/>
    <mergeCell ref="CI64:CI66"/>
    <mergeCell ref="CJ64:CJ66"/>
    <mergeCell ref="CK64:CK66"/>
    <mergeCell ref="BZ64:BZ66"/>
    <mergeCell ref="CA64:CA66"/>
    <mergeCell ref="CB64:CB66"/>
    <mergeCell ref="CC64:CC66"/>
    <mergeCell ref="CD64:CD66"/>
    <mergeCell ref="CE64:CE66"/>
    <mergeCell ref="BT64:BT66"/>
    <mergeCell ref="BU64:BU66"/>
    <mergeCell ref="BV64:BV66"/>
    <mergeCell ref="BL64:BL66"/>
    <mergeCell ref="BM64:BM66"/>
    <mergeCell ref="U67:U69"/>
    <mergeCell ref="V67:V69"/>
    <mergeCell ref="W67:W69"/>
    <mergeCell ref="X67:X69"/>
    <mergeCell ref="Y67:Y69"/>
    <mergeCell ref="AF67:AF69"/>
    <mergeCell ref="O67:O69"/>
    <mergeCell ref="P67:P69"/>
    <mergeCell ref="Q67:Q69"/>
    <mergeCell ref="R67:R69"/>
    <mergeCell ref="S67:S69"/>
    <mergeCell ref="T67:T69"/>
    <mergeCell ref="I67:I69"/>
    <mergeCell ref="J67:J69"/>
    <mergeCell ref="K67:K69"/>
    <mergeCell ref="L67:L69"/>
    <mergeCell ref="M67:M69"/>
    <mergeCell ref="N67:N69"/>
    <mergeCell ref="BE67:BE69"/>
    <mergeCell ref="BF67:BF69"/>
    <mergeCell ref="BG67:BG69"/>
    <mergeCell ref="BH67:BH69"/>
    <mergeCell ref="BI67:BI69"/>
    <mergeCell ref="BJ67:BJ69"/>
    <mergeCell ref="AY67:AY69"/>
    <mergeCell ref="AZ67:AZ69"/>
    <mergeCell ref="BA67:BA69"/>
    <mergeCell ref="BB67:BB69"/>
    <mergeCell ref="BC67:BC69"/>
    <mergeCell ref="BD67:BD69"/>
    <mergeCell ref="EB64:EB66"/>
    <mergeCell ref="EC64:EC66"/>
    <mergeCell ref="ED64:ED66"/>
    <mergeCell ref="EE64:EE66"/>
    <mergeCell ref="EF64:EF66"/>
    <mergeCell ref="B67:B69"/>
    <mergeCell ref="E67:E69"/>
    <mergeCell ref="F67:F69"/>
    <mergeCell ref="G67:G69"/>
    <mergeCell ref="H67:H69"/>
    <mergeCell ref="DV64:DV66"/>
    <mergeCell ref="DW64:DW66"/>
    <mergeCell ref="DX64:DX66"/>
    <mergeCell ref="DY64:DY66"/>
    <mergeCell ref="DZ64:DZ66"/>
    <mergeCell ref="EA64:EA66"/>
    <mergeCell ref="DP64:DP66"/>
    <mergeCell ref="DQ64:DQ66"/>
    <mergeCell ref="DR64:DR66"/>
    <mergeCell ref="DS64:DS66"/>
    <mergeCell ref="DT64:DT66"/>
    <mergeCell ref="DU64:DU66"/>
    <mergeCell ref="DJ64:DJ66"/>
    <mergeCell ref="DK64:DK66"/>
    <mergeCell ref="DL64:DL66"/>
    <mergeCell ref="DM64:DM66"/>
    <mergeCell ref="DN64:DN66"/>
    <mergeCell ref="DO64:DO66"/>
    <mergeCell ref="DD64:DD66"/>
    <mergeCell ref="DE64:DE66"/>
    <mergeCell ref="DF64:DF66"/>
    <mergeCell ref="DG64:DG66"/>
    <mergeCell ref="DH64:DH66"/>
    <mergeCell ref="DI64:DI66"/>
    <mergeCell ref="CX64:CX66"/>
    <mergeCell ref="CY64:CY66"/>
    <mergeCell ref="CZ64:CZ66"/>
    <mergeCell ref="DA64:DA66"/>
    <mergeCell ref="DB64:DB66"/>
    <mergeCell ref="DC64:DC66"/>
    <mergeCell ref="CR64:CR66"/>
    <mergeCell ref="CS64:CS66"/>
    <mergeCell ref="CT64:CT66"/>
    <mergeCell ref="CU64:CU66"/>
    <mergeCell ref="CV64:CV66"/>
    <mergeCell ref="CW64:CW66"/>
    <mergeCell ref="BK67:BK69"/>
    <mergeCell ref="BL67:BL69"/>
    <mergeCell ref="BM67:BM69"/>
    <mergeCell ref="BN67:BN69"/>
    <mergeCell ref="BO67:BO69"/>
    <mergeCell ref="BP67:BP69"/>
    <mergeCell ref="CU67:CU69"/>
    <mergeCell ref="CV67:CV69"/>
    <mergeCell ref="CW67:CW69"/>
    <mergeCell ref="CX67:CX69"/>
    <mergeCell ref="CY67:CY69"/>
    <mergeCell ref="CZ67:CZ69"/>
    <mergeCell ref="CO67:CO69"/>
    <mergeCell ref="CP67:CP69"/>
    <mergeCell ref="CQ67:CQ69"/>
    <mergeCell ref="CR67:CR69"/>
    <mergeCell ref="CS67:CS69"/>
    <mergeCell ref="CT67:CT69"/>
    <mergeCell ref="AS67:AS69"/>
    <mergeCell ref="AT67:AT69"/>
    <mergeCell ref="AU67:AU69"/>
    <mergeCell ref="AV67:AV69"/>
    <mergeCell ref="AW67:AW69"/>
    <mergeCell ref="AX67:AX69"/>
    <mergeCell ref="AM67:AM69"/>
    <mergeCell ref="AN67:AN69"/>
    <mergeCell ref="AO67:AO69"/>
    <mergeCell ref="AP67:AP69"/>
    <mergeCell ref="AQ67:AQ69"/>
    <mergeCell ref="AR67:AR69"/>
    <mergeCell ref="AG67:AG69"/>
    <mergeCell ref="AH67:AH69"/>
    <mergeCell ref="AI67:AI69"/>
    <mergeCell ref="AJ67:AJ69"/>
    <mergeCell ref="AK67:AK69"/>
    <mergeCell ref="AL67:AL69"/>
    <mergeCell ref="CI67:CI69"/>
    <mergeCell ref="CJ67:CJ69"/>
    <mergeCell ref="CK67:CK69"/>
    <mergeCell ref="CL67:CL69"/>
    <mergeCell ref="CM67:CM69"/>
    <mergeCell ref="CN67:CN69"/>
    <mergeCell ref="CC67:CC69"/>
    <mergeCell ref="CD67:CD69"/>
    <mergeCell ref="CE67:CE69"/>
    <mergeCell ref="CF67:CF69"/>
    <mergeCell ref="CG67:CG69"/>
    <mergeCell ref="CH67:CH69"/>
    <mergeCell ref="BW67:BW69"/>
    <mergeCell ref="BX67:BX69"/>
    <mergeCell ref="BY67:BY69"/>
    <mergeCell ref="BZ67:BZ69"/>
    <mergeCell ref="CA67:CA69"/>
    <mergeCell ref="CB67:CB69"/>
    <mergeCell ref="BQ67:BQ69"/>
    <mergeCell ref="BR67:BR69"/>
    <mergeCell ref="BS67:BS69"/>
    <mergeCell ref="BT67:BT69"/>
    <mergeCell ref="BU67:BU69"/>
    <mergeCell ref="BV67:BV69"/>
    <mergeCell ref="AJ70:AJ72"/>
    <mergeCell ref="AK70:AK72"/>
    <mergeCell ref="AL70:AL72"/>
    <mergeCell ref="AM70:AM72"/>
    <mergeCell ref="AN70:AN72"/>
    <mergeCell ref="AO70:AO72"/>
    <mergeCell ref="X70:X72"/>
    <mergeCell ref="Y70:Y72"/>
    <mergeCell ref="AF70:AF72"/>
    <mergeCell ref="AG70:AG72"/>
    <mergeCell ref="AH70:AH72"/>
    <mergeCell ref="AI70:AI72"/>
    <mergeCell ref="BT70:BT72"/>
    <mergeCell ref="BU70:BU72"/>
    <mergeCell ref="BV70:BV72"/>
    <mergeCell ref="AV70:AV72"/>
    <mergeCell ref="AW70:AW72"/>
    <mergeCell ref="AX70:AX72"/>
    <mergeCell ref="AY70:AY72"/>
    <mergeCell ref="AZ70:AZ72"/>
    <mergeCell ref="BA70:BA72"/>
    <mergeCell ref="AP70:AP72"/>
    <mergeCell ref="AQ70:AQ72"/>
    <mergeCell ref="AR70:AR72"/>
    <mergeCell ref="AS70:AS72"/>
    <mergeCell ref="AT70:AT72"/>
    <mergeCell ref="R70:R72"/>
    <mergeCell ref="S70:S72"/>
    <mergeCell ref="T70:T72"/>
    <mergeCell ref="U70:U72"/>
    <mergeCell ref="V70:V72"/>
    <mergeCell ref="W70:W72"/>
    <mergeCell ref="L70:L72"/>
    <mergeCell ref="M70:M72"/>
    <mergeCell ref="N70:N72"/>
    <mergeCell ref="O70:O72"/>
    <mergeCell ref="P70:P72"/>
    <mergeCell ref="Q70:Q72"/>
    <mergeCell ref="EE67:EE69"/>
    <mergeCell ref="EF67:EF69"/>
    <mergeCell ref="B70:B72"/>
    <mergeCell ref="E70:E72"/>
    <mergeCell ref="F70:F72"/>
    <mergeCell ref="G70:G72"/>
    <mergeCell ref="H70:H72"/>
    <mergeCell ref="I70:I72"/>
    <mergeCell ref="J70:J72"/>
    <mergeCell ref="K70:K72"/>
    <mergeCell ref="DY67:DY69"/>
    <mergeCell ref="DZ67:DZ69"/>
    <mergeCell ref="EA67:EA69"/>
    <mergeCell ref="EB67:EB69"/>
    <mergeCell ref="EC67:EC69"/>
    <mergeCell ref="ED67:ED69"/>
    <mergeCell ref="DS67:DS69"/>
    <mergeCell ref="DT67:DT69"/>
    <mergeCell ref="DU67:DU69"/>
    <mergeCell ref="DV67:DV69"/>
    <mergeCell ref="DW67:DW69"/>
    <mergeCell ref="DX67:DX69"/>
    <mergeCell ref="DM67:DM69"/>
    <mergeCell ref="DN67:DN69"/>
    <mergeCell ref="DO67:DO69"/>
    <mergeCell ref="DP67:DP69"/>
    <mergeCell ref="DQ67:DQ69"/>
    <mergeCell ref="DR67:DR69"/>
    <mergeCell ref="DG67:DG69"/>
    <mergeCell ref="DH67:DH69"/>
    <mergeCell ref="DI67:DI69"/>
    <mergeCell ref="DJ67:DJ69"/>
    <mergeCell ref="DK67:DK69"/>
    <mergeCell ref="DL67:DL69"/>
    <mergeCell ref="DA67:DA69"/>
    <mergeCell ref="DB67:DB69"/>
    <mergeCell ref="DC67:DC69"/>
    <mergeCell ref="DD67:DD69"/>
    <mergeCell ref="DE67:DE69"/>
    <mergeCell ref="DF67:DF69"/>
    <mergeCell ref="BW70:BW72"/>
    <mergeCell ref="BX70:BX72"/>
    <mergeCell ref="BY70:BY72"/>
    <mergeCell ref="BN70:BN72"/>
    <mergeCell ref="BO70:BO72"/>
    <mergeCell ref="BP70:BP72"/>
    <mergeCell ref="BQ70:BQ72"/>
    <mergeCell ref="BR70:BR72"/>
    <mergeCell ref="BS70:BS72"/>
    <mergeCell ref="BH70:BH72"/>
    <mergeCell ref="BI70:BI72"/>
    <mergeCell ref="BJ70:BJ72"/>
    <mergeCell ref="BK70:BK72"/>
    <mergeCell ref="BL70:BL72"/>
    <mergeCell ref="BM70:BM72"/>
    <mergeCell ref="BB70:BB72"/>
    <mergeCell ref="BC70:BC72"/>
    <mergeCell ref="BD70:BD72"/>
    <mergeCell ref="BE70:BE72"/>
    <mergeCell ref="BF70:BF72"/>
    <mergeCell ref="BG70:BG72"/>
    <mergeCell ref="AU70:AU72"/>
    <mergeCell ref="EB70:EB72"/>
    <mergeCell ref="EC70:EC72"/>
    <mergeCell ref="ED70:ED72"/>
    <mergeCell ref="EE70:EE72"/>
    <mergeCell ref="EF70:EF72"/>
    <mergeCell ref="B73:B75"/>
    <mergeCell ref="E73:E75"/>
    <mergeCell ref="F73:F75"/>
    <mergeCell ref="G73:G75"/>
    <mergeCell ref="H73:H75"/>
    <mergeCell ref="DV70:DV72"/>
    <mergeCell ref="DW70:DW72"/>
    <mergeCell ref="DX70:DX72"/>
    <mergeCell ref="DY70:DY72"/>
    <mergeCell ref="DZ70:DZ72"/>
    <mergeCell ref="EA70:EA72"/>
    <mergeCell ref="DP70:DP72"/>
    <mergeCell ref="DQ70:DQ72"/>
    <mergeCell ref="DR70:DR72"/>
    <mergeCell ref="DS70:DS72"/>
    <mergeCell ref="DT70:DT72"/>
    <mergeCell ref="DU70:DU72"/>
    <mergeCell ref="DJ70:DJ72"/>
    <mergeCell ref="DK70:DK72"/>
    <mergeCell ref="DL70:DL72"/>
    <mergeCell ref="DM70:DM72"/>
    <mergeCell ref="DN70:DN72"/>
    <mergeCell ref="DO70:DO72"/>
    <mergeCell ref="DD70:DD72"/>
    <mergeCell ref="DE70:DE72"/>
    <mergeCell ref="DF70:DF72"/>
    <mergeCell ref="DG70:DG72"/>
    <mergeCell ref="DH70:DH72"/>
    <mergeCell ref="DI70:DI72"/>
    <mergeCell ref="CX70:CX72"/>
    <mergeCell ref="CY70:CY72"/>
    <mergeCell ref="CZ70:CZ72"/>
    <mergeCell ref="DA70:DA72"/>
    <mergeCell ref="DB70:DB72"/>
    <mergeCell ref="DC70:DC72"/>
    <mergeCell ref="CR70:CR72"/>
    <mergeCell ref="CS70:CS72"/>
    <mergeCell ref="CT70:CT72"/>
    <mergeCell ref="CU70:CU72"/>
    <mergeCell ref="CV70:CV72"/>
    <mergeCell ref="CW70:CW72"/>
    <mergeCell ref="CL70:CL72"/>
    <mergeCell ref="CM70:CM72"/>
    <mergeCell ref="CN70:CN72"/>
    <mergeCell ref="CO70:CO72"/>
    <mergeCell ref="CP70:CP72"/>
    <mergeCell ref="CQ70:CQ72"/>
    <mergeCell ref="CF70:CF72"/>
    <mergeCell ref="CG70:CG72"/>
    <mergeCell ref="CH70:CH72"/>
    <mergeCell ref="CI70:CI72"/>
    <mergeCell ref="CJ70:CJ72"/>
    <mergeCell ref="CK70:CK72"/>
    <mergeCell ref="BZ70:BZ72"/>
    <mergeCell ref="CA70:CA72"/>
    <mergeCell ref="CB70:CB72"/>
    <mergeCell ref="CC70:CC72"/>
    <mergeCell ref="CD70:CD72"/>
    <mergeCell ref="CE70:CE72"/>
    <mergeCell ref="AS73:AS75"/>
    <mergeCell ref="AT73:AT75"/>
    <mergeCell ref="AU73:AU75"/>
    <mergeCell ref="AV73:AV75"/>
    <mergeCell ref="AW73:AW75"/>
    <mergeCell ref="AX73:AX75"/>
    <mergeCell ref="CH73:CH75"/>
    <mergeCell ref="BN73:BN75"/>
    <mergeCell ref="BO73:BO75"/>
    <mergeCell ref="BP73:BP75"/>
    <mergeCell ref="BE73:BE75"/>
    <mergeCell ref="BF73:BF75"/>
    <mergeCell ref="BG73:BG75"/>
    <mergeCell ref="BH73:BH75"/>
    <mergeCell ref="BI73:BI75"/>
    <mergeCell ref="BJ73:BJ75"/>
    <mergeCell ref="AY73:AY75"/>
    <mergeCell ref="AZ73:AZ75"/>
    <mergeCell ref="BA73:BA75"/>
    <mergeCell ref="BB73:BB75"/>
    <mergeCell ref="AM73:AM75"/>
    <mergeCell ref="AN73:AN75"/>
    <mergeCell ref="AO73:AO75"/>
    <mergeCell ref="AP73:AP75"/>
    <mergeCell ref="AQ73:AQ75"/>
    <mergeCell ref="AR73:AR75"/>
    <mergeCell ref="AG73:AG75"/>
    <mergeCell ref="AH73:AH75"/>
    <mergeCell ref="AI73:AI75"/>
    <mergeCell ref="AJ73:AJ75"/>
    <mergeCell ref="AK73:AK75"/>
    <mergeCell ref="AL73:AL75"/>
    <mergeCell ref="U73:U75"/>
    <mergeCell ref="V73:V75"/>
    <mergeCell ref="W73:W75"/>
    <mergeCell ref="X73:X75"/>
    <mergeCell ref="Y73:Y75"/>
    <mergeCell ref="AF73:AF75"/>
    <mergeCell ref="O73:O75"/>
    <mergeCell ref="P73:P75"/>
    <mergeCell ref="Q73:Q75"/>
    <mergeCell ref="R73:R75"/>
    <mergeCell ref="S73:S75"/>
    <mergeCell ref="T73:T75"/>
    <mergeCell ref="I73:I75"/>
    <mergeCell ref="J73:J75"/>
    <mergeCell ref="K73:K75"/>
    <mergeCell ref="L73:L75"/>
    <mergeCell ref="M73:M75"/>
    <mergeCell ref="N73:N75"/>
    <mergeCell ref="CC73:CC75"/>
    <mergeCell ref="CD73:CD75"/>
    <mergeCell ref="CE73:CE75"/>
    <mergeCell ref="CF73:CF75"/>
    <mergeCell ref="CG73:CG75"/>
    <mergeCell ref="BW73:BW75"/>
    <mergeCell ref="BX73:BX75"/>
    <mergeCell ref="BY73:BY75"/>
    <mergeCell ref="BZ73:BZ75"/>
    <mergeCell ref="CA73:CA75"/>
    <mergeCell ref="CB73:CB75"/>
    <mergeCell ref="BQ73:BQ75"/>
    <mergeCell ref="BR73:BR75"/>
    <mergeCell ref="BS73:BS75"/>
    <mergeCell ref="BT73:BT75"/>
    <mergeCell ref="BU73:BU75"/>
    <mergeCell ref="BV73:BV75"/>
    <mergeCell ref="BK73:BK75"/>
    <mergeCell ref="BL73:BL75"/>
    <mergeCell ref="BM73:BM75"/>
    <mergeCell ref="BC73:BC75"/>
    <mergeCell ref="BD73:BD75"/>
    <mergeCell ref="L76:L78"/>
    <mergeCell ref="M76:M78"/>
    <mergeCell ref="N76:N78"/>
    <mergeCell ref="O76:O78"/>
    <mergeCell ref="P76:P78"/>
    <mergeCell ref="Q76:Q78"/>
    <mergeCell ref="EE73:EE75"/>
    <mergeCell ref="EF73:EF75"/>
    <mergeCell ref="B76:B78"/>
    <mergeCell ref="E76:E78"/>
    <mergeCell ref="F76:F78"/>
    <mergeCell ref="G76:G78"/>
    <mergeCell ref="H76:H78"/>
    <mergeCell ref="I76:I78"/>
    <mergeCell ref="J76:J78"/>
    <mergeCell ref="K76:K78"/>
    <mergeCell ref="DY73:DY75"/>
    <mergeCell ref="DZ73:DZ75"/>
    <mergeCell ref="EA73:EA75"/>
    <mergeCell ref="EB73:EB75"/>
    <mergeCell ref="EC73:EC75"/>
    <mergeCell ref="ED73:ED75"/>
    <mergeCell ref="DS73:DS75"/>
    <mergeCell ref="DT73:DT75"/>
    <mergeCell ref="DU73:DU75"/>
    <mergeCell ref="DV73:DV75"/>
    <mergeCell ref="DW73:DW75"/>
    <mergeCell ref="DX73:DX75"/>
    <mergeCell ref="DM73:DM75"/>
    <mergeCell ref="DN73:DN75"/>
    <mergeCell ref="DO73:DO75"/>
    <mergeCell ref="DP73:DP75"/>
    <mergeCell ref="DQ73:DQ75"/>
    <mergeCell ref="DR73:DR75"/>
    <mergeCell ref="DG73:DG75"/>
    <mergeCell ref="DH73:DH75"/>
    <mergeCell ref="DI73:DI75"/>
    <mergeCell ref="DJ73:DJ75"/>
    <mergeCell ref="DK73:DK75"/>
    <mergeCell ref="DL73:DL75"/>
    <mergeCell ref="DA73:DA75"/>
    <mergeCell ref="DB73:DB75"/>
    <mergeCell ref="DC73:DC75"/>
    <mergeCell ref="DD73:DD75"/>
    <mergeCell ref="DE73:DE75"/>
    <mergeCell ref="DF73:DF75"/>
    <mergeCell ref="CU73:CU75"/>
    <mergeCell ref="CV73:CV75"/>
    <mergeCell ref="CW73:CW75"/>
    <mergeCell ref="CX73:CX75"/>
    <mergeCell ref="CY73:CY75"/>
    <mergeCell ref="CZ73:CZ75"/>
    <mergeCell ref="CO73:CO75"/>
    <mergeCell ref="CP73:CP75"/>
    <mergeCell ref="CQ73:CQ75"/>
    <mergeCell ref="CR73:CR75"/>
    <mergeCell ref="CS73:CS75"/>
    <mergeCell ref="CT73:CT75"/>
    <mergeCell ref="CI73:CI75"/>
    <mergeCell ref="CJ73:CJ75"/>
    <mergeCell ref="CK73:CK75"/>
    <mergeCell ref="CL73:CL75"/>
    <mergeCell ref="CM73:CM75"/>
    <mergeCell ref="CN73:CN75"/>
    <mergeCell ref="BB76:BB78"/>
    <mergeCell ref="BC76:BC78"/>
    <mergeCell ref="BD76:BD78"/>
    <mergeCell ref="BE76:BE78"/>
    <mergeCell ref="BF76:BF78"/>
    <mergeCell ref="BG76:BG78"/>
    <mergeCell ref="CQ76:CQ78"/>
    <mergeCell ref="BW76:BW78"/>
    <mergeCell ref="BX76:BX78"/>
    <mergeCell ref="BY76:BY78"/>
    <mergeCell ref="BN76:BN78"/>
    <mergeCell ref="BO76:BO78"/>
    <mergeCell ref="BP76:BP78"/>
    <mergeCell ref="BQ76:BQ78"/>
    <mergeCell ref="BR76:BR78"/>
    <mergeCell ref="BS76:BS78"/>
    <mergeCell ref="BH76:BH78"/>
    <mergeCell ref="BI76:BI78"/>
    <mergeCell ref="BJ76:BJ78"/>
    <mergeCell ref="BK76:BK78"/>
    <mergeCell ref="AV76:AV78"/>
    <mergeCell ref="AW76:AW78"/>
    <mergeCell ref="AX76:AX78"/>
    <mergeCell ref="AY76:AY78"/>
    <mergeCell ref="AZ76:AZ78"/>
    <mergeCell ref="BA76:BA78"/>
    <mergeCell ref="AP76:AP78"/>
    <mergeCell ref="AQ76:AQ78"/>
    <mergeCell ref="AR76:AR78"/>
    <mergeCell ref="AS76:AS78"/>
    <mergeCell ref="AT76:AT78"/>
    <mergeCell ref="AU76:AU78"/>
    <mergeCell ref="AJ76:AJ78"/>
    <mergeCell ref="AK76:AK78"/>
    <mergeCell ref="AL76:AL78"/>
    <mergeCell ref="AM76:AM78"/>
    <mergeCell ref="AN76:AN78"/>
    <mergeCell ref="AO76:AO78"/>
    <mergeCell ref="X76:X78"/>
    <mergeCell ref="Y76:Y78"/>
    <mergeCell ref="AF76:AF78"/>
    <mergeCell ref="AG76:AG78"/>
    <mergeCell ref="AH76:AH78"/>
    <mergeCell ref="AI76:AI78"/>
    <mergeCell ref="R76:R78"/>
    <mergeCell ref="S76:S78"/>
    <mergeCell ref="T76:T78"/>
    <mergeCell ref="U76:U78"/>
    <mergeCell ref="V76:V78"/>
    <mergeCell ref="W76:W78"/>
    <mergeCell ref="CL76:CL78"/>
    <mergeCell ref="CM76:CM78"/>
    <mergeCell ref="CN76:CN78"/>
    <mergeCell ref="CO76:CO78"/>
    <mergeCell ref="CP76:CP78"/>
    <mergeCell ref="CF76:CF78"/>
    <mergeCell ref="CG76:CG78"/>
    <mergeCell ref="CH76:CH78"/>
    <mergeCell ref="CI76:CI78"/>
    <mergeCell ref="CJ76:CJ78"/>
    <mergeCell ref="CK76:CK78"/>
    <mergeCell ref="BZ76:BZ78"/>
    <mergeCell ref="CA76:CA78"/>
    <mergeCell ref="CB76:CB78"/>
    <mergeCell ref="CC76:CC78"/>
    <mergeCell ref="CD76:CD78"/>
    <mergeCell ref="CE76:CE78"/>
    <mergeCell ref="BT76:BT78"/>
    <mergeCell ref="BU76:BU78"/>
    <mergeCell ref="BV76:BV78"/>
    <mergeCell ref="BL76:BL78"/>
    <mergeCell ref="BM76:BM78"/>
    <mergeCell ref="U79:U81"/>
    <mergeCell ref="V79:V81"/>
    <mergeCell ref="W79:W81"/>
    <mergeCell ref="X79:X81"/>
    <mergeCell ref="Y79:Y81"/>
    <mergeCell ref="AF79:AF81"/>
    <mergeCell ref="O79:O81"/>
    <mergeCell ref="P79:P81"/>
    <mergeCell ref="Q79:Q81"/>
    <mergeCell ref="R79:R81"/>
    <mergeCell ref="S79:S81"/>
    <mergeCell ref="T79:T81"/>
    <mergeCell ref="I79:I81"/>
    <mergeCell ref="J79:J81"/>
    <mergeCell ref="K79:K81"/>
    <mergeCell ref="L79:L81"/>
    <mergeCell ref="M79:M81"/>
    <mergeCell ref="N79:N81"/>
    <mergeCell ref="BE79:BE81"/>
    <mergeCell ref="BF79:BF81"/>
    <mergeCell ref="BG79:BG81"/>
    <mergeCell ref="BH79:BH81"/>
    <mergeCell ref="BI79:BI81"/>
    <mergeCell ref="BJ79:BJ81"/>
    <mergeCell ref="AY79:AY81"/>
    <mergeCell ref="AZ79:AZ81"/>
    <mergeCell ref="BA79:BA81"/>
    <mergeCell ref="BB79:BB81"/>
    <mergeCell ref="BC79:BC81"/>
    <mergeCell ref="BD79:BD81"/>
    <mergeCell ref="EB76:EB78"/>
    <mergeCell ref="EC76:EC78"/>
    <mergeCell ref="ED76:ED78"/>
    <mergeCell ref="EE76:EE78"/>
    <mergeCell ref="EF76:EF78"/>
    <mergeCell ref="B79:B81"/>
    <mergeCell ref="E79:E81"/>
    <mergeCell ref="F79:F81"/>
    <mergeCell ref="G79:G81"/>
    <mergeCell ref="H79:H81"/>
    <mergeCell ref="DV76:DV78"/>
    <mergeCell ref="DW76:DW78"/>
    <mergeCell ref="DX76:DX78"/>
    <mergeCell ref="DY76:DY78"/>
    <mergeCell ref="DZ76:DZ78"/>
    <mergeCell ref="EA76:EA78"/>
    <mergeCell ref="DP76:DP78"/>
    <mergeCell ref="DQ76:DQ78"/>
    <mergeCell ref="DR76:DR78"/>
    <mergeCell ref="DS76:DS78"/>
    <mergeCell ref="DT76:DT78"/>
    <mergeCell ref="DU76:DU78"/>
    <mergeCell ref="DJ76:DJ78"/>
    <mergeCell ref="DK76:DK78"/>
    <mergeCell ref="DL76:DL78"/>
    <mergeCell ref="DM76:DM78"/>
    <mergeCell ref="DN76:DN78"/>
    <mergeCell ref="DO76:DO78"/>
    <mergeCell ref="DD76:DD78"/>
    <mergeCell ref="DE76:DE78"/>
    <mergeCell ref="DF76:DF78"/>
    <mergeCell ref="DG76:DG78"/>
    <mergeCell ref="DH76:DH78"/>
    <mergeCell ref="DI76:DI78"/>
    <mergeCell ref="CX76:CX78"/>
    <mergeCell ref="CY76:CY78"/>
    <mergeCell ref="CZ76:CZ78"/>
    <mergeCell ref="DA76:DA78"/>
    <mergeCell ref="DB76:DB78"/>
    <mergeCell ref="DC76:DC78"/>
    <mergeCell ref="CR76:CR78"/>
    <mergeCell ref="CS76:CS78"/>
    <mergeCell ref="CT76:CT78"/>
    <mergeCell ref="CU76:CU78"/>
    <mergeCell ref="CV76:CV78"/>
    <mergeCell ref="CW76:CW78"/>
    <mergeCell ref="BK79:BK81"/>
    <mergeCell ref="BL79:BL81"/>
    <mergeCell ref="BM79:BM81"/>
    <mergeCell ref="BN79:BN81"/>
    <mergeCell ref="BO79:BO81"/>
    <mergeCell ref="BP79:BP81"/>
    <mergeCell ref="CU79:CU81"/>
    <mergeCell ref="CV79:CV81"/>
    <mergeCell ref="CW79:CW81"/>
    <mergeCell ref="CX79:CX81"/>
    <mergeCell ref="CY79:CY81"/>
    <mergeCell ref="CZ79:CZ81"/>
    <mergeCell ref="CO79:CO81"/>
    <mergeCell ref="CP79:CP81"/>
    <mergeCell ref="CQ79:CQ81"/>
    <mergeCell ref="CR79:CR81"/>
    <mergeCell ref="CS79:CS81"/>
    <mergeCell ref="CT79:CT81"/>
    <mergeCell ref="AS79:AS81"/>
    <mergeCell ref="AT79:AT81"/>
    <mergeCell ref="AU79:AU81"/>
    <mergeCell ref="AV79:AV81"/>
    <mergeCell ref="AW79:AW81"/>
    <mergeCell ref="AX79:AX81"/>
    <mergeCell ref="AM79:AM81"/>
    <mergeCell ref="AN79:AN81"/>
    <mergeCell ref="AO79:AO81"/>
    <mergeCell ref="AP79:AP81"/>
    <mergeCell ref="AQ79:AQ81"/>
    <mergeCell ref="AR79:AR81"/>
    <mergeCell ref="AG79:AG81"/>
    <mergeCell ref="AH79:AH81"/>
    <mergeCell ref="AI79:AI81"/>
    <mergeCell ref="AJ79:AJ81"/>
    <mergeCell ref="AK79:AK81"/>
    <mergeCell ref="AL79:AL81"/>
    <mergeCell ref="CI79:CI81"/>
    <mergeCell ref="CJ79:CJ81"/>
    <mergeCell ref="CK79:CK81"/>
    <mergeCell ref="CL79:CL81"/>
    <mergeCell ref="CM79:CM81"/>
    <mergeCell ref="CN79:CN81"/>
    <mergeCell ref="CC79:CC81"/>
    <mergeCell ref="CD79:CD81"/>
    <mergeCell ref="CE79:CE81"/>
    <mergeCell ref="CF79:CF81"/>
    <mergeCell ref="CG79:CG81"/>
    <mergeCell ref="CH79:CH81"/>
    <mergeCell ref="BW79:BW81"/>
    <mergeCell ref="BX79:BX81"/>
    <mergeCell ref="BY79:BY81"/>
    <mergeCell ref="BZ79:BZ81"/>
    <mergeCell ref="CA79:CA81"/>
    <mergeCell ref="CB79:CB81"/>
    <mergeCell ref="BQ79:BQ81"/>
    <mergeCell ref="BR79:BR81"/>
    <mergeCell ref="BS79:BS81"/>
    <mergeCell ref="BT79:BT81"/>
    <mergeCell ref="BU79:BU81"/>
    <mergeCell ref="BV79:BV81"/>
    <mergeCell ref="AJ82:AJ84"/>
    <mergeCell ref="AK82:AK84"/>
    <mergeCell ref="AL82:AL84"/>
    <mergeCell ref="AM82:AM84"/>
    <mergeCell ref="AN82:AN84"/>
    <mergeCell ref="AO82:AO84"/>
    <mergeCell ref="X82:X84"/>
    <mergeCell ref="Y82:Y84"/>
    <mergeCell ref="AF82:AF84"/>
    <mergeCell ref="AG82:AG84"/>
    <mergeCell ref="AH82:AH84"/>
    <mergeCell ref="AI82:AI84"/>
    <mergeCell ref="BT82:BT84"/>
    <mergeCell ref="BU82:BU84"/>
    <mergeCell ref="BV82:BV84"/>
    <mergeCell ref="AV82:AV84"/>
    <mergeCell ref="AW82:AW84"/>
    <mergeCell ref="AX82:AX84"/>
    <mergeCell ref="AY82:AY84"/>
    <mergeCell ref="AZ82:AZ84"/>
    <mergeCell ref="BA82:BA84"/>
    <mergeCell ref="AP82:AP84"/>
    <mergeCell ref="AQ82:AQ84"/>
    <mergeCell ref="AR82:AR84"/>
    <mergeCell ref="AS82:AS84"/>
    <mergeCell ref="AT82:AT84"/>
    <mergeCell ref="R82:R84"/>
    <mergeCell ref="S82:S84"/>
    <mergeCell ref="T82:T84"/>
    <mergeCell ref="U82:U84"/>
    <mergeCell ref="V82:V84"/>
    <mergeCell ref="W82:W84"/>
    <mergeCell ref="L82:L84"/>
    <mergeCell ref="M82:M84"/>
    <mergeCell ref="N82:N84"/>
    <mergeCell ref="O82:O84"/>
    <mergeCell ref="P82:P84"/>
    <mergeCell ref="Q82:Q84"/>
    <mergeCell ref="EE79:EE81"/>
    <mergeCell ref="EF79:EF81"/>
    <mergeCell ref="B82:B84"/>
    <mergeCell ref="E82:E84"/>
    <mergeCell ref="F82:F84"/>
    <mergeCell ref="G82:G84"/>
    <mergeCell ref="H82:H84"/>
    <mergeCell ref="I82:I84"/>
    <mergeCell ref="J82:J84"/>
    <mergeCell ref="K82:K84"/>
    <mergeCell ref="DY79:DY81"/>
    <mergeCell ref="DZ79:DZ81"/>
    <mergeCell ref="EA79:EA81"/>
    <mergeCell ref="EB79:EB81"/>
    <mergeCell ref="EC79:EC81"/>
    <mergeCell ref="ED79:ED81"/>
    <mergeCell ref="DS79:DS81"/>
    <mergeCell ref="DT79:DT81"/>
    <mergeCell ref="DU79:DU81"/>
    <mergeCell ref="DV79:DV81"/>
    <mergeCell ref="DW79:DW81"/>
    <mergeCell ref="DX79:DX81"/>
    <mergeCell ref="DM79:DM81"/>
    <mergeCell ref="DN79:DN81"/>
    <mergeCell ref="DO79:DO81"/>
    <mergeCell ref="DP79:DP81"/>
    <mergeCell ref="DQ79:DQ81"/>
    <mergeCell ref="DR79:DR81"/>
    <mergeCell ref="DG79:DG81"/>
    <mergeCell ref="DH79:DH81"/>
    <mergeCell ref="DI79:DI81"/>
    <mergeCell ref="DJ79:DJ81"/>
    <mergeCell ref="DK79:DK81"/>
    <mergeCell ref="DL79:DL81"/>
    <mergeCell ref="DA79:DA81"/>
    <mergeCell ref="DB79:DB81"/>
    <mergeCell ref="DC79:DC81"/>
    <mergeCell ref="DD79:DD81"/>
    <mergeCell ref="DE79:DE81"/>
    <mergeCell ref="DF79:DF81"/>
    <mergeCell ref="BW82:BW84"/>
    <mergeCell ref="BX82:BX84"/>
    <mergeCell ref="BY82:BY84"/>
    <mergeCell ref="BN82:BN84"/>
    <mergeCell ref="BO82:BO84"/>
    <mergeCell ref="BP82:BP84"/>
    <mergeCell ref="BQ82:BQ84"/>
    <mergeCell ref="BR82:BR84"/>
    <mergeCell ref="BS82:BS84"/>
    <mergeCell ref="BH82:BH84"/>
    <mergeCell ref="BI82:BI84"/>
    <mergeCell ref="BJ82:BJ84"/>
    <mergeCell ref="BK82:BK84"/>
    <mergeCell ref="BL82:BL84"/>
    <mergeCell ref="BM82:BM84"/>
    <mergeCell ref="BB82:BB84"/>
    <mergeCell ref="BC82:BC84"/>
    <mergeCell ref="BD82:BD84"/>
    <mergeCell ref="BE82:BE84"/>
    <mergeCell ref="BF82:BF84"/>
    <mergeCell ref="BG82:BG84"/>
    <mergeCell ref="AU82:AU84"/>
    <mergeCell ref="EB82:EB84"/>
    <mergeCell ref="EC82:EC84"/>
    <mergeCell ref="ED82:ED84"/>
    <mergeCell ref="EE82:EE84"/>
    <mergeCell ref="EF82:EF84"/>
    <mergeCell ref="B85:B87"/>
    <mergeCell ref="E85:E87"/>
    <mergeCell ref="F85:F87"/>
    <mergeCell ref="G85:G87"/>
    <mergeCell ref="H85:H87"/>
    <mergeCell ref="DV82:DV84"/>
    <mergeCell ref="DW82:DW84"/>
    <mergeCell ref="DX82:DX84"/>
    <mergeCell ref="DY82:DY84"/>
    <mergeCell ref="DZ82:DZ84"/>
    <mergeCell ref="EA82:EA84"/>
    <mergeCell ref="DP82:DP84"/>
    <mergeCell ref="DQ82:DQ84"/>
    <mergeCell ref="DR82:DR84"/>
    <mergeCell ref="DS82:DS84"/>
    <mergeCell ref="DT82:DT84"/>
    <mergeCell ref="DU82:DU84"/>
    <mergeCell ref="DJ82:DJ84"/>
    <mergeCell ref="DK82:DK84"/>
    <mergeCell ref="DL82:DL84"/>
    <mergeCell ref="DM82:DM84"/>
    <mergeCell ref="DN82:DN84"/>
    <mergeCell ref="DO82:DO84"/>
    <mergeCell ref="DD82:DD84"/>
    <mergeCell ref="DE82:DE84"/>
    <mergeCell ref="DF82:DF84"/>
    <mergeCell ref="DG82:DG84"/>
    <mergeCell ref="DH82:DH84"/>
    <mergeCell ref="DI82:DI84"/>
    <mergeCell ref="CX82:CX84"/>
    <mergeCell ref="CY82:CY84"/>
    <mergeCell ref="CZ82:CZ84"/>
    <mergeCell ref="DA82:DA84"/>
    <mergeCell ref="DB82:DB84"/>
    <mergeCell ref="DC82:DC84"/>
    <mergeCell ref="CR82:CR84"/>
    <mergeCell ref="CS82:CS84"/>
    <mergeCell ref="CT82:CT84"/>
    <mergeCell ref="CU82:CU84"/>
    <mergeCell ref="CV82:CV84"/>
    <mergeCell ref="CW82:CW84"/>
    <mergeCell ref="CL82:CL84"/>
    <mergeCell ref="CM82:CM84"/>
    <mergeCell ref="CN82:CN84"/>
    <mergeCell ref="CO82:CO84"/>
    <mergeCell ref="CP82:CP84"/>
    <mergeCell ref="CQ82:CQ84"/>
    <mergeCell ref="CF82:CF84"/>
    <mergeCell ref="CG82:CG84"/>
    <mergeCell ref="CH82:CH84"/>
    <mergeCell ref="CI82:CI84"/>
    <mergeCell ref="CJ82:CJ84"/>
    <mergeCell ref="CK82:CK84"/>
    <mergeCell ref="BZ82:BZ84"/>
    <mergeCell ref="CA82:CA84"/>
    <mergeCell ref="CB82:CB84"/>
    <mergeCell ref="CC82:CC84"/>
    <mergeCell ref="CD82:CD84"/>
    <mergeCell ref="CE82:CE84"/>
    <mergeCell ref="AS85:AS87"/>
    <mergeCell ref="AT85:AT87"/>
    <mergeCell ref="AU85:AU87"/>
    <mergeCell ref="AV85:AV87"/>
    <mergeCell ref="AW85:AW87"/>
    <mergeCell ref="AX85:AX87"/>
    <mergeCell ref="CH85:CH87"/>
    <mergeCell ref="BN85:BN87"/>
    <mergeCell ref="BO85:BO87"/>
    <mergeCell ref="BP85:BP87"/>
    <mergeCell ref="BE85:BE87"/>
    <mergeCell ref="BF85:BF87"/>
    <mergeCell ref="BG85:BG87"/>
    <mergeCell ref="BH85:BH87"/>
    <mergeCell ref="BI85:BI87"/>
    <mergeCell ref="BJ85:BJ87"/>
    <mergeCell ref="AY85:AY87"/>
    <mergeCell ref="AZ85:AZ87"/>
    <mergeCell ref="BA85:BA87"/>
    <mergeCell ref="BB85:BB87"/>
    <mergeCell ref="AM85:AM87"/>
    <mergeCell ref="AN85:AN87"/>
    <mergeCell ref="AO85:AO87"/>
    <mergeCell ref="AP85:AP87"/>
    <mergeCell ref="AQ85:AQ87"/>
    <mergeCell ref="AR85:AR87"/>
    <mergeCell ref="AG85:AG87"/>
    <mergeCell ref="AH85:AH87"/>
    <mergeCell ref="AI85:AI87"/>
    <mergeCell ref="AJ85:AJ87"/>
    <mergeCell ref="AK85:AK87"/>
    <mergeCell ref="AL85:AL87"/>
    <mergeCell ref="U85:U87"/>
    <mergeCell ref="V85:V87"/>
    <mergeCell ref="W85:W87"/>
    <mergeCell ref="X85:X87"/>
    <mergeCell ref="Y85:Y87"/>
    <mergeCell ref="AF85:AF87"/>
    <mergeCell ref="O85:O87"/>
    <mergeCell ref="P85:P87"/>
    <mergeCell ref="Q85:Q87"/>
    <mergeCell ref="R85:R87"/>
    <mergeCell ref="S85:S87"/>
    <mergeCell ref="T85:T87"/>
    <mergeCell ref="I85:I87"/>
    <mergeCell ref="J85:J87"/>
    <mergeCell ref="K85:K87"/>
    <mergeCell ref="L85:L87"/>
    <mergeCell ref="M85:M87"/>
    <mergeCell ref="N85:N87"/>
    <mergeCell ref="CC85:CC87"/>
    <mergeCell ref="CD85:CD87"/>
    <mergeCell ref="CE85:CE87"/>
    <mergeCell ref="CF85:CF87"/>
    <mergeCell ref="CG85:CG87"/>
    <mergeCell ref="BW85:BW87"/>
    <mergeCell ref="BX85:BX87"/>
    <mergeCell ref="BY85:BY87"/>
    <mergeCell ref="BZ85:BZ87"/>
    <mergeCell ref="CA85:CA87"/>
    <mergeCell ref="CB85:CB87"/>
    <mergeCell ref="BQ85:BQ87"/>
    <mergeCell ref="BR85:BR87"/>
    <mergeCell ref="BS85:BS87"/>
    <mergeCell ref="BT85:BT87"/>
    <mergeCell ref="BU85:BU87"/>
    <mergeCell ref="BV85:BV87"/>
    <mergeCell ref="BK85:BK87"/>
    <mergeCell ref="BL85:BL87"/>
    <mergeCell ref="BM85:BM87"/>
    <mergeCell ref="BC85:BC87"/>
    <mergeCell ref="BD85:BD87"/>
    <mergeCell ref="L88:L90"/>
    <mergeCell ref="M88:M90"/>
    <mergeCell ref="N88:N90"/>
    <mergeCell ref="O88:O90"/>
    <mergeCell ref="P88:P90"/>
    <mergeCell ref="Q88:Q90"/>
    <mergeCell ref="EE85:EE87"/>
    <mergeCell ref="EF85:EF87"/>
    <mergeCell ref="B88:B90"/>
    <mergeCell ref="E88:E90"/>
    <mergeCell ref="F88:F90"/>
    <mergeCell ref="G88:G90"/>
    <mergeCell ref="H88:H90"/>
    <mergeCell ref="I88:I90"/>
    <mergeCell ref="J88:J90"/>
    <mergeCell ref="K88:K90"/>
    <mergeCell ref="DY85:DY87"/>
    <mergeCell ref="DZ85:DZ87"/>
    <mergeCell ref="EA85:EA87"/>
    <mergeCell ref="EB85:EB87"/>
    <mergeCell ref="EC85:EC87"/>
    <mergeCell ref="ED85:ED87"/>
    <mergeCell ref="DS85:DS87"/>
    <mergeCell ref="DT85:DT87"/>
    <mergeCell ref="DU85:DU87"/>
    <mergeCell ref="DV85:DV87"/>
    <mergeCell ref="DW85:DW87"/>
    <mergeCell ref="DX85:DX87"/>
    <mergeCell ref="DM85:DM87"/>
    <mergeCell ref="DN85:DN87"/>
    <mergeCell ref="DO85:DO87"/>
    <mergeCell ref="DP85:DP87"/>
    <mergeCell ref="DQ85:DQ87"/>
    <mergeCell ref="DR85:DR87"/>
    <mergeCell ref="DG85:DG87"/>
    <mergeCell ref="DH85:DH87"/>
    <mergeCell ref="DI85:DI87"/>
    <mergeCell ref="DJ85:DJ87"/>
    <mergeCell ref="DK85:DK87"/>
    <mergeCell ref="DL85:DL87"/>
    <mergeCell ref="DA85:DA87"/>
    <mergeCell ref="DB85:DB87"/>
    <mergeCell ref="DC85:DC87"/>
    <mergeCell ref="DD85:DD87"/>
    <mergeCell ref="DE85:DE87"/>
    <mergeCell ref="DF85:DF87"/>
    <mergeCell ref="CU85:CU87"/>
    <mergeCell ref="CV85:CV87"/>
    <mergeCell ref="CW85:CW87"/>
    <mergeCell ref="CX85:CX87"/>
    <mergeCell ref="CY85:CY87"/>
    <mergeCell ref="CZ85:CZ87"/>
    <mergeCell ref="CO85:CO87"/>
    <mergeCell ref="CP85:CP87"/>
    <mergeCell ref="CQ85:CQ87"/>
    <mergeCell ref="CR85:CR87"/>
    <mergeCell ref="CS85:CS87"/>
    <mergeCell ref="CT85:CT87"/>
    <mergeCell ref="CI85:CI87"/>
    <mergeCell ref="CJ85:CJ87"/>
    <mergeCell ref="CK85:CK87"/>
    <mergeCell ref="CL85:CL87"/>
    <mergeCell ref="CM85:CM87"/>
    <mergeCell ref="CN85:CN87"/>
    <mergeCell ref="BB88:BB90"/>
    <mergeCell ref="BC88:BC90"/>
    <mergeCell ref="BD88:BD90"/>
    <mergeCell ref="BE88:BE90"/>
    <mergeCell ref="BF88:BF90"/>
    <mergeCell ref="BG88:BG90"/>
    <mergeCell ref="CQ88:CQ90"/>
    <mergeCell ref="BW88:BW90"/>
    <mergeCell ref="BX88:BX90"/>
    <mergeCell ref="BY88:BY90"/>
    <mergeCell ref="BN88:BN90"/>
    <mergeCell ref="BO88:BO90"/>
    <mergeCell ref="BP88:BP90"/>
    <mergeCell ref="BQ88:BQ90"/>
    <mergeCell ref="BR88:BR90"/>
    <mergeCell ref="BS88:BS90"/>
    <mergeCell ref="BH88:BH90"/>
    <mergeCell ref="BI88:BI90"/>
    <mergeCell ref="BJ88:BJ90"/>
    <mergeCell ref="BK88:BK90"/>
    <mergeCell ref="AV88:AV90"/>
    <mergeCell ref="AW88:AW90"/>
    <mergeCell ref="AX88:AX90"/>
    <mergeCell ref="AY88:AY90"/>
    <mergeCell ref="AZ88:AZ90"/>
    <mergeCell ref="BA88:BA90"/>
    <mergeCell ref="AP88:AP90"/>
    <mergeCell ref="AQ88:AQ90"/>
    <mergeCell ref="AR88:AR90"/>
    <mergeCell ref="AS88:AS90"/>
    <mergeCell ref="AT88:AT90"/>
    <mergeCell ref="AU88:AU90"/>
    <mergeCell ref="AJ88:AJ90"/>
    <mergeCell ref="AK88:AK90"/>
    <mergeCell ref="AL88:AL90"/>
    <mergeCell ref="AM88:AM90"/>
    <mergeCell ref="AN88:AN90"/>
    <mergeCell ref="AO88:AO90"/>
    <mergeCell ref="X88:X90"/>
    <mergeCell ref="Y88:Y90"/>
    <mergeCell ref="AF88:AF90"/>
    <mergeCell ref="AG88:AG90"/>
    <mergeCell ref="AH88:AH90"/>
    <mergeCell ref="AI88:AI90"/>
    <mergeCell ref="R88:R90"/>
    <mergeCell ref="S88:S90"/>
    <mergeCell ref="T88:T90"/>
    <mergeCell ref="U88:U90"/>
    <mergeCell ref="V88:V90"/>
    <mergeCell ref="W88:W90"/>
    <mergeCell ref="CL88:CL90"/>
    <mergeCell ref="CM88:CM90"/>
    <mergeCell ref="CN88:CN90"/>
    <mergeCell ref="CO88:CO90"/>
    <mergeCell ref="CP88:CP90"/>
    <mergeCell ref="CF88:CF90"/>
    <mergeCell ref="CG88:CG90"/>
    <mergeCell ref="CH88:CH90"/>
    <mergeCell ref="CI88:CI90"/>
    <mergeCell ref="CJ88:CJ90"/>
    <mergeCell ref="CK88:CK90"/>
    <mergeCell ref="BZ88:BZ90"/>
    <mergeCell ref="CA88:CA90"/>
    <mergeCell ref="CB88:CB90"/>
    <mergeCell ref="CC88:CC90"/>
    <mergeCell ref="CD88:CD90"/>
    <mergeCell ref="CE88:CE90"/>
    <mergeCell ref="BT88:BT90"/>
    <mergeCell ref="BU88:BU90"/>
    <mergeCell ref="BV88:BV90"/>
    <mergeCell ref="BL88:BL90"/>
    <mergeCell ref="BM88:BM90"/>
    <mergeCell ref="U91:U93"/>
    <mergeCell ref="V91:V93"/>
    <mergeCell ref="W91:W93"/>
    <mergeCell ref="X91:X93"/>
    <mergeCell ref="Y91:Y93"/>
    <mergeCell ref="AF91:AF93"/>
    <mergeCell ref="O91:O93"/>
    <mergeCell ref="P91:P93"/>
    <mergeCell ref="Q91:Q93"/>
    <mergeCell ref="R91:R93"/>
    <mergeCell ref="S91:S93"/>
    <mergeCell ref="T91:T93"/>
    <mergeCell ref="I91:I93"/>
    <mergeCell ref="J91:J93"/>
    <mergeCell ref="K91:K93"/>
    <mergeCell ref="L91:L93"/>
    <mergeCell ref="M91:M93"/>
    <mergeCell ref="N91:N93"/>
    <mergeCell ref="BE91:BE93"/>
    <mergeCell ref="BF91:BF93"/>
    <mergeCell ref="BG91:BG93"/>
    <mergeCell ref="BH91:BH93"/>
    <mergeCell ref="BI91:BI93"/>
    <mergeCell ref="BJ91:BJ93"/>
    <mergeCell ref="AY91:AY93"/>
    <mergeCell ref="AZ91:AZ93"/>
    <mergeCell ref="BA91:BA93"/>
    <mergeCell ref="BB91:BB93"/>
    <mergeCell ref="BC91:BC93"/>
    <mergeCell ref="BD91:BD93"/>
    <mergeCell ref="EB88:EB90"/>
    <mergeCell ref="EC88:EC90"/>
    <mergeCell ref="ED88:ED90"/>
    <mergeCell ref="EE88:EE90"/>
    <mergeCell ref="EF88:EF90"/>
    <mergeCell ref="B91:B93"/>
    <mergeCell ref="E91:E93"/>
    <mergeCell ref="F91:F93"/>
    <mergeCell ref="G91:G93"/>
    <mergeCell ref="H91:H93"/>
    <mergeCell ref="DV88:DV90"/>
    <mergeCell ref="DW88:DW90"/>
    <mergeCell ref="DX88:DX90"/>
    <mergeCell ref="DY88:DY90"/>
    <mergeCell ref="DZ88:DZ90"/>
    <mergeCell ref="EA88:EA90"/>
    <mergeCell ref="DP88:DP90"/>
    <mergeCell ref="DQ88:DQ90"/>
    <mergeCell ref="DR88:DR90"/>
    <mergeCell ref="DS88:DS90"/>
    <mergeCell ref="DT88:DT90"/>
    <mergeCell ref="DU88:DU90"/>
    <mergeCell ref="DJ88:DJ90"/>
    <mergeCell ref="DK88:DK90"/>
    <mergeCell ref="DL88:DL90"/>
    <mergeCell ref="DM88:DM90"/>
    <mergeCell ref="DN88:DN90"/>
    <mergeCell ref="DO88:DO90"/>
    <mergeCell ref="DD88:DD90"/>
    <mergeCell ref="DE88:DE90"/>
    <mergeCell ref="DF88:DF90"/>
    <mergeCell ref="DG88:DG90"/>
    <mergeCell ref="DH88:DH90"/>
    <mergeCell ref="DI88:DI90"/>
    <mergeCell ref="CX88:CX90"/>
    <mergeCell ref="CY88:CY90"/>
    <mergeCell ref="CZ88:CZ90"/>
    <mergeCell ref="DA88:DA90"/>
    <mergeCell ref="DB88:DB90"/>
    <mergeCell ref="DC88:DC90"/>
    <mergeCell ref="CR88:CR90"/>
    <mergeCell ref="CS88:CS90"/>
    <mergeCell ref="CT88:CT90"/>
    <mergeCell ref="CU88:CU90"/>
    <mergeCell ref="CV88:CV90"/>
    <mergeCell ref="CW88:CW90"/>
    <mergeCell ref="BK91:BK93"/>
    <mergeCell ref="BL91:BL93"/>
    <mergeCell ref="BM91:BM93"/>
    <mergeCell ref="BN91:BN93"/>
    <mergeCell ref="BO91:BO93"/>
    <mergeCell ref="BP91:BP93"/>
    <mergeCell ref="CU91:CU93"/>
    <mergeCell ref="CV91:CV93"/>
    <mergeCell ref="CW91:CW93"/>
    <mergeCell ref="CX91:CX93"/>
    <mergeCell ref="CY91:CY93"/>
    <mergeCell ref="CZ91:CZ93"/>
    <mergeCell ref="CO91:CO93"/>
    <mergeCell ref="CP91:CP93"/>
    <mergeCell ref="CQ91:CQ93"/>
    <mergeCell ref="CR91:CR93"/>
    <mergeCell ref="CS91:CS93"/>
    <mergeCell ref="CT91:CT93"/>
    <mergeCell ref="AS91:AS93"/>
    <mergeCell ref="AT91:AT93"/>
    <mergeCell ref="AU91:AU93"/>
    <mergeCell ref="AV91:AV93"/>
    <mergeCell ref="AW91:AW93"/>
    <mergeCell ref="AX91:AX93"/>
    <mergeCell ref="AM91:AM93"/>
    <mergeCell ref="AN91:AN93"/>
    <mergeCell ref="AO91:AO93"/>
    <mergeCell ref="AP91:AP93"/>
    <mergeCell ref="AQ91:AQ93"/>
    <mergeCell ref="AR91:AR93"/>
    <mergeCell ref="AG91:AG93"/>
    <mergeCell ref="AH91:AH93"/>
    <mergeCell ref="AI91:AI93"/>
    <mergeCell ref="AJ91:AJ93"/>
    <mergeCell ref="AK91:AK93"/>
    <mergeCell ref="AL91:AL93"/>
    <mergeCell ref="CI91:CI93"/>
    <mergeCell ref="CJ91:CJ93"/>
    <mergeCell ref="CK91:CK93"/>
    <mergeCell ref="CL91:CL93"/>
    <mergeCell ref="CM91:CM93"/>
    <mergeCell ref="CN91:CN93"/>
    <mergeCell ref="CC91:CC93"/>
    <mergeCell ref="CD91:CD93"/>
    <mergeCell ref="CE91:CE93"/>
    <mergeCell ref="CF91:CF93"/>
    <mergeCell ref="CG91:CG93"/>
    <mergeCell ref="CH91:CH93"/>
    <mergeCell ref="BW91:BW93"/>
    <mergeCell ref="BX91:BX93"/>
    <mergeCell ref="BY91:BY93"/>
    <mergeCell ref="BZ91:BZ93"/>
    <mergeCell ref="CA91:CA93"/>
    <mergeCell ref="CB91:CB93"/>
    <mergeCell ref="BQ91:BQ93"/>
    <mergeCell ref="BR91:BR93"/>
    <mergeCell ref="BS91:BS93"/>
    <mergeCell ref="BT91:BT93"/>
    <mergeCell ref="BU91:BU93"/>
    <mergeCell ref="BV91:BV93"/>
    <mergeCell ref="AJ94:AJ96"/>
    <mergeCell ref="AK94:AK96"/>
    <mergeCell ref="AL94:AL96"/>
    <mergeCell ref="AM94:AM96"/>
    <mergeCell ref="AN94:AN96"/>
    <mergeCell ref="AO94:AO96"/>
    <mergeCell ref="X94:X96"/>
    <mergeCell ref="Y94:Y96"/>
    <mergeCell ref="AF94:AF96"/>
    <mergeCell ref="AG94:AG96"/>
    <mergeCell ref="AH94:AH96"/>
    <mergeCell ref="AI94:AI96"/>
    <mergeCell ref="BT94:BT96"/>
    <mergeCell ref="BU94:BU96"/>
    <mergeCell ref="BV94:BV96"/>
    <mergeCell ref="AV94:AV96"/>
    <mergeCell ref="AW94:AW96"/>
    <mergeCell ref="AX94:AX96"/>
    <mergeCell ref="AY94:AY96"/>
    <mergeCell ref="AZ94:AZ96"/>
    <mergeCell ref="BA94:BA96"/>
    <mergeCell ref="AP94:AP96"/>
    <mergeCell ref="AQ94:AQ96"/>
    <mergeCell ref="AR94:AR96"/>
    <mergeCell ref="AS94:AS96"/>
    <mergeCell ref="AT94:AT96"/>
    <mergeCell ref="R94:R96"/>
    <mergeCell ref="S94:S96"/>
    <mergeCell ref="T94:T96"/>
    <mergeCell ref="U94:U96"/>
    <mergeCell ref="V94:V96"/>
    <mergeCell ref="W94:W96"/>
    <mergeCell ref="L94:L96"/>
    <mergeCell ref="M94:M96"/>
    <mergeCell ref="N94:N96"/>
    <mergeCell ref="O94:O96"/>
    <mergeCell ref="P94:P96"/>
    <mergeCell ref="Q94:Q96"/>
    <mergeCell ref="EE91:EE93"/>
    <mergeCell ref="EF91:EF93"/>
    <mergeCell ref="B94:B96"/>
    <mergeCell ref="E94:E96"/>
    <mergeCell ref="F94:F96"/>
    <mergeCell ref="G94:G96"/>
    <mergeCell ref="H94:H96"/>
    <mergeCell ref="I94:I96"/>
    <mergeCell ref="J94:J96"/>
    <mergeCell ref="K94:K96"/>
    <mergeCell ref="DY91:DY93"/>
    <mergeCell ref="DZ91:DZ93"/>
    <mergeCell ref="EA91:EA93"/>
    <mergeCell ref="EB91:EB93"/>
    <mergeCell ref="EC91:EC93"/>
    <mergeCell ref="ED91:ED93"/>
    <mergeCell ref="DS91:DS93"/>
    <mergeCell ref="DT91:DT93"/>
    <mergeCell ref="DU91:DU93"/>
    <mergeCell ref="DV91:DV93"/>
    <mergeCell ref="DW91:DW93"/>
    <mergeCell ref="DX91:DX93"/>
    <mergeCell ref="DM91:DM93"/>
    <mergeCell ref="DN91:DN93"/>
    <mergeCell ref="DO91:DO93"/>
    <mergeCell ref="DP91:DP93"/>
    <mergeCell ref="DQ91:DQ93"/>
    <mergeCell ref="DR91:DR93"/>
    <mergeCell ref="DG91:DG93"/>
    <mergeCell ref="DH91:DH93"/>
    <mergeCell ref="DI91:DI93"/>
    <mergeCell ref="DJ91:DJ93"/>
    <mergeCell ref="DK91:DK93"/>
    <mergeCell ref="DL91:DL93"/>
    <mergeCell ref="DA91:DA93"/>
    <mergeCell ref="DB91:DB93"/>
    <mergeCell ref="DC91:DC93"/>
    <mergeCell ref="DD91:DD93"/>
    <mergeCell ref="DE91:DE93"/>
    <mergeCell ref="DF91:DF93"/>
    <mergeCell ref="BW94:BW96"/>
    <mergeCell ref="BX94:BX96"/>
    <mergeCell ref="BY94:BY96"/>
    <mergeCell ref="BN94:BN96"/>
    <mergeCell ref="BO94:BO96"/>
    <mergeCell ref="BP94:BP96"/>
    <mergeCell ref="BQ94:BQ96"/>
    <mergeCell ref="BR94:BR96"/>
    <mergeCell ref="BS94:BS96"/>
    <mergeCell ref="BH94:BH96"/>
    <mergeCell ref="BI94:BI96"/>
    <mergeCell ref="BJ94:BJ96"/>
    <mergeCell ref="BK94:BK96"/>
    <mergeCell ref="BL94:BL96"/>
    <mergeCell ref="BM94:BM96"/>
    <mergeCell ref="BB94:BB96"/>
    <mergeCell ref="BC94:BC96"/>
    <mergeCell ref="BD94:BD96"/>
    <mergeCell ref="BE94:BE96"/>
    <mergeCell ref="BF94:BF96"/>
    <mergeCell ref="BG94:BG96"/>
    <mergeCell ref="AU94:AU96"/>
    <mergeCell ref="EB94:EB96"/>
    <mergeCell ref="EC94:EC96"/>
    <mergeCell ref="ED94:ED96"/>
    <mergeCell ref="EE94:EE96"/>
    <mergeCell ref="EF94:EF96"/>
    <mergeCell ref="B97:B99"/>
    <mergeCell ref="E97:E99"/>
    <mergeCell ref="F97:F99"/>
    <mergeCell ref="G97:G99"/>
    <mergeCell ref="H97:H99"/>
    <mergeCell ref="DV94:DV96"/>
    <mergeCell ref="DW94:DW96"/>
    <mergeCell ref="DX94:DX96"/>
    <mergeCell ref="DY94:DY96"/>
    <mergeCell ref="DZ94:DZ96"/>
    <mergeCell ref="EA94:EA96"/>
    <mergeCell ref="DP94:DP96"/>
    <mergeCell ref="DQ94:DQ96"/>
    <mergeCell ref="DR94:DR96"/>
    <mergeCell ref="DS94:DS96"/>
    <mergeCell ref="DT94:DT96"/>
    <mergeCell ref="DU94:DU96"/>
    <mergeCell ref="DJ94:DJ96"/>
    <mergeCell ref="DK94:DK96"/>
    <mergeCell ref="DL94:DL96"/>
    <mergeCell ref="DM94:DM96"/>
    <mergeCell ref="DN94:DN96"/>
    <mergeCell ref="DO94:DO96"/>
    <mergeCell ref="DD94:DD96"/>
    <mergeCell ref="DE94:DE96"/>
    <mergeCell ref="DF94:DF96"/>
    <mergeCell ref="DG94:DG96"/>
    <mergeCell ref="DH94:DH96"/>
    <mergeCell ref="DI94:DI96"/>
    <mergeCell ref="CX94:CX96"/>
    <mergeCell ref="CY94:CY96"/>
    <mergeCell ref="CZ94:CZ96"/>
    <mergeCell ref="DA94:DA96"/>
    <mergeCell ref="DB94:DB96"/>
    <mergeCell ref="DC94:DC96"/>
    <mergeCell ref="CR94:CR96"/>
    <mergeCell ref="CS94:CS96"/>
    <mergeCell ref="CT94:CT96"/>
    <mergeCell ref="CU94:CU96"/>
    <mergeCell ref="CV94:CV96"/>
    <mergeCell ref="CW94:CW96"/>
    <mergeCell ref="CL94:CL96"/>
    <mergeCell ref="CM94:CM96"/>
    <mergeCell ref="CN94:CN96"/>
    <mergeCell ref="CO94:CO96"/>
    <mergeCell ref="CP94:CP96"/>
    <mergeCell ref="CQ94:CQ96"/>
    <mergeCell ref="CF94:CF96"/>
    <mergeCell ref="CG94:CG96"/>
    <mergeCell ref="CH94:CH96"/>
    <mergeCell ref="CI94:CI96"/>
    <mergeCell ref="CJ94:CJ96"/>
    <mergeCell ref="CK94:CK96"/>
    <mergeCell ref="BZ94:BZ96"/>
    <mergeCell ref="CA94:CA96"/>
    <mergeCell ref="CB94:CB96"/>
    <mergeCell ref="CC94:CC96"/>
    <mergeCell ref="CD94:CD96"/>
    <mergeCell ref="CE94:CE96"/>
    <mergeCell ref="AS97:AS99"/>
    <mergeCell ref="AT97:AT99"/>
    <mergeCell ref="AU97:AU99"/>
    <mergeCell ref="AV97:AV99"/>
    <mergeCell ref="AW97:AW99"/>
    <mergeCell ref="AX97:AX99"/>
    <mergeCell ref="CH97:CH99"/>
    <mergeCell ref="BN97:BN99"/>
    <mergeCell ref="BO97:BO99"/>
    <mergeCell ref="BP97:BP99"/>
    <mergeCell ref="BE97:BE99"/>
    <mergeCell ref="BF97:BF99"/>
    <mergeCell ref="BG97:BG99"/>
    <mergeCell ref="BH97:BH99"/>
    <mergeCell ref="BI97:BI99"/>
    <mergeCell ref="BJ97:BJ99"/>
    <mergeCell ref="AY97:AY99"/>
    <mergeCell ref="AZ97:AZ99"/>
    <mergeCell ref="BA97:BA99"/>
    <mergeCell ref="BB97:BB99"/>
    <mergeCell ref="AM97:AM99"/>
    <mergeCell ref="AN97:AN99"/>
    <mergeCell ref="AO97:AO99"/>
    <mergeCell ref="AP97:AP99"/>
    <mergeCell ref="AQ97:AQ99"/>
    <mergeCell ref="AR97:AR99"/>
    <mergeCell ref="AG97:AG99"/>
    <mergeCell ref="AH97:AH99"/>
    <mergeCell ref="AI97:AI99"/>
    <mergeCell ref="AJ97:AJ99"/>
    <mergeCell ref="AK97:AK99"/>
    <mergeCell ref="AL97:AL99"/>
    <mergeCell ref="U97:U99"/>
    <mergeCell ref="V97:V99"/>
    <mergeCell ref="W97:W99"/>
    <mergeCell ref="X97:X99"/>
    <mergeCell ref="Y97:Y99"/>
    <mergeCell ref="AF97:AF99"/>
    <mergeCell ref="O97:O99"/>
    <mergeCell ref="P97:P99"/>
    <mergeCell ref="Q97:Q99"/>
    <mergeCell ref="R97:R99"/>
    <mergeCell ref="S97:S99"/>
    <mergeCell ref="T97:T99"/>
    <mergeCell ref="I97:I99"/>
    <mergeCell ref="J97:J99"/>
    <mergeCell ref="K97:K99"/>
    <mergeCell ref="L97:L99"/>
    <mergeCell ref="M97:M99"/>
    <mergeCell ref="N97:N99"/>
    <mergeCell ref="CC97:CC99"/>
    <mergeCell ref="CD97:CD99"/>
    <mergeCell ref="CE97:CE99"/>
    <mergeCell ref="CF97:CF99"/>
    <mergeCell ref="CG97:CG99"/>
    <mergeCell ref="BW97:BW99"/>
    <mergeCell ref="BX97:BX99"/>
    <mergeCell ref="BY97:BY99"/>
    <mergeCell ref="BZ97:BZ99"/>
    <mergeCell ref="CA97:CA99"/>
    <mergeCell ref="CB97:CB99"/>
    <mergeCell ref="BQ97:BQ99"/>
    <mergeCell ref="BR97:BR99"/>
    <mergeCell ref="BS97:BS99"/>
    <mergeCell ref="BT97:BT99"/>
    <mergeCell ref="BU97:BU99"/>
    <mergeCell ref="BV97:BV99"/>
    <mergeCell ref="BK97:BK99"/>
    <mergeCell ref="BL97:BL99"/>
    <mergeCell ref="BM97:BM99"/>
    <mergeCell ref="BC97:BC99"/>
    <mergeCell ref="BD97:BD99"/>
    <mergeCell ref="L100:L102"/>
    <mergeCell ref="M100:M102"/>
    <mergeCell ref="N100:N102"/>
    <mergeCell ref="O100:O102"/>
    <mergeCell ref="P100:P102"/>
    <mergeCell ref="Q100:Q102"/>
    <mergeCell ref="EE97:EE99"/>
    <mergeCell ref="EF97:EF99"/>
    <mergeCell ref="B100:B102"/>
    <mergeCell ref="E100:E102"/>
    <mergeCell ref="F100:F102"/>
    <mergeCell ref="G100:G102"/>
    <mergeCell ref="H100:H102"/>
    <mergeCell ref="I100:I102"/>
    <mergeCell ref="J100:J102"/>
    <mergeCell ref="K100:K102"/>
    <mergeCell ref="DY97:DY99"/>
    <mergeCell ref="DZ97:DZ99"/>
    <mergeCell ref="EA97:EA99"/>
    <mergeCell ref="EB97:EB99"/>
    <mergeCell ref="EC97:EC99"/>
    <mergeCell ref="ED97:ED99"/>
    <mergeCell ref="DS97:DS99"/>
    <mergeCell ref="DT97:DT99"/>
    <mergeCell ref="DU97:DU99"/>
    <mergeCell ref="DV97:DV99"/>
    <mergeCell ref="DW97:DW99"/>
    <mergeCell ref="DX97:DX99"/>
    <mergeCell ref="DM97:DM99"/>
    <mergeCell ref="DN97:DN99"/>
    <mergeCell ref="DO97:DO99"/>
    <mergeCell ref="DP97:DP99"/>
    <mergeCell ref="DQ97:DQ99"/>
    <mergeCell ref="DR97:DR99"/>
    <mergeCell ref="DG97:DG99"/>
    <mergeCell ref="DH97:DH99"/>
    <mergeCell ref="DI97:DI99"/>
    <mergeCell ref="DJ97:DJ99"/>
    <mergeCell ref="DK97:DK99"/>
    <mergeCell ref="DL97:DL99"/>
    <mergeCell ref="DA97:DA99"/>
    <mergeCell ref="DB97:DB99"/>
    <mergeCell ref="DC97:DC99"/>
    <mergeCell ref="DD97:DD99"/>
    <mergeCell ref="DE97:DE99"/>
    <mergeCell ref="DF97:DF99"/>
    <mergeCell ref="CU97:CU99"/>
    <mergeCell ref="CV97:CV99"/>
    <mergeCell ref="CW97:CW99"/>
    <mergeCell ref="CX97:CX99"/>
    <mergeCell ref="CY97:CY99"/>
    <mergeCell ref="CZ97:CZ99"/>
    <mergeCell ref="CO97:CO99"/>
    <mergeCell ref="CP97:CP99"/>
    <mergeCell ref="CQ97:CQ99"/>
    <mergeCell ref="CR97:CR99"/>
    <mergeCell ref="CS97:CS99"/>
    <mergeCell ref="CT97:CT99"/>
    <mergeCell ref="CI97:CI99"/>
    <mergeCell ref="CJ97:CJ99"/>
    <mergeCell ref="CK97:CK99"/>
    <mergeCell ref="CL97:CL99"/>
    <mergeCell ref="CM97:CM99"/>
    <mergeCell ref="CN97:CN99"/>
    <mergeCell ref="BB100:BB102"/>
    <mergeCell ref="BC100:BC102"/>
    <mergeCell ref="BD100:BD102"/>
    <mergeCell ref="BE100:BE102"/>
    <mergeCell ref="BF100:BF102"/>
    <mergeCell ref="BG100:BG102"/>
    <mergeCell ref="CQ100:CQ102"/>
    <mergeCell ref="BW100:BW102"/>
    <mergeCell ref="BX100:BX102"/>
    <mergeCell ref="BY100:BY102"/>
    <mergeCell ref="BN100:BN102"/>
    <mergeCell ref="BO100:BO102"/>
    <mergeCell ref="BP100:BP102"/>
    <mergeCell ref="BQ100:BQ102"/>
    <mergeCell ref="BR100:BR102"/>
    <mergeCell ref="BS100:BS102"/>
    <mergeCell ref="BH100:BH102"/>
    <mergeCell ref="BI100:BI102"/>
    <mergeCell ref="BJ100:BJ102"/>
    <mergeCell ref="BK100:BK102"/>
    <mergeCell ref="AV100:AV102"/>
    <mergeCell ref="AW100:AW102"/>
    <mergeCell ref="AX100:AX102"/>
    <mergeCell ref="AY100:AY102"/>
    <mergeCell ref="AZ100:AZ102"/>
    <mergeCell ref="BA100:BA102"/>
    <mergeCell ref="AP100:AP102"/>
    <mergeCell ref="AQ100:AQ102"/>
    <mergeCell ref="AR100:AR102"/>
    <mergeCell ref="AS100:AS102"/>
    <mergeCell ref="AT100:AT102"/>
    <mergeCell ref="AU100:AU102"/>
    <mergeCell ref="AJ100:AJ102"/>
    <mergeCell ref="AK100:AK102"/>
    <mergeCell ref="AL100:AL102"/>
    <mergeCell ref="AM100:AM102"/>
    <mergeCell ref="AN100:AN102"/>
    <mergeCell ref="AO100:AO102"/>
    <mergeCell ref="X100:X102"/>
    <mergeCell ref="Y100:Y102"/>
    <mergeCell ref="AF100:AF102"/>
    <mergeCell ref="AG100:AG102"/>
    <mergeCell ref="AH100:AH102"/>
    <mergeCell ref="AI100:AI102"/>
    <mergeCell ref="R100:R102"/>
    <mergeCell ref="S100:S102"/>
    <mergeCell ref="T100:T102"/>
    <mergeCell ref="U100:U102"/>
    <mergeCell ref="V100:V102"/>
    <mergeCell ref="W100:W102"/>
    <mergeCell ref="CL100:CL102"/>
    <mergeCell ref="CM100:CM102"/>
    <mergeCell ref="CN100:CN102"/>
    <mergeCell ref="CO100:CO102"/>
    <mergeCell ref="CP100:CP102"/>
    <mergeCell ref="CF100:CF102"/>
    <mergeCell ref="CG100:CG102"/>
    <mergeCell ref="CH100:CH102"/>
    <mergeCell ref="CI100:CI102"/>
    <mergeCell ref="CJ100:CJ102"/>
    <mergeCell ref="CK100:CK102"/>
    <mergeCell ref="BZ100:BZ102"/>
    <mergeCell ref="CA100:CA102"/>
    <mergeCell ref="CB100:CB102"/>
    <mergeCell ref="CC100:CC102"/>
    <mergeCell ref="CD100:CD102"/>
    <mergeCell ref="CE100:CE102"/>
    <mergeCell ref="BT100:BT102"/>
    <mergeCell ref="BU100:BU102"/>
    <mergeCell ref="BV100:BV102"/>
    <mergeCell ref="BL100:BL102"/>
    <mergeCell ref="BM100:BM102"/>
    <mergeCell ref="U103:U105"/>
    <mergeCell ref="V103:V105"/>
    <mergeCell ref="W103:W105"/>
    <mergeCell ref="X103:X105"/>
    <mergeCell ref="Y103:Y105"/>
    <mergeCell ref="AF103:AF105"/>
    <mergeCell ref="O103:O105"/>
    <mergeCell ref="P103:P105"/>
    <mergeCell ref="Q103:Q105"/>
    <mergeCell ref="R103:R105"/>
    <mergeCell ref="S103:S105"/>
    <mergeCell ref="T103:T105"/>
    <mergeCell ref="I103:I105"/>
    <mergeCell ref="J103:J105"/>
    <mergeCell ref="K103:K105"/>
    <mergeCell ref="L103:L105"/>
    <mergeCell ref="M103:M105"/>
    <mergeCell ref="N103:N105"/>
    <mergeCell ref="BE103:BE105"/>
    <mergeCell ref="BF103:BF105"/>
    <mergeCell ref="BG103:BG105"/>
    <mergeCell ref="BH103:BH105"/>
    <mergeCell ref="BI103:BI105"/>
    <mergeCell ref="BJ103:BJ105"/>
    <mergeCell ref="AY103:AY105"/>
    <mergeCell ref="AZ103:AZ105"/>
    <mergeCell ref="BA103:BA105"/>
    <mergeCell ref="BB103:BB105"/>
    <mergeCell ref="BC103:BC105"/>
    <mergeCell ref="BD103:BD105"/>
    <mergeCell ref="EB100:EB102"/>
    <mergeCell ref="EC100:EC102"/>
    <mergeCell ref="ED100:ED102"/>
    <mergeCell ref="EE100:EE102"/>
    <mergeCell ref="EF100:EF102"/>
    <mergeCell ref="B103:B105"/>
    <mergeCell ref="E103:E105"/>
    <mergeCell ref="F103:F105"/>
    <mergeCell ref="G103:G105"/>
    <mergeCell ref="H103:H105"/>
    <mergeCell ref="DV100:DV102"/>
    <mergeCell ref="DW100:DW102"/>
    <mergeCell ref="DX100:DX102"/>
    <mergeCell ref="DY100:DY102"/>
    <mergeCell ref="DZ100:DZ102"/>
    <mergeCell ref="EA100:EA102"/>
    <mergeCell ref="DP100:DP102"/>
    <mergeCell ref="DQ100:DQ102"/>
    <mergeCell ref="DR100:DR102"/>
    <mergeCell ref="DS100:DS102"/>
    <mergeCell ref="DT100:DT102"/>
    <mergeCell ref="DU100:DU102"/>
    <mergeCell ref="DJ100:DJ102"/>
    <mergeCell ref="DK100:DK102"/>
    <mergeCell ref="DL100:DL102"/>
    <mergeCell ref="DM100:DM102"/>
    <mergeCell ref="DN100:DN102"/>
    <mergeCell ref="DO100:DO102"/>
    <mergeCell ref="DD100:DD102"/>
    <mergeCell ref="DE100:DE102"/>
    <mergeCell ref="DF100:DF102"/>
    <mergeCell ref="DG100:DG102"/>
    <mergeCell ref="DH100:DH102"/>
    <mergeCell ref="DI100:DI102"/>
    <mergeCell ref="CX100:CX102"/>
    <mergeCell ref="CY100:CY102"/>
    <mergeCell ref="CZ100:CZ102"/>
    <mergeCell ref="DA100:DA102"/>
    <mergeCell ref="DB100:DB102"/>
    <mergeCell ref="DC100:DC102"/>
    <mergeCell ref="CR100:CR102"/>
    <mergeCell ref="CS100:CS102"/>
    <mergeCell ref="CT100:CT102"/>
    <mergeCell ref="CU100:CU102"/>
    <mergeCell ref="CV100:CV102"/>
    <mergeCell ref="CW100:CW102"/>
    <mergeCell ref="BK103:BK105"/>
    <mergeCell ref="BL103:BL105"/>
    <mergeCell ref="BM103:BM105"/>
    <mergeCell ref="BN103:BN105"/>
    <mergeCell ref="BO103:BO105"/>
    <mergeCell ref="BP103:BP105"/>
    <mergeCell ref="CU103:CU105"/>
    <mergeCell ref="CV103:CV105"/>
    <mergeCell ref="CW103:CW105"/>
    <mergeCell ref="CX103:CX105"/>
    <mergeCell ref="CY103:CY105"/>
    <mergeCell ref="CZ103:CZ105"/>
    <mergeCell ref="CO103:CO105"/>
    <mergeCell ref="CP103:CP105"/>
    <mergeCell ref="CQ103:CQ105"/>
    <mergeCell ref="CR103:CR105"/>
    <mergeCell ref="CS103:CS105"/>
    <mergeCell ref="CT103:CT105"/>
    <mergeCell ref="AS103:AS105"/>
    <mergeCell ref="AT103:AT105"/>
    <mergeCell ref="AU103:AU105"/>
    <mergeCell ref="AV103:AV105"/>
    <mergeCell ref="AW103:AW105"/>
    <mergeCell ref="AX103:AX105"/>
    <mergeCell ref="AM103:AM105"/>
    <mergeCell ref="AN103:AN105"/>
    <mergeCell ref="AO103:AO105"/>
    <mergeCell ref="AP103:AP105"/>
    <mergeCell ref="AQ103:AQ105"/>
    <mergeCell ref="AR103:AR105"/>
    <mergeCell ref="AG103:AG105"/>
    <mergeCell ref="AH103:AH105"/>
    <mergeCell ref="AI103:AI105"/>
    <mergeCell ref="AJ103:AJ105"/>
    <mergeCell ref="AK103:AK105"/>
    <mergeCell ref="AL103:AL105"/>
    <mergeCell ref="CI103:CI105"/>
    <mergeCell ref="CJ103:CJ105"/>
    <mergeCell ref="CK103:CK105"/>
    <mergeCell ref="CL103:CL105"/>
    <mergeCell ref="CM103:CM105"/>
    <mergeCell ref="CN103:CN105"/>
    <mergeCell ref="CC103:CC105"/>
    <mergeCell ref="CD103:CD105"/>
    <mergeCell ref="CE103:CE105"/>
    <mergeCell ref="CF103:CF105"/>
    <mergeCell ref="CG103:CG105"/>
    <mergeCell ref="CH103:CH105"/>
    <mergeCell ref="BW103:BW105"/>
    <mergeCell ref="BX103:BX105"/>
    <mergeCell ref="BY103:BY105"/>
    <mergeCell ref="BZ103:BZ105"/>
    <mergeCell ref="CA103:CA105"/>
    <mergeCell ref="CB103:CB105"/>
    <mergeCell ref="BQ103:BQ105"/>
    <mergeCell ref="BR103:BR105"/>
    <mergeCell ref="BS103:BS105"/>
    <mergeCell ref="BT103:BT105"/>
    <mergeCell ref="BU103:BU105"/>
    <mergeCell ref="BV103:BV105"/>
    <mergeCell ref="AJ106:AJ108"/>
    <mergeCell ref="AK106:AK108"/>
    <mergeCell ref="AL106:AL108"/>
    <mergeCell ref="AM106:AM108"/>
    <mergeCell ref="AN106:AN108"/>
    <mergeCell ref="AO106:AO108"/>
    <mergeCell ref="X106:X108"/>
    <mergeCell ref="Y106:Y108"/>
    <mergeCell ref="AF106:AF108"/>
    <mergeCell ref="AG106:AG108"/>
    <mergeCell ref="AH106:AH108"/>
    <mergeCell ref="AI106:AI108"/>
    <mergeCell ref="BT106:BT108"/>
    <mergeCell ref="BU106:BU108"/>
    <mergeCell ref="BV106:BV108"/>
    <mergeCell ref="AV106:AV108"/>
    <mergeCell ref="AW106:AW108"/>
    <mergeCell ref="AX106:AX108"/>
    <mergeCell ref="AY106:AY108"/>
    <mergeCell ref="AZ106:AZ108"/>
    <mergeCell ref="BA106:BA108"/>
    <mergeCell ref="AP106:AP108"/>
    <mergeCell ref="AQ106:AQ108"/>
    <mergeCell ref="AR106:AR108"/>
    <mergeCell ref="AS106:AS108"/>
    <mergeCell ref="AT106:AT108"/>
    <mergeCell ref="R106:R108"/>
    <mergeCell ref="S106:S108"/>
    <mergeCell ref="T106:T108"/>
    <mergeCell ref="U106:U108"/>
    <mergeCell ref="V106:V108"/>
    <mergeCell ref="W106:W108"/>
    <mergeCell ref="L106:L108"/>
    <mergeCell ref="M106:M108"/>
    <mergeCell ref="N106:N108"/>
    <mergeCell ref="O106:O108"/>
    <mergeCell ref="P106:P108"/>
    <mergeCell ref="Q106:Q108"/>
    <mergeCell ref="EE103:EE105"/>
    <mergeCell ref="EF103:EF105"/>
    <mergeCell ref="B106:B108"/>
    <mergeCell ref="E106:E108"/>
    <mergeCell ref="F106:F108"/>
    <mergeCell ref="G106:G108"/>
    <mergeCell ref="H106:H108"/>
    <mergeCell ref="I106:I108"/>
    <mergeCell ref="J106:J108"/>
    <mergeCell ref="K106:K108"/>
    <mergeCell ref="DY103:DY105"/>
    <mergeCell ref="DZ103:DZ105"/>
    <mergeCell ref="EA103:EA105"/>
    <mergeCell ref="EB103:EB105"/>
    <mergeCell ref="EC103:EC105"/>
    <mergeCell ref="ED103:ED105"/>
    <mergeCell ref="DS103:DS105"/>
    <mergeCell ref="DT103:DT105"/>
    <mergeCell ref="DU103:DU105"/>
    <mergeCell ref="DV103:DV105"/>
    <mergeCell ref="DW103:DW105"/>
    <mergeCell ref="DX103:DX105"/>
    <mergeCell ref="DM103:DM105"/>
    <mergeCell ref="DN103:DN105"/>
    <mergeCell ref="DO103:DO105"/>
    <mergeCell ref="DP103:DP105"/>
    <mergeCell ref="DQ103:DQ105"/>
    <mergeCell ref="DR103:DR105"/>
    <mergeCell ref="DG103:DG105"/>
    <mergeCell ref="DH103:DH105"/>
    <mergeCell ref="DI103:DI105"/>
    <mergeCell ref="DJ103:DJ105"/>
    <mergeCell ref="DK103:DK105"/>
    <mergeCell ref="DL103:DL105"/>
    <mergeCell ref="DA103:DA105"/>
    <mergeCell ref="DB103:DB105"/>
    <mergeCell ref="DC103:DC105"/>
    <mergeCell ref="DD103:DD105"/>
    <mergeCell ref="DE103:DE105"/>
    <mergeCell ref="DF103:DF105"/>
    <mergeCell ref="BW106:BW108"/>
    <mergeCell ref="BX106:BX108"/>
    <mergeCell ref="BY106:BY108"/>
    <mergeCell ref="BN106:BN108"/>
    <mergeCell ref="BO106:BO108"/>
    <mergeCell ref="BP106:BP108"/>
    <mergeCell ref="BQ106:BQ108"/>
    <mergeCell ref="BR106:BR108"/>
    <mergeCell ref="BS106:BS108"/>
    <mergeCell ref="BH106:BH108"/>
    <mergeCell ref="BI106:BI108"/>
    <mergeCell ref="BJ106:BJ108"/>
    <mergeCell ref="BK106:BK108"/>
    <mergeCell ref="BL106:BL108"/>
    <mergeCell ref="BM106:BM108"/>
    <mergeCell ref="BB106:BB108"/>
    <mergeCell ref="BC106:BC108"/>
    <mergeCell ref="BD106:BD108"/>
    <mergeCell ref="BE106:BE108"/>
    <mergeCell ref="BF106:BF108"/>
    <mergeCell ref="BG106:BG108"/>
    <mergeCell ref="AU106:AU108"/>
    <mergeCell ref="EB106:EB108"/>
    <mergeCell ref="EC106:EC108"/>
    <mergeCell ref="ED106:ED108"/>
    <mergeCell ref="EE106:EE108"/>
    <mergeCell ref="EF106:EF108"/>
    <mergeCell ref="B109:B111"/>
    <mergeCell ref="E109:E111"/>
    <mergeCell ref="F109:F111"/>
    <mergeCell ref="G109:G111"/>
    <mergeCell ref="H109:H111"/>
    <mergeCell ref="DV106:DV108"/>
    <mergeCell ref="DW106:DW108"/>
    <mergeCell ref="DX106:DX108"/>
    <mergeCell ref="DY106:DY108"/>
    <mergeCell ref="DZ106:DZ108"/>
    <mergeCell ref="EA106:EA108"/>
    <mergeCell ref="DP106:DP108"/>
    <mergeCell ref="DQ106:DQ108"/>
    <mergeCell ref="DR106:DR108"/>
    <mergeCell ref="DS106:DS108"/>
    <mergeCell ref="DT106:DT108"/>
    <mergeCell ref="DU106:DU108"/>
    <mergeCell ref="DJ106:DJ108"/>
    <mergeCell ref="DK106:DK108"/>
    <mergeCell ref="DL106:DL108"/>
    <mergeCell ref="DM106:DM108"/>
    <mergeCell ref="DN106:DN108"/>
    <mergeCell ref="DO106:DO108"/>
    <mergeCell ref="DD106:DD108"/>
    <mergeCell ref="DE106:DE108"/>
    <mergeCell ref="DF106:DF108"/>
    <mergeCell ref="DG106:DG108"/>
    <mergeCell ref="DH106:DH108"/>
    <mergeCell ref="DI106:DI108"/>
    <mergeCell ref="CX106:CX108"/>
    <mergeCell ref="CY106:CY108"/>
    <mergeCell ref="CZ106:CZ108"/>
    <mergeCell ref="DA106:DA108"/>
    <mergeCell ref="DB106:DB108"/>
    <mergeCell ref="DC106:DC108"/>
    <mergeCell ref="CR106:CR108"/>
    <mergeCell ref="CS106:CS108"/>
    <mergeCell ref="CT106:CT108"/>
    <mergeCell ref="CU106:CU108"/>
    <mergeCell ref="CV106:CV108"/>
    <mergeCell ref="CW106:CW108"/>
    <mergeCell ref="CL106:CL108"/>
    <mergeCell ref="CM106:CM108"/>
    <mergeCell ref="CN106:CN108"/>
    <mergeCell ref="CO106:CO108"/>
    <mergeCell ref="CP106:CP108"/>
    <mergeCell ref="CQ106:CQ108"/>
    <mergeCell ref="CF106:CF108"/>
    <mergeCell ref="CG106:CG108"/>
    <mergeCell ref="CH106:CH108"/>
    <mergeCell ref="CI106:CI108"/>
    <mergeCell ref="CJ106:CJ108"/>
    <mergeCell ref="CK106:CK108"/>
    <mergeCell ref="BZ106:BZ108"/>
    <mergeCell ref="CA106:CA108"/>
    <mergeCell ref="CB106:CB108"/>
    <mergeCell ref="CC106:CC108"/>
    <mergeCell ref="CD106:CD108"/>
    <mergeCell ref="CE106:CE108"/>
    <mergeCell ref="AS109:AS111"/>
    <mergeCell ref="AT109:AT111"/>
    <mergeCell ref="AU109:AU111"/>
    <mergeCell ref="AV109:AV111"/>
    <mergeCell ref="AW109:AW111"/>
    <mergeCell ref="AX109:AX111"/>
    <mergeCell ref="CH109:CH111"/>
    <mergeCell ref="BN109:BN111"/>
    <mergeCell ref="BO109:BO111"/>
    <mergeCell ref="BP109:BP111"/>
    <mergeCell ref="BE109:BE111"/>
    <mergeCell ref="BF109:BF111"/>
    <mergeCell ref="BG109:BG111"/>
    <mergeCell ref="BH109:BH111"/>
    <mergeCell ref="BI109:BI111"/>
    <mergeCell ref="BJ109:BJ111"/>
    <mergeCell ref="AY109:AY111"/>
    <mergeCell ref="AZ109:AZ111"/>
    <mergeCell ref="BA109:BA111"/>
    <mergeCell ref="BB109:BB111"/>
    <mergeCell ref="AM109:AM111"/>
    <mergeCell ref="AN109:AN111"/>
    <mergeCell ref="AO109:AO111"/>
    <mergeCell ref="AP109:AP111"/>
    <mergeCell ref="AQ109:AQ111"/>
    <mergeCell ref="AR109:AR111"/>
    <mergeCell ref="AG109:AG111"/>
    <mergeCell ref="AH109:AH111"/>
    <mergeCell ref="AI109:AI111"/>
    <mergeCell ref="AJ109:AJ111"/>
    <mergeCell ref="AK109:AK111"/>
    <mergeCell ref="AL109:AL111"/>
    <mergeCell ref="U109:U111"/>
    <mergeCell ref="V109:V111"/>
    <mergeCell ref="W109:W111"/>
    <mergeCell ref="X109:X111"/>
    <mergeCell ref="Y109:Y111"/>
    <mergeCell ref="AF109:AF111"/>
    <mergeCell ref="O109:O111"/>
    <mergeCell ref="P109:P111"/>
    <mergeCell ref="Q109:Q111"/>
    <mergeCell ref="R109:R111"/>
    <mergeCell ref="S109:S111"/>
    <mergeCell ref="T109:T111"/>
    <mergeCell ref="I109:I111"/>
    <mergeCell ref="J109:J111"/>
    <mergeCell ref="K109:K111"/>
    <mergeCell ref="L109:L111"/>
    <mergeCell ref="M109:M111"/>
    <mergeCell ref="N109:N111"/>
    <mergeCell ref="CC109:CC111"/>
    <mergeCell ref="CD109:CD111"/>
    <mergeCell ref="CE109:CE111"/>
    <mergeCell ref="CF109:CF111"/>
    <mergeCell ref="CG109:CG111"/>
    <mergeCell ref="BW109:BW111"/>
    <mergeCell ref="BX109:BX111"/>
    <mergeCell ref="BY109:BY111"/>
    <mergeCell ref="BZ109:BZ111"/>
    <mergeCell ref="CA109:CA111"/>
    <mergeCell ref="CB109:CB111"/>
    <mergeCell ref="BQ109:BQ111"/>
    <mergeCell ref="BR109:BR111"/>
    <mergeCell ref="BS109:BS111"/>
    <mergeCell ref="BT109:BT111"/>
    <mergeCell ref="BU109:BU111"/>
    <mergeCell ref="BV109:BV111"/>
    <mergeCell ref="BK109:BK111"/>
    <mergeCell ref="BL109:BL111"/>
    <mergeCell ref="BM109:BM111"/>
    <mergeCell ref="BC109:BC111"/>
    <mergeCell ref="BD109:BD111"/>
    <mergeCell ref="L112:L114"/>
    <mergeCell ref="M112:M114"/>
    <mergeCell ref="N112:N114"/>
    <mergeCell ref="O112:O114"/>
    <mergeCell ref="P112:P114"/>
    <mergeCell ref="Q112:Q114"/>
    <mergeCell ref="EE109:EE111"/>
    <mergeCell ref="EF109:EF111"/>
    <mergeCell ref="B112:B114"/>
    <mergeCell ref="E112:E114"/>
    <mergeCell ref="F112:F114"/>
    <mergeCell ref="G112:G114"/>
    <mergeCell ref="H112:H114"/>
    <mergeCell ref="I112:I114"/>
    <mergeCell ref="J112:J114"/>
    <mergeCell ref="K112:K114"/>
    <mergeCell ref="DY109:DY111"/>
    <mergeCell ref="DZ109:DZ111"/>
    <mergeCell ref="EA109:EA111"/>
    <mergeCell ref="EB109:EB111"/>
    <mergeCell ref="EC109:EC111"/>
    <mergeCell ref="ED109:ED111"/>
    <mergeCell ref="DS109:DS111"/>
    <mergeCell ref="DT109:DT111"/>
    <mergeCell ref="DU109:DU111"/>
    <mergeCell ref="DV109:DV111"/>
    <mergeCell ref="DW109:DW111"/>
    <mergeCell ref="DX109:DX111"/>
    <mergeCell ref="DM109:DM111"/>
    <mergeCell ref="DN109:DN111"/>
    <mergeCell ref="DO109:DO111"/>
    <mergeCell ref="DP109:DP111"/>
    <mergeCell ref="DQ109:DQ111"/>
    <mergeCell ref="DR109:DR111"/>
    <mergeCell ref="DG109:DG111"/>
    <mergeCell ref="DH109:DH111"/>
    <mergeCell ref="DI109:DI111"/>
    <mergeCell ref="DJ109:DJ111"/>
    <mergeCell ref="DK109:DK111"/>
    <mergeCell ref="DL109:DL111"/>
    <mergeCell ref="DA109:DA111"/>
    <mergeCell ref="DB109:DB111"/>
    <mergeCell ref="DC109:DC111"/>
    <mergeCell ref="DD109:DD111"/>
    <mergeCell ref="DE109:DE111"/>
    <mergeCell ref="DF109:DF111"/>
    <mergeCell ref="CU109:CU111"/>
    <mergeCell ref="CV109:CV111"/>
    <mergeCell ref="CW109:CW111"/>
    <mergeCell ref="CX109:CX111"/>
    <mergeCell ref="CY109:CY111"/>
    <mergeCell ref="CZ109:CZ111"/>
    <mergeCell ref="CO109:CO111"/>
    <mergeCell ref="CP109:CP111"/>
    <mergeCell ref="CQ109:CQ111"/>
    <mergeCell ref="CR109:CR111"/>
    <mergeCell ref="CS109:CS111"/>
    <mergeCell ref="CT109:CT111"/>
    <mergeCell ref="CI109:CI111"/>
    <mergeCell ref="CJ109:CJ111"/>
    <mergeCell ref="CK109:CK111"/>
    <mergeCell ref="CL109:CL111"/>
    <mergeCell ref="CM109:CM111"/>
    <mergeCell ref="CN109:CN111"/>
    <mergeCell ref="BB112:BB114"/>
    <mergeCell ref="BC112:BC114"/>
    <mergeCell ref="BD112:BD114"/>
    <mergeCell ref="BE112:BE114"/>
    <mergeCell ref="BF112:BF114"/>
    <mergeCell ref="BG112:BG114"/>
    <mergeCell ref="CQ112:CQ114"/>
    <mergeCell ref="BW112:BW114"/>
    <mergeCell ref="BX112:BX114"/>
    <mergeCell ref="BY112:BY114"/>
    <mergeCell ref="BN112:BN114"/>
    <mergeCell ref="BO112:BO114"/>
    <mergeCell ref="BP112:BP114"/>
    <mergeCell ref="BQ112:BQ114"/>
    <mergeCell ref="BR112:BR114"/>
    <mergeCell ref="BS112:BS114"/>
    <mergeCell ref="BH112:BH114"/>
    <mergeCell ref="BI112:BI114"/>
    <mergeCell ref="BJ112:BJ114"/>
    <mergeCell ref="BK112:BK114"/>
    <mergeCell ref="AV112:AV114"/>
    <mergeCell ref="AW112:AW114"/>
    <mergeCell ref="AX112:AX114"/>
    <mergeCell ref="AY112:AY114"/>
    <mergeCell ref="AZ112:AZ114"/>
    <mergeCell ref="BA112:BA114"/>
    <mergeCell ref="AP112:AP114"/>
    <mergeCell ref="AQ112:AQ114"/>
    <mergeCell ref="AR112:AR114"/>
    <mergeCell ref="AS112:AS114"/>
    <mergeCell ref="AT112:AT114"/>
    <mergeCell ref="AU112:AU114"/>
    <mergeCell ref="AJ112:AJ114"/>
    <mergeCell ref="AK112:AK114"/>
    <mergeCell ref="AL112:AL114"/>
    <mergeCell ref="AM112:AM114"/>
    <mergeCell ref="AN112:AN114"/>
    <mergeCell ref="AO112:AO114"/>
    <mergeCell ref="X112:X114"/>
    <mergeCell ref="Y112:Y114"/>
    <mergeCell ref="AF112:AF114"/>
    <mergeCell ref="AG112:AG114"/>
    <mergeCell ref="AH112:AH114"/>
    <mergeCell ref="AI112:AI114"/>
    <mergeCell ref="R112:R114"/>
    <mergeCell ref="S112:S114"/>
    <mergeCell ref="T112:T114"/>
    <mergeCell ref="U112:U114"/>
    <mergeCell ref="V112:V114"/>
    <mergeCell ref="W112:W114"/>
    <mergeCell ref="CL112:CL114"/>
    <mergeCell ref="CM112:CM114"/>
    <mergeCell ref="CN112:CN114"/>
    <mergeCell ref="CO112:CO114"/>
    <mergeCell ref="CP112:CP114"/>
    <mergeCell ref="CF112:CF114"/>
    <mergeCell ref="CG112:CG114"/>
    <mergeCell ref="CH112:CH114"/>
    <mergeCell ref="CI112:CI114"/>
    <mergeCell ref="CJ112:CJ114"/>
    <mergeCell ref="CK112:CK114"/>
    <mergeCell ref="BZ112:BZ114"/>
    <mergeCell ref="CA112:CA114"/>
    <mergeCell ref="CB112:CB114"/>
    <mergeCell ref="CC112:CC114"/>
    <mergeCell ref="CD112:CD114"/>
    <mergeCell ref="CE112:CE114"/>
    <mergeCell ref="BT112:BT114"/>
    <mergeCell ref="BU112:BU114"/>
    <mergeCell ref="BV112:BV114"/>
    <mergeCell ref="BL112:BL114"/>
    <mergeCell ref="BM112:BM114"/>
    <mergeCell ref="U115:U117"/>
    <mergeCell ref="V115:V117"/>
    <mergeCell ref="W115:W117"/>
    <mergeCell ref="X115:X117"/>
    <mergeCell ref="Y115:Y117"/>
    <mergeCell ref="AF115:AF117"/>
    <mergeCell ref="O115:O117"/>
    <mergeCell ref="P115:P117"/>
    <mergeCell ref="Q115:Q117"/>
    <mergeCell ref="R115:R117"/>
    <mergeCell ref="S115:S117"/>
    <mergeCell ref="T115:T117"/>
    <mergeCell ref="I115:I117"/>
    <mergeCell ref="J115:J117"/>
    <mergeCell ref="K115:K117"/>
    <mergeCell ref="L115:L117"/>
    <mergeCell ref="M115:M117"/>
    <mergeCell ref="N115:N117"/>
    <mergeCell ref="BE115:BE117"/>
    <mergeCell ref="BF115:BF117"/>
    <mergeCell ref="BG115:BG117"/>
    <mergeCell ref="BH115:BH117"/>
    <mergeCell ref="BI115:BI117"/>
    <mergeCell ref="BJ115:BJ117"/>
    <mergeCell ref="AY115:AY117"/>
    <mergeCell ref="AZ115:AZ117"/>
    <mergeCell ref="BA115:BA117"/>
    <mergeCell ref="BB115:BB117"/>
    <mergeCell ref="BC115:BC117"/>
    <mergeCell ref="BD115:BD117"/>
    <mergeCell ref="EB112:EB114"/>
    <mergeCell ref="EC112:EC114"/>
    <mergeCell ref="ED112:ED114"/>
    <mergeCell ref="EE112:EE114"/>
    <mergeCell ref="EF112:EF114"/>
    <mergeCell ref="B115:B117"/>
    <mergeCell ref="E115:E117"/>
    <mergeCell ref="F115:F117"/>
    <mergeCell ref="G115:G117"/>
    <mergeCell ref="H115:H117"/>
    <mergeCell ref="DV112:DV114"/>
    <mergeCell ref="DW112:DW114"/>
    <mergeCell ref="DX112:DX114"/>
    <mergeCell ref="DY112:DY114"/>
    <mergeCell ref="DZ112:DZ114"/>
    <mergeCell ref="EA112:EA114"/>
    <mergeCell ref="DP112:DP114"/>
    <mergeCell ref="DQ112:DQ114"/>
    <mergeCell ref="DR112:DR114"/>
    <mergeCell ref="DS112:DS114"/>
    <mergeCell ref="DT112:DT114"/>
    <mergeCell ref="DU112:DU114"/>
    <mergeCell ref="DJ112:DJ114"/>
    <mergeCell ref="DK112:DK114"/>
    <mergeCell ref="DL112:DL114"/>
    <mergeCell ref="DM112:DM114"/>
    <mergeCell ref="DN112:DN114"/>
    <mergeCell ref="DO112:DO114"/>
    <mergeCell ref="DD112:DD114"/>
    <mergeCell ref="DE112:DE114"/>
    <mergeCell ref="DF112:DF114"/>
    <mergeCell ref="DG112:DG114"/>
    <mergeCell ref="DH112:DH114"/>
    <mergeCell ref="DI112:DI114"/>
    <mergeCell ref="CX112:CX114"/>
    <mergeCell ref="CY112:CY114"/>
    <mergeCell ref="CZ112:CZ114"/>
    <mergeCell ref="DA112:DA114"/>
    <mergeCell ref="DB112:DB114"/>
    <mergeCell ref="DC112:DC114"/>
    <mergeCell ref="CR112:CR114"/>
    <mergeCell ref="CS112:CS114"/>
    <mergeCell ref="CT112:CT114"/>
    <mergeCell ref="CU112:CU114"/>
    <mergeCell ref="CV112:CV114"/>
    <mergeCell ref="CW112:CW114"/>
    <mergeCell ref="BK115:BK117"/>
    <mergeCell ref="BL115:BL117"/>
    <mergeCell ref="BM115:BM117"/>
    <mergeCell ref="BN115:BN117"/>
    <mergeCell ref="BO115:BO117"/>
    <mergeCell ref="BP115:BP117"/>
    <mergeCell ref="CU115:CU117"/>
    <mergeCell ref="CV115:CV117"/>
    <mergeCell ref="CW115:CW117"/>
    <mergeCell ref="CX115:CX117"/>
    <mergeCell ref="CY115:CY117"/>
    <mergeCell ref="CZ115:CZ117"/>
    <mergeCell ref="CO115:CO117"/>
    <mergeCell ref="CP115:CP117"/>
    <mergeCell ref="CQ115:CQ117"/>
    <mergeCell ref="CR115:CR117"/>
    <mergeCell ref="CS115:CS117"/>
    <mergeCell ref="CT115:CT117"/>
    <mergeCell ref="AS115:AS117"/>
    <mergeCell ref="AT115:AT117"/>
    <mergeCell ref="AU115:AU117"/>
    <mergeCell ref="AV115:AV117"/>
    <mergeCell ref="AW115:AW117"/>
    <mergeCell ref="AX115:AX117"/>
    <mergeCell ref="AM115:AM117"/>
    <mergeCell ref="AN115:AN117"/>
    <mergeCell ref="AO115:AO117"/>
    <mergeCell ref="AP115:AP117"/>
    <mergeCell ref="AQ115:AQ117"/>
    <mergeCell ref="AR115:AR117"/>
    <mergeCell ref="AG115:AG117"/>
    <mergeCell ref="AH115:AH117"/>
    <mergeCell ref="AI115:AI117"/>
    <mergeCell ref="AJ115:AJ117"/>
    <mergeCell ref="AK115:AK117"/>
    <mergeCell ref="AL115:AL117"/>
    <mergeCell ref="CI115:CI117"/>
    <mergeCell ref="CJ115:CJ117"/>
    <mergeCell ref="CK115:CK117"/>
    <mergeCell ref="CL115:CL117"/>
    <mergeCell ref="CM115:CM117"/>
    <mergeCell ref="CN115:CN117"/>
    <mergeCell ref="CC115:CC117"/>
    <mergeCell ref="CD115:CD117"/>
    <mergeCell ref="CE115:CE117"/>
    <mergeCell ref="CF115:CF117"/>
    <mergeCell ref="CG115:CG117"/>
    <mergeCell ref="CH115:CH117"/>
    <mergeCell ref="BW115:BW117"/>
    <mergeCell ref="BX115:BX117"/>
    <mergeCell ref="BY115:BY117"/>
    <mergeCell ref="BZ115:BZ117"/>
    <mergeCell ref="CA115:CA117"/>
    <mergeCell ref="CB115:CB117"/>
    <mergeCell ref="BQ115:BQ117"/>
    <mergeCell ref="BR115:BR117"/>
    <mergeCell ref="BS115:BS117"/>
    <mergeCell ref="BT115:BT117"/>
    <mergeCell ref="BU115:BU117"/>
    <mergeCell ref="BV115:BV117"/>
    <mergeCell ref="AJ118:AJ120"/>
    <mergeCell ref="AK118:AK120"/>
    <mergeCell ref="AL118:AL120"/>
    <mergeCell ref="AM118:AM120"/>
    <mergeCell ref="AN118:AN120"/>
    <mergeCell ref="AO118:AO120"/>
    <mergeCell ref="X118:X120"/>
    <mergeCell ref="Y118:Y120"/>
    <mergeCell ref="AF118:AF120"/>
    <mergeCell ref="AG118:AG120"/>
    <mergeCell ref="AH118:AH120"/>
    <mergeCell ref="AI118:AI120"/>
    <mergeCell ref="BT118:BT120"/>
    <mergeCell ref="BU118:BU120"/>
    <mergeCell ref="BV118:BV120"/>
    <mergeCell ref="AV118:AV120"/>
    <mergeCell ref="AW118:AW120"/>
    <mergeCell ref="AX118:AX120"/>
    <mergeCell ref="AY118:AY120"/>
    <mergeCell ref="AZ118:AZ120"/>
    <mergeCell ref="BA118:BA120"/>
    <mergeCell ref="AP118:AP120"/>
    <mergeCell ref="AQ118:AQ120"/>
    <mergeCell ref="AR118:AR120"/>
    <mergeCell ref="AS118:AS120"/>
    <mergeCell ref="AT118:AT120"/>
    <mergeCell ref="R118:R120"/>
    <mergeCell ref="S118:S120"/>
    <mergeCell ref="T118:T120"/>
    <mergeCell ref="U118:U120"/>
    <mergeCell ref="V118:V120"/>
    <mergeCell ref="W118:W120"/>
    <mergeCell ref="L118:L120"/>
    <mergeCell ref="M118:M120"/>
    <mergeCell ref="N118:N120"/>
    <mergeCell ref="O118:O120"/>
    <mergeCell ref="P118:P120"/>
    <mergeCell ref="Q118:Q120"/>
    <mergeCell ref="EE115:EE117"/>
    <mergeCell ref="EF115:EF117"/>
    <mergeCell ref="B118:B120"/>
    <mergeCell ref="E118:E120"/>
    <mergeCell ref="F118:F120"/>
    <mergeCell ref="G118:G120"/>
    <mergeCell ref="H118:H120"/>
    <mergeCell ref="I118:I120"/>
    <mergeCell ref="J118:J120"/>
    <mergeCell ref="K118:K120"/>
    <mergeCell ref="DY115:DY117"/>
    <mergeCell ref="DZ115:DZ117"/>
    <mergeCell ref="EA115:EA117"/>
    <mergeCell ref="EB115:EB117"/>
    <mergeCell ref="EC115:EC117"/>
    <mergeCell ref="ED115:ED117"/>
    <mergeCell ref="DS115:DS117"/>
    <mergeCell ref="DT115:DT117"/>
    <mergeCell ref="DU115:DU117"/>
    <mergeCell ref="DV115:DV117"/>
    <mergeCell ref="DW115:DW117"/>
    <mergeCell ref="DX115:DX117"/>
    <mergeCell ref="DM115:DM117"/>
    <mergeCell ref="DN115:DN117"/>
    <mergeCell ref="DO115:DO117"/>
    <mergeCell ref="DP115:DP117"/>
    <mergeCell ref="DQ115:DQ117"/>
    <mergeCell ref="DR115:DR117"/>
    <mergeCell ref="DG115:DG117"/>
    <mergeCell ref="DH115:DH117"/>
    <mergeCell ref="DI115:DI117"/>
    <mergeCell ref="DJ115:DJ117"/>
    <mergeCell ref="DK115:DK117"/>
    <mergeCell ref="DL115:DL117"/>
    <mergeCell ref="DA115:DA117"/>
    <mergeCell ref="DB115:DB117"/>
    <mergeCell ref="DC115:DC117"/>
    <mergeCell ref="DD115:DD117"/>
    <mergeCell ref="DE115:DE117"/>
    <mergeCell ref="DF115:DF117"/>
    <mergeCell ref="BW118:BW120"/>
    <mergeCell ref="BX118:BX120"/>
    <mergeCell ref="BY118:BY120"/>
    <mergeCell ref="BN118:BN120"/>
    <mergeCell ref="BO118:BO120"/>
    <mergeCell ref="BP118:BP120"/>
    <mergeCell ref="BQ118:BQ120"/>
    <mergeCell ref="BR118:BR120"/>
    <mergeCell ref="BS118:BS120"/>
    <mergeCell ref="BH118:BH120"/>
    <mergeCell ref="BI118:BI120"/>
    <mergeCell ref="BJ118:BJ120"/>
    <mergeCell ref="BK118:BK120"/>
    <mergeCell ref="BL118:BL120"/>
    <mergeCell ref="BM118:BM120"/>
    <mergeCell ref="BB118:BB120"/>
    <mergeCell ref="BC118:BC120"/>
    <mergeCell ref="BD118:BD120"/>
    <mergeCell ref="BE118:BE120"/>
    <mergeCell ref="BF118:BF120"/>
    <mergeCell ref="BG118:BG120"/>
    <mergeCell ref="AU118:AU120"/>
    <mergeCell ref="EB118:EB120"/>
    <mergeCell ref="EC118:EC120"/>
    <mergeCell ref="ED118:ED120"/>
    <mergeCell ref="EE118:EE120"/>
    <mergeCell ref="EF118:EF120"/>
    <mergeCell ref="B121:B123"/>
    <mergeCell ref="E121:E123"/>
    <mergeCell ref="F121:F123"/>
    <mergeCell ref="G121:G123"/>
    <mergeCell ref="H121:H123"/>
    <mergeCell ref="DV118:DV120"/>
    <mergeCell ref="DW118:DW120"/>
    <mergeCell ref="DX118:DX120"/>
    <mergeCell ref="DY118:DY120"/>
    <mergeCell ref="DZ118:DZ120"/>
    <mergeCell ref="EA118:EA120"/>
    <mergeCell ref="DP118:DP120"/>
    <mergeCell ref="DQ118:DQ120"/>
    <mergeCell ref="DR118:DR120"/>
    <mergeCell ref="DS118:DS120"/>
    <mergeCell ref="DT118:DT120"/>
    <mergeCell ref="DU118:DU120"/>
    <mergeCell ref="DJ118:DJ120"/>
    <mergeCell ref="DK118:DK120"/>
    <mergeCell ref="DL118:DL120"/>
    <mergeCell ref="DM118:DM120"/>
    <mergeCell ref="DN118:DN120"/>
    <mergeCell ref="DO118:DO120"/>
    <mergeCell ref="DD118:DD120"/>
    <mergeCell ref="DE118:DE120"/>
    <mergeCell ref="DF118:DF120"/>
    <mergeCell ref="DG118:DG120"/>
    <mergeCell ref="DH118:DH120"/>
    <mergeCell ref="DI118:DI120"/>
    <mergeCell ref="CX118:CX120"/>
    <mergeCell ref="CY118:CY120"/>
    <mergeCell ref="CZ118:CZ120"/>
    <mergeCell ref="DA118:DA120"/>
    <mergeCell ref="DB118:DB120"/>
    <mergeCell ref="DC118:DC120"/>
    <mergeCell ref="CR118:CR120"/>
    <mergeCell ref="CS118:CS120"/>
    <mergeCell ref="CT118:CT120"/>
    <mergeCell ref="CU118:CU120"/>
    <mergeCell ref="CV118:CV120"/>
    <mergeCell ref="CW118:CW120"/>
    <mergeCell ref="CL118:CL120"/>
    <mergeCell ref="CM118:CM120"/>
    <mergeCell ref="CN118:CN120"/>
    <mergeCell ref="CO118:CO120"/>
    <mergeCell ref="CP118:CP120"/>
    <mergeCell ref="CQ118:CQ120"/>
    <mergeCell ref="CF118:CF120"/>
    <mergeCell ref="CG118:CG120"/>
    <mergeCell ref="CH118:CH120"/>
    <mergeCell ref="CI118:CI120"/>
    <mergeCell ref="CJ118:CJ120"/>
    <mergeCell ref="CK118:CK120"/>
    <mergeCell ref="BZ118:BZ120"/>
    <mergeCell ref="CA118:CA120"/>
    <mergeCell ref="CB118:CB120"/>
    <mergeCell ref="CC118:CC120"/>
    <mergeCell ref="CD118:CD120"/>
    <mergeCell ref="CE118:CE120"/>
    <mergeCell ref="AS121:AS123"/>
    <mergeCell ref="AT121:AT123"/>
    <mergeCell ref="AU121:AU123"/>
    <mergeCell ref="AV121:AV123"/>
    <mergeCell ref="AW121:AW123"/>
    <mergeCell ref="AX121:AX123"/>
    <mergeCell ref="CH121:CH123"/>
    <mergeCell ref="BN121:BN123"/>
    <mergeCell ref="BO121:BO123"/>
    <mergeCell ref="BP121:BP123"/>
    <mergeCell ref="BE121:BE123"/>
    <mergeCell ref="BF121:BF123"/>
    <mergeCell ref="BG121:BG123"/>
    <mergeCell ref="BH121:BH123"/>
    <mergeCell ref="BI121:BI123"/>
    <mergeCell ref="BJ121:BJ123"/>
    <mergeCell ref="AY121:AY123"/>
    <mergeCell ref="AZ121:AZ123"/>
    <mergeCell ref="BA121:BA123"/>
    <mergeCell ref="BB121:BB123"/>
    <mergeCell ref="AM121:AM123"/>
    <mergeCell ref="AN121:AN123"/>
    <mergeCell ref="AO121:AO123"/>
    <mergeCell ref="AP121:AP123"/>
    <mergeCell ref="AQ121:AQ123"/>
    <mergeCell ref="AR121:AR123"/>
    <mergeCell ref="AG121:AG123"/>
    <mergeCell ref="AH121:AH123"/>
    <mergeCell ref="AI121:AI123"/>
    <mergeCell ref="AJ121:AJ123"/>
    <mergeCell ref="AK121:AK123"/>
    <mergeCell ref="AL121:AL123"/>
    <mergeCell ref="U121:U123"/>
    <mergeCell ref="V121:V123"/>
    <mergeCell ref="W121:W123"/>
    <mergeCell ref="X121:X123"/>
    <mergeCell ref="Y121:Y123"/>
    <mergeCell ref="AF121:AF123"/>
    <mergeCell ref="O121:O123"/>
    <mergeCell ref="P121:P123"/>
    <mergeCell ref="Q121:Q123"/>
    <mergeCell ref="R121:R123"/>
    <mergeCell ref="S121:S123"/>
    <mergeCell ref="T121:T123"/>
    <mergeCell ref="I121:I123"/>
    <mergeCell ref="J121:J123"/>
    <mergeCell ref="K121:K123"/>
    <mergeCell ref="L121:L123"/>
    <mergeCell ref="M121:M123"/>
    <mergeCell ref="N121:N123"/>
    <mergeCell ref="CC121:CC123"/>
    <mergeCell ref="CD121:CD123"/>
    <mergeCell ref="CE121:CE123"/>
    <mergeCell ref="CF121:CF123"/>
    <mergeCell ref="CG121:CG123"/>
    <mergeCell ref="BW121:BW123"/>
    <mergeCell ref="BX121:BX123"/>
    <mergeCell ref="BY121:BY123"/>
    <mergeCell ref="BZ121:BZ123"/>
    <mergeCell ref="CA121:CA123"/>
    <mergeCell ref="CB121:CB123"/>
    <mergeCell ref="BQ121:BQ123"/>
    <mergeCell ref="BR121:BR123"/>
    <mergeCell ref="BS121:BS123"/>
    <mergeCell ref="BT121:BT123"/>
    <mergeCell ref="BU121:BU123"/>
    <mergeCell ref="BV121:BV123"/>
    <mergeCell ref="BK121:BK123"/>
    <mergeCell ref="BL121:BL123"/>
    <mergeCell ref="BM121:BM123"/>
    <mergeCell ref="BC121:BC123"/>
    <mergeCell ref="BD121:BD123"/>
    <mergeCell ref="L124:L126"/>
    <mergeCell ref="M124:M126"/>
    <mergeCell ref="N124:N126"/>
    <mergeCell ref="O124:O126"/>
    <mergeCell ref="P124:P126"/>
    <mergeCell ref="Q124:Q126"/>
    <mergeCell ref="EE121:EE123"/>
    <mergeCell ref="EF121:EF123"/>
    <mergeCell ref="B124:B126"/>
    <mergeCell ref="E124:E126"/>
    <mergeCell ref="F124:F126"/>
    <mergeCell ref="G124:G126"/>
    <mergeCell ref="H124:H126"/>
    <mergeCell ref="I124:I126"/>
    <mergeCell ref="J124:J126"/>
    <mergeCell ref="K124:K126"/>
    <mergeCell ref="DY121:DY123"/>
    <mergeCell ref="DZ121:DZ123"/>
    <mergeCell ref="EA121:EA123"/>
    <mergeCell ref="EB121:EB123"/>
    <mergeCell ref="EC121:EC123"/>
    <mergeCell ref="ED121:ED123"/>
    <mergeCell ref="DS121:DS123"/>
    <mergeCell ref="DT121:DT123"/>
    <mergeCell ref="DU121:DU123"/>
    <mergeCell ref="DV121:DV123"/>
    <mergeCell ref="DW121:DW123"/>
    <mergeCell ref="DX121:DX123"/>
    <mergeCell ref="DM121:DM123"/>
    <mergeCell ref="DN121:DN123"/>
    <mergeCell ref="DO121:DO123"/>
    <mergeCell ref="DP121:DP123"/>
    <mergeCell ref="DQ121:DQ123"/>
    <mergeCell ref="DR121:DR123"/>
    <mergeCell ref="DG121:DG123"/>
    <mergeCell ref="DH121:DH123"/>
    <mergeCell ref="DI121:DI123"/>
    <mergeCell ref="DJ121:DJ123"/>
    <mergeCell ref="DK121:DK123"/>
    <mergeCell ref="DL121:DL123"/>
    <mergeCell ref="DA121:DA123"/>
    <mergeCell ref="DB121:DB123"/>
    <mergeCell ref="DC121:DC123"/>
    <mergeCell ref="DD121:DD123"/>
    <mergeCell ref="DE121:DE123"/>
    <mergeCell ref="DF121:DF123"/>
    <mergeCell ref="CU121:CU123"/>
    <mergeCell ref="CV121:CV123"/>
    <mergeCell ref="CW121:CW123"/>
    <mergeCell ref="CX121:CX123"/>
    <mergeCell ref="CY121:CY123"/>
    <mergeCell ref="CZ121:CZ123"/>
    <mergeCell ref="CO121:CO123"/>
    <mergeCell ref="CP121:CP123"/>
    <mergeCell ref="CQ121:CQ123"/>
    <mergeCell ref="CR121:CR123"/>
    <mergeCell ref="CS121:CS123"/>
    <mergeCell ref="CT121:CT123"/>
    <mergeCell ref="CI121:CI123"/>
    <mergeCell ref="CJ121:CJ123"/>
    <mergeCell ref="CK121:CK123"/>
    <mergeCell ref="CL121:CL123"/>
    <mergeCell ref="CM121:CM123"/>
    <mergeCell ref="CN121:CN123"/>
    <mergeCell ref="BB124:BB126"/>
    <mergeCell ref="BC124:BC126"/>
    <mergeCell ref="BD124:BD126"/>
    <mergeCell ref="BE124:BE126"/>
    <mergeCell ref="BF124:BF126"/>
    <mergeCell ref="BG124:BG126"/>
    <mergeCell ref="CQ124:CQ126"/>
    <mergeCell ref="BW124:BW126"/>
    <mergeCell ref="BX124:BX126"/>
    <mergeCell ref="BY124:BY126"/>
    <mergeCell ref="BN124:BN126"/>
    <mergeCell ref="BO124:BO126"/>
    <mergeCell ref="BP124:BP126"/>
    <mergeCell ref="BQ124:BQ126"/>
    <mergeCell ref="BR124:BR126"/>
    <mergeCell ref="BS124:BS126"/>
    <mergeCell ref="BH124:BH126"/>
    <mergeCell ref="BI124:BI126"/>
    <mergeCell ref="BJ124:BJ126"/>
    <mergeCell ref="BK124:BK126"/>
    <mergeCell ref="AV124:AV126"/>
    <mergeCell ref="AW124:AW126"/>
    <mergeCell ref="AX124:AX126"/>
    <mergeCell ref="AY124:AY126"/>
    <mergeCell ref="AZ124:AZ126"/>
    <mergeCell ref="BA124:BA126"/>
    <mergeCell ref="AP124:AP126"/>
    <mergeCell ref="AQ124:AQ126"/>
    <mergeCell ref="AR124:AR126"/>
    <mergeCell ref="AS124:AS126"/>
    <mergeCell ref="AT124:AT126"/>
    <mergeCell ref="AU124:AU126"/>
    <mergeCell ref="AJ124:AJ126"/>
    <mergeCell ref="AK124:AK126"/>
    <mergeCell ref="AL124:AL126"/>
    <mergeCell ref="AM124:AM126"/>
    <mergeCell ref="AN124:AN126"/>
    <mergeCell ref="AO124:AO126"/>
    <mergeCell ref="X124:X126"/>
    <mergeCell ref="Y124:Y126"/>
    <mergeCell ref="AF124:AF126"/>
    <mergeCell ref="AG124:AG126"/>
    <mergeCell ref="AH124:AH126"/>
    <mergeCell ref="AI124:AI126"/>
    <mergeCell ref="R124:R126"/>
    <mergeCell ref="S124:S126"/>
    <mergeCell ref="T124:T126"/>
    <mergeCell ref="U124:U126"/>
    <mergeCell ref="V124:V126"/>
    <mergeCell ref="W124:W126"/>
    <mergeCell ref="CL124:CL126"/>
    <mergeCell ref="CM124:CM126"/>
    <mergeCell ref="CN124:CN126"/>
    <mergeCell ref="CO124:CO126"/>
    <mergeCell ref="CP124:CP126"/>
    <mergeCell ref="CF124:CF126"/>
    <mergeCell ref="CG124:CG126"/>
    <mergeCell ref="CH124:CH126"/>
    <mergeCell ref="CI124:CI126"/>
    <mergeCell ref="CJ124:CJ126"/>
    <mergeCell ref="CK124:CK126"/>
    <mergeCell ref="BZ124:BZ126"/>
    <mergeCell ref="CA124:CA126"/>
    <mergeCell ref="CB124:CB126"/>
    <mergeCell ref="CC124:CC126"/>
    <mergeCell ref="CD124:CD126"/>
    <mergeCell ref="CE124:CE126"/>
    <mergeCell ref="BT124:BT126"/>
    <mergeCell ref="BU124:BU126"/>
    <mergeCell ref="BV124:BV126"/>
    <mergeCell ref="BL124:BL126"/>
    <mergeCell ref="BM124:BM126"/>
    <mergeCell ref="U127:U129"/>
    <mergeCell ref="V127:V129"/>
    <mergeCell ref="W127:W129"/>
    <mergeCell ref="X127:X129"/>
    <mergeCell ref="Y127:Y129"/>
    <mergeCell ref="AF127:AF129"/>
    <mergeCell ref="O127:O129"/>
    <mergeCell ref="P127:P129"/>
    <mergeCell ref="Q127:Q129"/>
    <mergeCell ref="R127:R129"/>
    <mergeCell ref="S127:S129"/>
    <mergeCell ref="T127:T129"/>
    <mergeCell ref="I127:I129"/>
    <mergeCell ref="J127:J129"/>
    <mergeCell ref="K127:K129"/>
    <mergeCell ref="L127:L129"/>
    <mergeCell ref="M127:M129"/>
    <mergeCell ref="N127:N129"/>
    <mergeCell ref="BE127:BE129"/>
    <mergeCell ref="BF127:BF129"/>
    <mergeCell ref="BG127:BG129"/>
    <mergeCell ref="BH127:BH129"/>
    <mergeCell ref="BI127:BI129"/>
    <mergeCell ref="BJ127:BJ129"/>
    <mergeCell ref="AY127:AY129"/>
    <mergeCell ref="AZ127:AZ129"/>
    <mergeCell ref="BA127:BA129"/>
    <mergeCell ref="BB127:BB129"/>
    <mergeCell ref="BC127:BC129"/>
    <mergeCell ref="BD127:BD129"/>
    <mergeCell ref="EB124:EB126"/>
    <mergeCell ref="EC124:EC126"/>
    <mergeCell ref="ED124:ED126"/>
    <mergeCell ref="EE124:EE126"/>
    <mergeCell ref="EF124:EF126"/>
    <mergeCell ref="B127:B129"/>
    <mergeCell ref="E127:E129"/>
    <mergeCell ref="F127:F129"/>
    <mergeCell ref="G127:G129"/>
    <mergeCell ref="H127:H129"/>
    <mergeCell ref="DV124:DV126"/>
    <mergeCell ref="DW124:DW126"/>
    <mergeCell ref="DX124:DX126"/>
    <mergeCell ref="DY124:DY126"/>
    <mergeCell ref="DZ124:DZ126"/>
    <mergeCell ref="EA124:EA126"/>
    <mergeCell ref="DP124:DP126"/>
    <mergeCell ref="DQ124:DQ126"/>
    <mergeCell ref="DR124:DR126"/>
    <mergeCell ref="DS124:DS126"/>
    <mergeCell ref="DT124:DT126"/>
    <mergeCell ref="DU124:DU126"/>
    <mergeCell ref="DJ124:DJ126"/>
    <mergeCell ref="DK124:DK126"/>
    <mergeCell ref="DL124:DL126"/>
    <mergeCell ref="DM124:DM126"/>
    <mergeCell ref="DN124:DN126"/>
    <mergeCell ref="DO124:DO126"/>
    <mergeCell ref="DD124:DD126"/>
    <mergeCell ref="DE124:DE126"/>
    <mergeCell ref="DF124:DF126"/>
    <mergeCell ref="DG124:DG126"/>
    <mergeCell ref="DH124:DH126"/>
    <mergeCell ref="DI124:DI126"/>
    <mergeCell ref="CX124:CX126"/>
    <mergeCell ref="CY124:CY126"/>
    <mergeCell ref="CZ124:CZ126"/>
    <mergeCell ref="DA124:DA126"/>
    <mergeCell ref="DB124:DB126"/>
    <mergeCell ref="DC124:DC126"/>
    <mergeCell ref="CR124:CR126"/>
    <mergeCell ref="CS124:CS126"/>
    <mergeCell ref="CT124:CT126"/>
    <mergeCell ref="CU124:CU126"/>
    <mergeCell ref="CV124:CV126"/>
    <mergeCell ref="CW124:CW126"/>
    <mergeCell ref="BK127:BK129"/>
    <mergeCell ref="BL127:BL129"/>
    <mergeCell ref="BM127:BM129"/>
    <mergeCell ref="BN127:BN129"/>
    <mergeCell ref="BO127:BO129"/>
    <mergeCell ref="BP127:BP129"/>
    <mergeCell ref="CU127:CU129"/>
    <mergeCell ref="CV127:CV129"/>
    <mergeCell ref="CW127:CW129"/>
    <mergeCell ref="CX127:CX129"/>
    <mergeCell ref="CY127:CY129"/>
    <mergeCell ref="CZ127:CZ129"/>
    <mergeCell ref="CO127:CO129"/>
    <mergeCell ref="CP127:CP129"/>
    <mergeCell ref="CQ127:CQ129"/>
    <mergeCell ref="CR127:CR129"/>
    <mergeCell ref="CS127:CS129"/>
    <mergeCell ref="CT127:CT129"/>
    <mergeCell ref="AS127:AS129"/>
    <mergeCell ref="AT127:AT129"/>
    <mergeCell ref="AU127:AU129"/>
    <mergeCell ref="AV127:AV129"/>
    <mergeCell ref="AW127:AW129"/>
    <mergeCell ref="AX127:AX129"/>
    <mergeCell ref="AM127:AM129"/>
    <mergeCell ref="AN127:AN129"/>
    <mergeCell ref="AO127:AO129"/>
    <mergeCell ref="AP127:AP129"/>
    <mergeCell ref="AQ127:AQ129"/>
    <mergeCell ref="AR127:AR129"/>
    <mergeCell ref="AG127:AG129"/>
    <mergeCell ref="AH127:AH129"/>
    <mergeCell ref="AI127:AI129"/>
    <mergeCell ref="AJ127:AJ129"/>
    <mergeCell ref="AK127:AK129"/>
    <mergeCell ref="AL127:AL129"/>
    <mergeCell ref="CI127:CI129"/>
    <mergeCell ref="CJ127:CJ129"/>
    <mergeCell ref="CK127:CK129"/>
    <mergeCell ref="CL127:CL129"/>
    <mergeCell ref="CM127:CM129"/>
    <mergeCell ref="CN127:CN129"/>
    <mergeCell ref="CC127:CC129"/>
    <mergeCell ref="CD127:CD129"/>
    <mergeCell ref="CE127:CE129"/>
    <mergeCell ref="CF127:CF129"/>
    <mergeCell ref="CG127:CG129"/>
    <mergeCell ref="CH127:CH129"/>
    <mergeCell ref="BW127:BW129"/>
    <mergeCell ref="BX127:BX129"/>
    <mergeCell ref="BY127:BY129"/>
    <mergeCell ref="BZ127:BZ129"/>
    <mergeCell ref="CA127:CA129"/>
    <mergeCell ref="CB127:CB129"/>
    <mergeCell ref="BQ127:BQ129"/>
    <mergeCell ref="BR127:BR129"/>
    <mergeCell ref="BS127:BS129"/>
    <mergeCell ref="BT127:BT129"/>
    <mergeCell ref="BU127:BU129"/>
    <mergeCell ref="BV127:BV129"/>
    <mergeCell ref="AJ130:AJ132"/>
    <mergeCell ref="AK130:AK132"/>
    <mergeCell ref="AL130:AL132"/>
    <mergeCell ref="AM130:AM132"/>
    <mergeCell ref="AN130:AN132"/>
    <mergeCell ref="AO130:AO132"/>
    <mergeCell ref="X130:X132"/>
    <mergeCell ref="Y130:Y132"/>
    <mergeCell ref="AF130:AF132"/>
    <mergeCell ref="AG130:AG132"/>
    <mergeCell ref="AH130:AH132"/>
    <mergeCell ref="AI130:AI132"/>
    <mergeCell ref="BT130:BT132"/>
    <mergeCell ref="BU130:BU132"/>
    <mergeCell ref="BV130:BV132"/>
    <mergeCell ref="AV130:AV132"/>
    <mergeCell ref="AW130:AW132"/>
    <mergeCell ref="AX130:AX132"/>
    <mergeCell ref="AY130:AY132"/>
    <mergeCell ref="AZ130:AZ132"/>
    <mergeCell ref="BA130:BA132"/>
    <mergeCell ref="AP130:AP132"/>
    <mergeCell ref="AQ130:AQ132"/>
    <mergeCell ref="AR130:AR132"/>
    <mergeCell ref="AS130:AS132"/>
    <mergeCell ref="AT130:AT132"/>
    <mergeCell ref="R130:R132"/>
    <mergeCell ref="S130:S132"/>
    <mergeCell ref="T130:T132"/>
    <mergeCell ref="U130:U132"/>
    <mergeCell ref="V130:V132"/>
    <mergeCell ref="W130:W132"/>
    <mergeCell ref="L130:L132"/>
    <mergeCell ref="M130:M132"/>
    <mergeCell ref="N130:N132"/>
    <mergeCell ref="O130:O132"/>
    <mergeCell ref="P130:P132"/>
    <mergeCell ref="Q130:Q132"/>
    <mergeCell ref="EE127:EE129"/>
    <mergeCell ref="EF127:EF129"/>
    <mergeCell ref="B130:B132"/>
    <mergeCell ref="E130:E132"/>
    <mergeCell ref="F130:F132"/>
    <mergeCell ref="G130:G132"/>
    <mergeCell ref="H130:H132"/>
    <mergeCell ref="I130:I132"/>
    <mergeCell ref="J130:J132"/>
    <mergeCell ref="K130:K132"/>
    <mergeCell ref="DY127:DY129"/>
    <mergeCell ref="DZ127:DZ129"/>
    <mergeCell ref="EA127:EA129"/>
    <mergeCell ref="EB127:EB129"/>
    <mergeCell ref="EC127:EC129"/>
    <mergeCell ref="ED127:ED129"/>
    <mergeCell ref="DS127:DS129"/>
    <mergeCell ref="DT127:DT129"/>
    <mergeCell ref="DU127:DU129"/>
    <mergeCell ref="DV127:DV129"/>
    <mergeCell ref="DW127:DW129"/>
    <mergeCell ref="DX127:DX129"/>
    <mergeCell ref="DM127:DM129"/>
    <mergeCell ref="DN127:DN129"/>
    <mergeCell ref="DO127:DO129"/>
    <mergeCell ref="DP127:DP129"/>
    <mergeCell ref="DQ127:DQ129"/>
    <mergeCell ref="DR127:DR129"/>
    <mergeCell ref="DG127:DG129"/>
    <mergeCell ref="DH127:DH129"/>
    <mergeCell ref="DI127:DI129"/>
    <mergeCell ref="DJ127:DJ129"/>
    <mergeCell ref="DK127:DK129"/>
    <mergeCell ref="DL127:DL129"/>
    <mergeCell ref="DA127:DA129"/>
    <mergeCell ref="DB127:DB129"/>
    <mergeCell ref="DC127:DC129"/>
    <mergeCell ref="DD127:DD129"/>
    <mergeCell ref="DE127:DE129"/>
    <mergeCell ref="DF127:DF129"/>
    <mergeCell ref="BW130:BW132"/>
    <mergeCell ref="BX130:BX132"/>
    <mergeCell ref="BY130:BY132"/>
    <mergeCell ref="BN130:BN132"/>
    <mergeCell ref="BO130:BO132"/>
    <mergeCell ref="BP130:BP132"/>
    <mergeCell ref="BQ130:BQ132"/>
    <mergeCell ref="BR130:BR132"/>
    <mergeCell ref="BS130:BS132"/>
    <mergeCell ref="BH130:BH132"/>
    <mergeCell ref="BI130:BI132"/>
    <mergeCell ref="BJ130:BJ132"/>
    <mergeCell ref="BK130:BK132"/>
    <mergeCell ref="BL130:BL132"/>
    <mergeCell ref="BM130:BM132"/>
    <mergeCell ref="BB130:BB132"/>
    <mergeCell ref="BC130:BC132"/>
    <mergeCell ref="BD130:BD132"/>
    <mergeCell ref="BE130:BE132"/>
    <mergeCell ref="BF130:BF132"/>
    <mergeCell ref="BG130:BG132"/>
    <mergeCell ref="AU130:AU132"/>
    <mergeCell ref="EB130:EB132"/>
    <mergeCell ref="EC130:EC132"/>
    <mergeCell ref="ED130:ED132"/>
    <mergeCell ref="EE130:EE132"/>
    <mergeCell ref="EF130:EF132"/>
    <mergeCell ref="B133:B135"/>
    <mergeCell ref="E133:E135"/>
    <mergeCell ref="F133:F135"/>
    <mergeCell ref="G133:G135"/>
    <mergeCell ref="H133:H135"/>
    <mergeCell ref="DV130:DV132"/>
    <mergeCell ref="DW130:DW132"/>
    <mergeCell ref="DX130:DX132"/>
    <mergeCell ref="DY130:DY132"/>
    <mergeCell ref="DZ130:DZ132"/>
    <mergeCell ref="EA130:EA132"/>
    <mergeCell ref="DP130:DP132"/>
    <mergeCell ref="DQ130:DQ132"/>
    <mergeCell ref="DR130:DR132"/>
    <mergeCell ref="DS130:DS132"/>
    <mergeCell ref="DT130:DT132"/>
    <mergeCell ref="DU130:DU132"/>
    <mergeCell ref="DJ130:DJ132"/>
    <mergeCell ref="DK130:DK132"/>
    <mergeCell ref="DL130:DL132"/>
    <mergeCell ref="DM130:DM132"/>
    <mergeCell ref="DN130:DN132"/>
    <mergeCell ref="DO130:DO132"/>
    <mergeCell ref="DD130:DD132"/>
    <mergeCell ref="DE130:DE132"/>
    <mergeCell ref="DF130:DF132"/>
    <mergeCell ref="DG130:DG132"/>
    <mergeCell ref="DH130:DH132"/>
    <mergeCell ref="DI130:DI132"/>
    <mergeCell ref="CX130:CX132"/>
    <mergeCell ref="CY130:CY132"/>
    <mergeCell ref="CZ130:CZ132"/>
    <mergeCell ref="DA130:DA132"/>
    <mergeCell ref="DB130:DB132"/>
    <mergeCell ref="DC130:DC132"/>
    <mergeCell ref="CR130:CR132"/>
    <mergeCell ref="CS130:CS132"/>
    <mergeCell ref="CT130:CT132"/>
    <mergeCell ref="CU130:CU132"/>
    <mergeCell ref="CV130:CV132"/>
    <mergeCell ref="CW130:CW132"/>
    <mergeCell ref="CL130:CL132"/>
    <mergeCell ref="CM130:CM132"/>
    <mergeCell ref="CN130:CN132"/>
    <mergeCell ref="CO130:CO132"/>
    <mergeCell ref="CP130:CP132"/>
    <mergeCell ref="CQ130:CQ132"/>
    <mergeCell ref="CF130:CF132"/>
    <mergeCell ref="CG130:CG132"/>
    <mergeCell ref="CH130:CH132"/>
    <mergeCell ref="CI130:CI132"/>
    <mergeCell ref="CJ130:CJ132"/>
    <mergeCell ref="CK130:CK132"/>
    <mergeCell ref="BZ130:BZ132"/>
    <mergeCell ref="CA130:CA132"/>
    <mergeCell ref="CB130:CB132"/>
    <mergeCell ref="CC130:CC132"/>
    <mergeCell ref="CD130:CD132"/>
    <mergeCell ref="CE130:CE132"/>
    <mergeCell ref="AS133:AS135"/>
    <mergeCell ref="AT133:AT135"/>
    <mergeCell ref="AU133:AU135"/>
    <mergeCell ref="AV133:AV135"/>
    <mergeCell ref="AW133:AW135"/>
    <mergeCell ref="AX133:AX135"/>
    <mergeCell ref="CH133:CH135"/>
    <mergeCell ref="BN133:BN135"/>
    <mergeCell ref="BO133:BO135"/>
    <mergeCell ref="BP133:BP135"/>
    <mergeCell ref="BE133:BE135"/>
    <mergeCell ref="BF133:BF135"/>
    <mergeCell ref="BG133:BG135"/>
    <mergeCell ref="BH133:BH135"/>
    <mergeCell ref="BI133:BI135"/>
    <mergeCell ref="BJ133:BJ135"/>
    <mergeCell ref="AY133:AY135"/>
    <mergeCell ref="AZ133:AZ135"/>
    <mergeCell ref="BA133:BA135"/>
    <mergeCell ref="BB133:BB135"/>
    <mergeCell ref="AM133:AM135"/>
    <mergeCell ref="AN133:AN135"/>
    <mergeCell ref="AO133:AO135"/>
    <mergeCell ref="AP133:AP135"/>
    <mergeCell ref="AQ133:AQ135"/>
    <mergeCell ref="AR133:AR135"/>
    <mergeCell ref="AG133:AG135"/>
    <mergeCell ref="AH133:AH135"/>
    <mergeCell ref="AI133:AI135"/>
    <mergeCell ref="AJ133:AJ135"/>
    <mergeCell ref="AK133:AK135"/>
    <mergeCell ref="AL133:AL135"/>
    <mergeCell ref="U133:U135"/>
    <mergeCell ref="V133:V135"/>
    <mergeCell ref="W133:W135"/>
    <mergeCell ref="X133:X135"/>
    <mergeCell ref="Y133:Y135"/>
    <mergeCell ref="AF133:AF135"/>
    <mergeCell ref="O133:O135"/>
    <mergeCell ref="P133:P135"/>
    <mergeCell ref="Q133:Q135"/>
    <mergeCell ref="R133:R135"/>
    <mergeCell ref="S133:S135"/>
    <mergeCell ref="T133:T135"/>
    <mergeCell ref="I133:I135"/>
    <mergeCell ref="J133:J135"/>
    <mergeCell ref="K133:K135"/>
    <mergeCell ref="L133:L135"/>
    <mergeCell ref="M133:M135"/>
    <mergeCell ref="N133:N135"/>
    <mergeCell ref="CC133:CC135"/>
    <mergeCell ref="CD133:CD135"/>
    <mergeCell ref="CE133:CE135"/>
    <mergeCell ref="CF133:CF135"/>
    <mergeCell ref="CG133:CG135"/>
    <mergeCell ref="BW133:BW135"/>
    <mergeCell ref="BX133:BX135"/>
    <mergeCell ref="BY133:BY135"/>
    <mergeCell ref="BZ133:BZ135"/>
    <mergeCell ref="CA133:CA135"/>
    <mergeCell ref="CB133:CB135"/>
    <mergeCell ref="BQ133:BQ135"/>
    <mergeCell ref="BR133:BR135"/>
    <mergeCell ref="BS133:BS135"/>
    <mergeCell ref="BT133:BT135"/>
    <mergeCell ref="BU133:BU135"/>
    <mergeCell ref="BV133:BV135"/>
    <mergeCell ref="BK133:BK135"/>
    <mergeCell ref="BL133:BL135"/>
    <mergeCell ref="BM133:BM135"/>
    <mergeCell ref="BC133:BC135"/>
    <mergeCell ref="BD133:BD135"/>
    <mergeCell ref="L136:L138"/>
    <mergeCell ref="M136:M138"/>
    <mergeCell ref="N136:N138"/>
    <mergeCell ref="O136:O138"/>
    <mergeCell ref="P136:P138"/>
    <mergeCell ref="Q136:Q138"/>
    <mergeCell ref="EE133:EE135"/>
    <mergeCell ref="EF133:EF135"/>
    <mergeCell ref="B136:B138"/>
    <mergeCell ref="E136:E138"/>
    <mergeCell ref="F136:F138"/>
    <mergeCell ref="G136:G138"/>
    <mergeCell ref="H136:H138"/>
    <mergeCell ref="I136:I138"/>
    <mergeCell ref="J136:J138"/>
    <mergeCell ref="K136:K138"/>
    <mergeCell ref="DY133:DY135"/>
    <mergeCell ref="DZ133:DZ135"/>
    <mergeCell ref="EA133:EA135"/>
    <mergeCell ref="EB133:EB135"/>
    <mergeCell ref="EC133:EC135"/>
    <mergeCell ref="ED133:ED135"/>
    <mergeCell ref="DS133:DS135"/>
    <mergeCell ref="DT133:DT135"/>
    <mergeCell ref="DU133:DU135"/>
    <mergeCell ref="DV133:DV135"/>
    <mergeCell ref="DW133:DW135"/>
    <mergeCell ref="DX133:DX135"/>
    <mergeCell ref="DM133:DM135"/>
    <mergeCell ref="DN133:DN135"/>
    <mergeCell ref="DO133:DO135"/>
    <mergeCell ref="DP133:DP135"/>
    <mergeCell ref="DQ133:DQ135"/>
    <mergeCell ref="DR133:DR135"/>
    <mergeCell ref="DG133:DG135"/>
    <mergeCell ref="DH133:DH135"/>
    <mergeCell ref="DI133:DI135"/>
    <mergeCell ref="DJ133:DJ135"/>
    <mergeCell ref="DK133:DK135"/>
    <mergeCell ref="DL133:DL135"/>
    <mergeCell ref="DA133:DA135"/>
    <mergeCell ref="DB133:DB135"/>
    <mergeCell ref="DC133:DC135"/>
    <mergeCell ref="DD133:DD135"/>
    <mergeCell ref="DE133:DE135"/>
    <mergeCell ref="DF133:DF135"/>
    <mergeCell ref="CU133:CU135"/>
    <mergeCell ref="CV133:CV135"/>
    <mergeCell ref="CW133:CW135"/>
    <mergeCell ref="CX133:CX135"/>
    <mergeCell ref="CY133:CY135"/>
    <mergeCell ref="CZ133:CZ135"/>
    <mergeCell ref="CO133:CO135"/>
    <mergeCell ref="CP133:CP135"/>
    <mergeCell ref="CQ133:CQ135"/>
    <mergeCell ref="CR133:CR135"/>
    <mergeCell ref="CS133:CS135"/>
    <mergeCell ref="CT133:CT135"/>
    <mergeCell ref="CI133:CI135"/>
    <mergeCell ref="CJ133:CJ135"/>
    <mergeCell ref="CK133:CK135"/>
    <mergeCell ref="CL133:CL135"/>
    <mergeCell ref="CM133:CM135"/>
    <mergeCell ref="CN133:CN135"/>
    <mergeCell ref="BB136:BB138"/>
    <mergeCell ref="BC136:BC138"/>
    <mergeCell ref="BD136:BD138"/>
    <mergeCell ref="BE136:BE138"/>
    <mergeCell ref="BF136:BF138"/>
    <mergeCell ref="BG136:BG138"/>
    <mergeCell ref="CQ136:CQ138"/>
    <mergeCell ref="BW136:BW138"/>
    <mergeCell ref="BX136:BX138"/>
    <mergeCell ref="BY136:BY138"/>
    <mergeCell ref="BN136:BN138"/>
    <mergeCell ref="BO136:BO138"/>
    <mergeCell ref="BP136:BP138"/>
    <mergeCell ref="BQ136:BQ138"/>
    <mergeCell ref="BR136:BR138"/>
    <mergeCell ref="BS136:BS138"/>
    <mergeCell ref="BH136:BH138"/>
    <mergeCell ref="BI136:BI138"/>
    <mergeCell ref="BJ136:BJ138"/>
    <mergeCell ref="BK136:BK138"/>
    <mergeCell ref="AV136:AV138"/>
    <mergeCell ref="AW136:AW138"/>
    <mergeCell ref="AX136:AX138"/>
    <mergeCell ref="AY136:AY138"/>
    <mergeCell ref="AZ136:AZ138"/>
    <mergeCell ref="BA136:BA138"/>
    <mergeCell ref="AP136:AP138"/>
    <mergeCell ref="AQ136:AQ138"/>
    <mergeCell ref="AR136:AR138"/>
    <mergeCell ref="AS136:AS138"/>
    <mergeCell ref="AT136:AT138"/>
    <mergeCell ref="AU136:AU138"/>
    <mergeCell ref="AJ136:AJ138"/>
    <mergeCell ref="AK136:AK138"/>
    <mergeCell ref="AL136:AL138"/>
    <mergeCell ref="AM136:AM138"/>
    <mergeCell ref="AN136:AN138"/>
    <mergeCell ref="AO136:AO138"/>
    <mergeCell ref="X136:X138"/>
    <mergeCell ref="Y136:Y138"/>
    <mergeCell ref="AF136:AF138"/>
    <mergeCell ref="AG136:AG138"/>
    <mergeCell ref="AH136:AH138"/>
    <mergeCell ref="AI136:AI138"/>
    <mergeCell ref="R136:R138"/>
    <mergeCell ref="S136:S138"/>
    <mergeCell ref="T136:T138"/>
    <mergeCell ref="U136:U138"/>
    <mergeCell ref="V136:V138"/>
    <mergeCell ref="W136:W138"/>
    <mergeCell ref="CL136:CL138"/>
    <mergeCell ref="CM136:CM138"/>
    <mergeCell ref="CN136:CN138"/>
    <mergeCell ref="CO136:CO138"/>
    <mergeCell ref="CP136:CP138"/>
    <mergeCell ref="CF136:CF138"/>
    <mergeCell ref="CG136:CG138"/>
    <mergeCell ref="CH136:CH138"/>
    <mergeCell ref="CI136:CI138"/>
    <mergeCell ref="CJ136:CJ138"/>
    <mergeCell ref="CK136:CK138"/>
    <mergeCell ref="BZ136:BZ138"/>
    <mergeCell ref="CA136:CA138"/>
    <mergeCell ref="CB136:CB138"/>
    <mergeCell ref="CC136:CC138"/>
    <mergeCell ref="CD136:CD138"/>
    <mergeCell ref="CE136:CE138"/>
    <mergeCell ref="BT136:BT138"/>
    <mergeCell ref="BU136:BU138"/>
    <mergeCell ref="BV136:BV138"/>
    <mergeCell ref="BL136:BL138"/>
    <mergeCell ref="BM136:BM138"/>
    <mergeCell ref="U139:U141"/>
    <mergeCell ref="V139:V141"/>
    <mergeCell ref="W139:W141"/>
    <mergeCell ref="X139:X141"/>
    <mergeCell ref="Y139:Y141"/>
    <mergeCell ref="AF139:AF141"/>
    <mergeCell ref="O139:O141"/>
    <mergeCell ref="P139:P141"/>
    <mergeCell ref="Q139:Q141"/>
    <mergeCell ref="R139:R141"/>
    <mergeCell ref="S139:S141"/>
    <mergeCell ref="T139:T141"/>
    <mergeCell ref="I139:I141"/>
    <mergeCell ref="J139:J141"/>
    <mergeCell ref="K139:K141"/>
    <mergeCell ref="L139:L141"/>
    <mergeCell ref="M139:M141"/>
    <mergeCell ref="N139:N141"/>
    <mergeCell ref="BE139:BE141"/>
    <mergeCell ref="BF139:BF141"/>
    <mergeCell ref="BG139:BG141"/>
    <mergeCell ref="BH139:BH141"/>
    <mergeCell ref="BI139:BI141"/>
    <mergeCell ref="BJ139:BJ141"/>
    <mergeCell ref="AY139:AY141"/>
    <mergeCell ref="AZ139:AZ141"/>
    <mergeCell ref="BA139:BA141"/>
    <mergeCell ref="BB139:BB141"/>
    <mergeCell ref="BC139:BC141"/>
    <mergeCell ref="BD139:BD141"/>
    <mergeCell ref="EB136:EB138"/>
    <mergeCell ref="EC136:EC138"/>
    <mergeCell ref="ED136:ED138"/>
    <mergeCell ref="EE136:EE138"/>
    <mergeCell ref="EF136:EF138"/>
    <mergeCell ref="B139:B141"/>
    <mergeCell ref="E139:E141"/>
    <mergeCell ref="F139:F141"/>
    <mergeCell ref="G139:G141"/>
    <mergeCell ref="H139:H141"/>
    <mergeCell ref="DV136:DV138"/>
    <mergeCell ref="DW136:DW138"/>
    <mergeCell ref="DX136:DX138"/>
    <mergeCell ref="DY136:DY138"/>
    <mergeCell ref="DZ136:DZ138"/>
    <mergeCell ref="EA136:EA138"/>
    <mergeCell ref="DP136:DP138"/>
    <mergeCell ref="DQ136:DQ138"/>
    <mergeCell ref="DR136:DR138"/>
    <mergeCell ref="DS136:DS138"/>
    <mergeCell ref="DT136:DT138"/>
    <mergeCell ref="DU136:DU138"/>
    <mergeCell ref="DJ136:DJ138"/>
    <mergeCell ref="DK136:DK138"/>
    <mergeCell ref="DL136:DL138"/>
    <mergeCell ref="DM136:DM138"/>
    <mergeCell ref="DN136:DN138"/>
    <mergeCell ref="DO136:DO138"/>
    <mergeCell ref="DD136:DD138"/>
    <mergeCell ref="DE136:DE138"/>
    <mergeCell ref="DF136:DF138"/>
    <mergeCell ref="DG136:DG138"/>
    <mergeCell ref="DH136:DH138"/>
    <mergeCell ref="DI136:DI138"/>
    <mergeCell ref="CX136:CX138"/>
    <mergeCell ref="CY136:CY138"/>
    <mergeCell ref="CZ136:CZ138"/>
    <mergeCell ref="DA136:DA138"/>
    <mergeCell ref="DB136:DB138"/>
    <mergeCell ref="DC136:DC138"/>
    <mergeCell ref="CR136:CR138"/>
    <mergeCell ref="CS136:CS138"/>
    <mergeCell ref="CT136:CT138"/>
    <mergeCell ref="CU136:CU138"/>
    <mergeCell ref="CV136:CV138"/>
    <mergeCell ref="CW136:CW138"/>
    <mergeCell ref="BK139:BK141"/>
    <mergeCell ref="BL139:BL141"/>
    <mergeCell ref="BM139:BM141"/>
    <mergeCell ref="BN139:BN141"/>
    <mergeCell ref="BO139:BO141"/>
    <mergeCell ref="BP139:BP141"/>
    <mergeCell ref="CU139:CU141"/>
    <mergeCell ref="CV139:CV141"/>
    <mergeCell ref="CW139:CW141"/>
    <mergeCell ref="CX139:CX141"/>
    <mergeCell ref="CY139:CY141"/>
    <mergeCell ref="CZ139:CZ141"/>
    <mergeCell ref="CO139:CO141"/>
    <mergeCell ref="CP139:CP141"/>
    <mergeCell ref="CQ139:CQ141"/>
    <mergeCell ref="CR139:CR141"/>
    <mergeCell ref="CS139:CS141"/>
    <mergeCell ref="CT139:CT141"/>
    <mergeCell ref="AS139:AS141"/>
    <mergeCell ref="AT139:AT141"/>
    <mergeCell ref="AU139:AU141"/>
    <mergeCell ref="AV139:AV141"/>
    <mergeCell ref="AW139:AW141"/>
    <mergeCell ref="AX139:AX141"/>
    <mergeCell ref="AM139:AM141"/>
    <mergeCell ref="AN139:AN141"/>
    <mergeCell ref="AO139:AO141"/>
    <mergeCell ref="AP139:AP141"/>
    <mergeCell ref="AQ139:AQ141"/>
    <mergeCell ref="AR139:AR141"/>
    <mergeCell ref="AG139:AG141"/>
    <mergeCell ref="AH139:AH141"/>
    <mergeCell ref="AI139:AI141"/>
    <mergeCell ref="AJ139:AJ141"/>
    <mergeCell ref="AK139:AK141"/>
    <mergeCell ref="AL139:AL141"/>
    <mergeCell ref="CI139:CI141"/>
    <mergeCell ref="CJ139:CJ141"/>
    <mergeCell ref="CK139:CK141"/>
    <mergeCell ref="CL139:CL141"/>
    <mergeCell ref="CM139:CM141"/>
    <mergeCell ref="CN139:CN141"/>
    <mergeCell ref="CC139:CC141"/>
    <mergeCell ref="CD139:CD141"/>
    <mergeCell ref="CE139:CE141"/>
    <mergeCell ref="CF139:CF141"/>
    <mergeCell ref="CG139:CG141"/>
    <mergeCell ref="CH139:CH141"/>
    <mergeCell ref="BW139:BW141"/>
    <mergeCell ref="BX139:BX141"/>
    <mergeCell ref="BY139:BY141"/>
    <mergeCell ref="BZ139:BZ141"/>
    <mergeCell ref="CA139:CA141"/>
    <mergeCell ref="CB139:CB141"/>
    <mergeCell ref="BQ139:BQ141"/>
    <mergeCell ref="BR139:BR141"/>
    <mergeCell ref="BS139:BS141"/>
    <mergeCell ref="BT139:BT141"/>
    <mergeCell ref="BU139:BU141"/>
    <mergeCell ref="BV139:BV141"/>
    <mergeCell ref="AJ142:AJ144"/>
    <mergeCell ref="AK142:AK144"/>
    <mergeCell ref="AL142:AL144"/>
    <mergeCell ref="AM142:AM144"/>
    <mergeCell ref="AN142:AN144"/>
    <mergeCell ref="AO142:AO144"/>
    <mergeCell ref="X142:X144"/>
    <mergeCell ref="Y142:Y144"/>
    <mergeCell ref="AF142:AF144"/>
    <mergeCell ref="AG142:AG144"/>
    <mergeCell ref="AH142:AH144"/>
    <mergeCell ref="AI142:AI144"/>
    <mergeCell ref="BT142:BT144"/>
    <mergeCell ref="BU142:BU144"/>
    <mergeCell ref="BV142:BV144"/>
    <mergeCell ref="AV142:AV144"/>
    <mergeCell ref="AW142:AW144"/>
    <mergeCell ref="AX142:AX144"/>
    <mergeCell ref="AY142:AY144"/>
    <mergeCell ref="AZ142:AZ144"/>
    <mergeCell ref="BA142:BA144"/>
    <mergeCell ref="AP142:AP144"/>
    <mergeCell ref="AQ142:AQ144"/>
    <mergeCell ref="AR142:AR144"/>
    <mergeCell ref="AS142:AS144"/>
    <mergeCell ref="AT142:AT144"/>
    <mergeCell ref="R142:R144"/>
    <mergeCell ref="S142:S144"/>
    <mergeCell ref="T142:T144"/>
    <mergeCell ref="U142:U144"/>
    <mergeCell ref="V142:V144"/>
    <mergeCell ref="W142:W144"/>
    <mergeCell ref="L142:L144"/>
    <mergeCell ref="M142:M144"/>
    <mergeCell ref="N142:N144"/>
    <mergeCell ref="O142:O144"/>
    <mergeCell ref="P142:P144"/>
    <mergeCell ref="Q142:Q144"/>
    <mergeCell ref="EE139:EE141"/>
    <mergeCell ref="EF139:EF141"/>
    <mergeCell ref="B142:B144"/>
    <mergeCell ref="E142:E144"/>
    <mergeCell ref="F142:F144"/>
    <mergeCell ref="G142:G144"/>
    <mergeCell ref="H142:H144"/>
    <mergeCell ref="I142:I144"/>
    <mergeCell ref="J142:J144"/>
    <mergeCell ref="K142:K144"/>
    <mergeCell ref="DY139:DY141"/>
    <mergeCell ref="DZ139:DZ141"/>
    <mergeCell ref="EA139:EA141"/>
    <mergeCell ref="EB139:EB141"/>
    <mergeCell ref="EC139:EC141"/>
    <mergeCell ref="ED139:ED141"/>
    <mergeCell ref="DS139:DS141"/>
    <mergeCell ref="DT139:DT141"/>
    <mergeCell ref="DU139:DU141"/>
    <mergeCell ref="DV139:DV141"/>
    <mergeCell ref="DW139:DW141"/>
    <mergeCell ref="DX139:DX141"/>
    <mergeCell ref="DM139:DM141"/>
    <mergeCell ref="DN139:DN141"/>
    <mergeCell ref="DO139:DO141"/>
    <mergeCell ref="DP139:DP141"/>
    <mergeCell ref="DQ139:DQ141"/>
    <mergeCell ref="DR139:DR141"/>
    <mergeCell ref="DG139:DG141"/>
    <mergeCell ref="DH139:DH141"/>
    <mergeCell ref="DI139:DI141"/>
    <mergeCell ref="DJ139:DJ141"/>
    <mergeCell ref="DK139:DK141"/>
    <mergeCell ref="DL139:DL141"/>
    <mergeCell ref="DA139:DA141"/>
    <mergeCell ref="DB139:DB141"/>
    <mergeCell ref="DC139:DC141"/>
    <mergeCell ref="DD139:DD141"/>
    <mergeCell ref="DE139:DE141"/>
    <mergeCell ref="DF139:DF141"/>
    <mergeCell ref="BW142:BW144"/>
    <mergeCell ref="BX142:BX144"/>
    <mergeCell ref="BY142:BY144"/>
    <mergeCell ref="BN142:BN144"/>
    <mergeCell ref="BO142:BO144"/>
    <mergeCell ref="BP142:BP144"/>
    <mergeCell ref="BQ142:BQ144"/>
    <mergeCell ref="BR142:BR144"/>
    <mergeCell ref="BS142:BS144"/>
    <mergeCell ref="BH142:BH144"/>
    <mergeCell ref="BI142:BI144"/>
    <mergeCell ref="BJ142:BJ144"/>
    <mergeCell ref="BK142:BK144"/>
    <mergeCell ref="BL142:BL144"/>
    <mergeCell ref="BM142:BM144"/>
    <mergeCell ref="BB142:BB144"/>
    <mergeCell ref="BC142:BC144"/>
    <mergeCell ref="BD142:BD144"/>
    <mergeCell ref="BE142:BE144"/>
    <mergeCell ref="BF142:BF144"/>
    <mergeCell ref="BG142:BG144"/>
    <mergeCell ref="AU142:AU144"/>
    <mergeCell ref="EB142:EB144"/>
    <mergeCell ref="EC142:EC144"/>
    <mergeCell ref="ED142:ED144"/>
    <mergeCell ref="EE142:EE144"/>
    <mergeCell ref="EF142:EF144"/>
    <mergeCell ref="B145:B147"/>
    <mergeCell ref="E145:E147"/>
    <mergeCell ref="F145:F147"/>
    <mergeCell ref="G145:G147"/>
    <mergeCell ref="H145:H147"/>
    <mergeCell ref="DV142:DV144"/>
    <mergeCell ref="DW142:DW144"/>
    <mergeCell ref="DX142:DX144"/>
    <mergeCell ref="DY142:DY144"/>
    <mergeCell ref="DZ142:DZ144"/>
    <mergeCell ref="EA142:EA144"/>
    <mergeCell ref="DP142:DP144"/>
    <mergeCell ref="DQ142:DQ144"/>
    <mergeCell ref="DR142:DR144"/>
    <mergeCell ref="DS142:DS144"/>
    <mergeCell ref="DT142:DT144"/>
    <mergeCell ref="DU142:DU144"/>
    <mergeCell ref="DJ142:DJ144"/>
    <mergeCell ref="DK142:DK144"/>
    <mergeCell ref="DL142:DL144"/>
    <mergeCell ref="DM142:DM144"/>
    <mergeCell ref="DN142:DN144"/>
    <mergeCell ref="DO142:DO144"/>
    <mergeCell ref="DD142:DD144"/>
    <mergeCell ref="DE142:DE144"/>
    <mergeCell ref="DF142:DF144"/>
    <mergeCell ref="DG142:DG144"/>
    <mergeCell ref="DH142:DH144"/>
    <mergeCell ref="DI142:DI144"/>
    <mergeCell ref="CX142:CX144"/>
    <mergeCell ref="CY142:CY144"/>
    <mergeCell ref="CZ142:CZ144"/>
    <mergeCell ref="DA142:DA144"/>
    <mergeCell ref="DB142:DB144"/>
    <mergeCell ref="DC142:DC144"/>
    <mergeCell ref="CR142:CR144"/>
    <mergeCell ref="CS142:CS144"/>
    <mergeCell ref="CT142:CT144"/>
    <mergeCell ref="CU142:CU144"/>
    <mergeCell ref="CV142:CV144"/>
    <mergeCell ref="CW142:CW144"/>
    <mergeCell ref="CL142:CL144"/>
    <mergeCell ref="CM142:CM144"/>
    <mergeCell ref="CN142:CN144"/>
    <mergeCell ref="CO142:CO144"/>
    <mergeCell ref="CP142:CP144"/>
    <mergeCell ref="CQ142:CQ144"/>
    <mergeCell ref="CF142:CF144"/>
    <mergeCell ref="CG142:CG144"/>
    <mergeCell ref="CH142:CH144"/>
    <mergeCell ref="CI142:CI144"/>
    <mergeCell ref="CJ142:CJ144"/>
    <mergeCell ref="CK142:CK144"/>
    <mergeCell ref="BZ142:BZ144"/>
    <mergeCell ref="CA142:CA144"/>
    <mergeCell ref="CB142:CB144"/>
    <mergeCell ref="CC142:CC144"/>
    <mergeCell ref="CD142:CD144"/>
    <mergeCell ref="CE142:CE144"/>
    <mergeCell ref="AS145:AS147"/>
    <mergeCell ref="AT145:AT147"/>
    <mergeCell ref="AU145:AU147"/>
    <mergeCell ref="AV145:AV147"/>
    <mergeCell ref="AW145:AW147"/>
    <mergeCell ref="AX145:AX147"/>
    <mergeCell ref="CH145:CH147"/>
    <mergeCell ref="BN145:BN147"/>
    <mergeCell ref="BO145:BO147"/>
    <mergeCell ref="BP145:BP147"/>
    <mergeCell ref="BE145:BE147"/>
    <mergeCell ref="BF145:BF147"/>
    <mergeCell ref="BG145:BG147"/>
    <mergeCell ref="BH145:BH147"/>
    <mergeCell ref="BI145:BI147"/>
    <mergeCell ref="BJ145:BJ147"/>
    <mergeCell ref="AY145:AY147"/>
    <mergeCell ref="AZ145:AZ147"/>
    <mergeCell ref="BA145:BA147"/>
    <mergeCell ref="BB145:BB147"/>
    <mergeCell ref="AM145:AM147"/>
    <mergeCell ref="AN145:AN147"/>
    <mergeCell ref="AO145:AO147"/>
    <mergeCell ref="AP145:AP147"/>
    <mergeCell ref="AQ145:AQ147"/>
    <mergeCell ref="AR145:AR147"/>
    <mergeCell ref="AG145:AG147"/>
    <mergeCell ref="AH145:AH147"/>
    <mergeCell ref="AI145:AI147"/>
    <mergeCell ref="AJ145:AJ147"/>
    <mergeCell ref="AK145:AK147"/>
    <mergeCell ref="AL145:AL147"/>
    <mergeCell ref="U145:U147"/>
    <mergeCell ref="V145:V147"/>
    <mergeCell ref="W145:W147"/>
    <mergeCell ref="X145:X147"/>
    <mergeCell ref="Y145:Y147"/>
    <mergeCell ref="AF145:AF147"/>
    <mergeCell ref="O145:O147"/>
    <mergeCell ref="P145:P147"/>
    <mergeCell ref="Q145:Q147"/>
    <mergeCell ref="R145:R147"/>
    <mergeCell ref="S145:S147"/>
    <mergeCell ref="T145:T147"/>
    <mergeCell ref="I145:I147"/>
    <mergeCell ref="J145:J147"/>
    <mergeCell ref="K145:K147"/>
    <mergeCell ref="L145:L147"/>
    <mergeCell ref="M145:M147"/>
    <mergeCell ref="N145:N147"/>
    <mergeCell ref="CC145:CC147"/>
    <mergeCell ref="CD145:CD147"/>
    <mergeCell ref="CE145:CE147"/>
    <mergeCell ref="CF145:CF147"/>
    <mergeCell ref="CG145:CG147"/>
    <mergeCell ref="BW145:BW147"/>
    <mergeCell ref="BX145:BX147"/>
    <mergeCell ref="BY145:BY147"/>
    <mergeCell ref="BZ145:BZ147"/>
    <mergeCell ref="CA145:CA147"/>
    <mergeCell ref="CB145:CB147"/>
    <mergeCell ref="BQ145:BQ147"/>
    <mergeCell ref="BR145:BR147"/>
    <mergeCell ref="BS145:BS147"/>
    <mergeCell ref="BT145:BT147"/>
    <mergeCell ref="BU145:BU147"/>
    <mergeCell ref="BV145:BV147"/>
    <mergeCell ref="BK145:BK147"/>
    <mergeCell ref="BL145:BL147"/>
    <mergeCell ref="BM145:BM147"/>
    <mergeCell ref="BC145:BC147"/>
    <mergeCell ref="BD145:BD147"/>
    <mergeCell ref="L148:L150"/>
    <mergeCell ref="M148:M150"/>
    <mergeCell ref="N148:N150"/>
    <mergeCell ref="O148:O150"/>
    <mergeCell ref="P148:P150"/>
    <mergeCell ref="Q148:Q150"/>
    <mergeCell ref="EE145:EE147"/>
    <mergeCell ref="EF145:EF147"/>
    <mergeCell ref="B148:B150"/>
    <mergeCell ref="E148:E150"/>
    <mergeCell ref="F148:F150"/>
    <mergeCell ref="G148:G150"/>
    <mergeCell ref="H148:H150"/>
    <mergeCell ref="I148:I150"/>
    <mergeCell ref="J148:J150"/>
    <mergeCell ref="K148:K150"/>
    <mergeCell ref="DY145:DY147"/>
    <mergeCell ref="DZ145:DZ147"/>
    <mergeCell ref="EA145:EA147"/>
    <mergeCell ref="EB145:EB147"/>
    <mergeCell ref="EC145:EC147"/>
    <mergeCell ref="ED145:ED147"/>
    <mergeCell ref="DS145:DS147"/>
    <mergeCell ref="DT145:DT147"/>
    <mergeCell ref="DU145:DU147"/>
    <mergeCell ref="DV145:DV147"/>
    <mergeCell ref="DW145:DW147"/>
    <mergeCell ref="DX145:DX147"/>
    <mergeCell ref="DM145:DM147"/>
    <mergeCell ref="DN145:DN147"/>
    <mergeCell ref="DO145:DO147"/>
    <mergeCell ref="DP145:DP147"/>
    <mergeCell ref="DQ145:DQ147"/>
    <mergeCell ref="DR145:DR147"/>
    <mergeCell ref="DG145:DG147"/>
    <mergeCell ref="DH145:DH147"/>
    <mergeCell ref="DI145:DI147"/>
    <mergeCell ref="DJ145:DJ147"/>
    <mergeCell ref="DK145:DK147"/>
    <mergeCell ref="DL145:DL147"/>
    <mergeCell ref="DA145:DA147"/>
    <mergeCell ref="DB145:DB147"/>
    <mergeCell ref="DC145:DC147"/>
    <mergeCell ref="DD145:DD147"/>
    <mergeCell ref="DE145:DE147"/>
    <mergeCell ref="DF145:DF147"/>
    <mergeCell ref="CU145:CU147"/>
    <mergeCell ref="CV145:CV147"/>
    <mergeCell ref="CW145:CW147"/>
    <mergeCell ref="CX145:CX147"/>
    <mergeCell ref="CY145:CY147"/>
    <mergeCell ref="CZ145:CZ147"/>
    <mergeCell ref="CO145:CO147"/>
    <mergeCell ref="CP145:CP147"/>
    <mergeCell ref="CQ145:CQ147"/>
    <mergeCell ref="CR145:CR147"/>
    <mergeCell ref="CS145:CS147"/>
    <mergeCell ref="CT145:CT147"/>
    <mergeCell ref="CI145:CI147"/>
    <mergeCell ref="CJ145:CJ147"/>
    <mergeCell ref="CK145:CK147"/>
    <mergeCell ref="CL145:CL147"/>
    <mergeCell ref="CM145:CM147"/>
    <mergeCell ref="CN145:CN147"/>
    <mergeCell ref="BB148:BB150"/>
    <mergeCell ref="BC148:BC150"/>
    <mergeCell ref="BD148:BD150"/>
    <mergeCell ref="BE148:BE150"/>
    <mergeCell ref="BF148:BF150"/>
    <mergeCell ref="BG148:BG150"/>
    <mergeCell ref="CQ148:CQ150"/>
    <mergeCell ref="BW148:BW150"/>
    <mergeCell ref="BX148:BX150"/>
    <mergeCell ref="BY148:BY150"/>
    <mergeCell ref="BN148:BN150"/>
    <mergeCell ref="BO148:BO150"/>
    <mergeCell ref="BP148:BP150"/>
    <mergeCell ref="BQ148:BQ150"/>
    <mergeCell ref="BR148:BR150"/>
    <mergeCell ref="BS148:BS150"/>
    <mergeCell ref="BH148:BH150"/>
    <mergeCell ref="BI148:BI150"/>
    <mergeCell ref="BJ148:BJ150"/>
    <mergeCell ref="BK148:BK150"/>
    <mergeCell ref="AV148:AV150"/>
    <mergeCell ref="AW148:AW150"/>
    <mergeCell ref="AX148:AX150"/>
    <mergeCell ref="AY148:AY150"/>
    <mergeCell ref="AZ148:AZ150"/>
    <mergeCell ref="BA148:BA150"/>
    <mergeCell ref="AP148:AP150"/>
    <mergeCell ref="AQ148:AQ150"/>
    <mergeCell ref="AR148:AR150"/>
    <mergeCell ref="AS148:AS150"/>
    <mergeCell ref="AT148:AT150"/>
    <mergeCell ref="AU148:AU150"/>
    <mergeCell ref="AJ148:AJ150"/>
    <mergeCell ref="AK148:AK150"/>
    <mergeCell ref="AL148:AL150"/>
    <mergeCell ref="AM148:AM150"/>
    <mergeCell ref="AN148:AN150"/>
    <mergeCell ref="AO148:AO150"/>
    <mergeCell ref="X148:X150"/>
    <mergeCell ref="Y148:Y150"/>
    <mergeCell ref="AF148:AF150"/>
    <mergeCell ref="AG148:AG150"/>
    <mergeCell ref="AH148:AH150"/>
    <mergeCell ref="AI148:AI150"/>
    <mergeCell ref="R148:R150"/>
    <mergeCell ref="S148:S150"/>
    <mergeCell ref="T148:T150"/>
    <mergeCell ref="U148:U150"/>
    <mergeCell ref="V148:V150"/>
    <mergeCell ref="W148:W150"/>
    <mergeCell ref="CL148:CL150"/>
    <mergeCell ref="CM148:CM150"/>
    <mergeCell ref="CN148:CN150"/>
    <mergeCell ref="CO148:CO150"/>
    <mergeCell ref="CP148:CP150"/>
    <mergeCell ref="CF148:CF150"/>
    <mergeCell ref="CG148:CG150"/>
    <mergeCell ref="CH148:CH150"/>
    <mergeCell ref="CI148:CI150"/>
    <mergeCell ref="CJ148:CJ150"/>
    <mergeCell ref="CK148:CK150"/>
    <mergeCell ref="BZ148:BZ150"/>
    <mergeCell ref="CA148:CA150"/>
    <mergeCell ref="CB148:CB150"/>
    <mergeCell ref="CC148:CC150"/>
    <mergeCell ref="CD148:CD150"/>
    <mergeCell ref="CE148:CE150"/>
    <mergeCell ref="BT148:BT150"/>
    <mergeCell ref="BU148:BU150"/>
    <mergeCell ref="BV148:BV150"/>
    <mergeCell ref="BL148:BL150"/>
    <mergeCell ref="BM148:BM150"/>
    <mergeCell ref="U151:U153"/>
    <mergeCell ref="V151:V153"/>
    <mergeCell ref="W151:W153"/>
    <mergeCell ref="X151:X153"/>
    <mergeCell ref="Y151:Y153"/>
    <mergeCell ref="AF151:AF153"/>
    <mergeCell ref="O151:O153"/>
    <mergeCell ref="P151:P153"/>
    <mergeCell ref="Q151:Q153"/>
    <mergeCell ref="R151:R153"/>
    <mergeCell ref="S151:S153"/>
    <mergeCell ref="T151:T153"/>
    <mergeCell ref="I151:I153"/>
    <mergeCell ref="J151:J153"/>
    <mergeCell ref="K151:K153"/>
    <mergeCell ref="L151:L153"/>
    <mergeCell ref="M151:M153"/>
    <mergeCell ref="N151:N153"/>
    <mergeCell ref="BE151:BE153"/>
    <mergeCell ref="BF151:BF153"/>
    <mergeCell ref="BG151:BG153"/>
    <mergeCell ref="BH151:BH153"/>
    <mergeCell ref="BI151:BI153"/>
    <mergeCell ref="BJ151:BJ153"/>
    <mergeCell ref="AY151:AY153"/>
    <mergeCell ref="AZ151:AZ153"/>
    <mergeCell ref="BA151:BA153"/>
    <mergeCell ref="BB151:BB153"/>
    <mergeCell ref="BC151:BC153"/>
    <mergeCell ref="BD151:BD153"/>
    <mergeCell ref="EB148:EB150"/>
    <mergeCell ref="EC148:EC150"/>
    <mergeCell ref="ED148:ED150"/>
    <mergeCell ref="EE148:EE150"/>
    <mergeCell ref="EF148:EF150"/>
    <mergeCell ref="B151:B153"/>
    <mergeCell ref="E151:E153"/>
    <mergeCell ref="F151:F153"/>
    <mergeCell ref="G151:G153"/>
    <mergeCell ref="H151:H153"/>
    <mergeCell ref="DV148:DV150"/>
    <mergeCell ref="DW148:DW150"/>
    <mergeCell ref="DX148:DX150"/>
    <mergeCell ref="DY148:DY150"/>
    <mergeCell ref="DZ148:DZ150"/>
    <mergeCell ref="EA148:EA150"/>
    <mergeCell ref="DP148:DP150"/>
    <mergeCell ref="DQ148:DQ150"/>
    <mergeCell ref="DR148:DR150"/>
    <mergeCell ref="DS148:DS150"/>
    <mergeCell ref="DT148:DT150"/>
    <mergeCell ref="DU148:DU150"/>
    <mergeCell ref="DJ148:DJ150"/>
    <mergeCell ref="DK148:DK150"/>
    <mergeCell ref="DL148:DL150"/>
    <mergeCell ref="DM148:DM150"/>
    <mergeCell ref="DN148:DN150"/>
    <mergeCell ref="DO148:DO150"/>
    <mergeCell ref="DD148:DD150"/>
    <mergeCell ref="DE148:DE150"/>
    <mergeCell ref="DF148:DF150"/>
    <mergeCell ref="DG148:DG150"/>
    <mergeCell ref="DH148:DH150"/>
    <mergeCell ref="DI148:DI150"/>
    <mergeCell ref="CX148:CX150"/>
    <mergeCell ref="CY148:CY150"/>
    <mergeCell ref="CZ148:CZ150"/>
    <mergeCell ref="DA148:DA150"/>
    <mergeCell ref="DB148:DB150"/>
    <mergeCell ref="DC148:DC150"/>
    <mergeCell ref="CR148:CR150"/>
    <mergeCell ref="CS148:CS150"/>
    <mergeCell ref="CT148:CT150"/>
    <mergeCell ref="CU148:CU150"/>
    <mergeCell ref="CV148:CV150"/>
    <mergeCell ref="CW148:CW150"/>
    <mergeCell ref="BK151:BK153"/>
    <mergeCell ref="BL151:BL153"/>
    <mergeCell ref="BM151:BM153"/>
    <mergeCell ref="BN151:BN153"/>
    <mergeCell ref="BO151:BO153"/>
    <mergeCell ref="BP151:BP153"/>
    <mergeCell ref="CU151:CU153"/>
    <mergeCell ref="CV151:CV153"/>
    <mergeCell ref="CW151:CW153"/>
    <mergeCell ref="CX151:CX153"/>
    <mergeCell ref="CY151:CY153"/>
    <mergeCell ref="CZ151:CZ153"/>
    <mergeCell ref="CO151:CO153"/>
    <mergeCell ref="CP151:CP153"/>
    <mergeCell ref="CQ151:CQ153"/>
    <mergeCell ref="CR151:CR153"/>
    <mergeCell ref="CS151:CS153"/>
    <mergeCell ref="CT151:CT153"/>
    <mergeCell ref="AS151:AS153"/>
    <mergeCell ref="AT151:AT153"/>
    <mergeCell ref="AU151:AU153"/>
    <mergeCell ref="AV151:AV153"/>
    <mergeCell ref="AW151:AW153"/>
    <mergeCell ref="AX151:AX153"/>
    <mergeCell ref="AM151:AM153"/>
    <mergeCell ref="AN151:AN153"/>
    <mergeCell ref="AO151:AO153"/>
    <mergeCell ref="AP151:AP153"/>
    <mergeCell ref="AQ151:AQ153"/>
    <mergeCell ref="AR151:AR153"/>
    <mergeCell ref="AG151:AG153"/>
    <mergeCell ref="AH151:AH153"/>
    <mergeCell ref="AI151:AI153"/>
    <mergeCell ref="AJ151:AJ153"/>
    <mergeCell ref="AK151:AK153"/>
    <mergeCell ref="AL151:AL153"/>
    <mergeCell ref="CI151:CI153"/>
    <mergeCell ref="CJ151:CJ153"/>
    <mergeCell ref="CK151:CK153"/>
    <mergeCell ref="CL151:CL153"/>
    <mergeCell ref="CM151:CM153"/>
    <mergeCell ref="CN151:CN153"/>
    <mergeCell ref="CC151:CC153"/>
    <mergeCell ref="CD151:CD153"/>
    <mergeCell ref="CE151:CE153"/>
    <mergeCell ref="CF151:CF153"/>
    <mergeCell ref="CG151:CG153"/>
    <mergeCell ref="CH151:CH153"/>
    <mergeCell ref="BW151:BW153"/>
    <mergeCell ref="BX151:BX153"/>
    <mergeCell ref="BY151:BY153"/>
    <mergeCell ref="BZ151:BZ153"/>
    <mergeCell ref="CA151:CA153"/>
    <mergeCell ref="CB151:CB153"/>
    <mergeCell ref="BQ151:BQ153"/>
    <mergeCell ref="BR151:BR153"/>
    <mergeCell ref="BS151:BS153"/>
    <mergeCell ref="BT151:BT153"/>
    <mergeCell ref="BU151:BU153"/>
    <mergeCell ref="BV151:BV153"/>
    <mergeCell ref="AJ154:AJ156"/>
    <mergeCell ref="AK154:AK156"/>
    <mergeCell ref="AL154:AL156"/>
    <mergeCell ref="AM154:AM156"/>
    <mergeCell ref="AN154:AN156"/>
    <mergeCell ref="AO154:AO156"/>
    <mergeCell ref="X154:X156"/>
    <mergeCell ref="Y154:Y156"/>
    <mergeCell ref="AF154:AF156"/>
    <mergeCell ref="AG154:AG156"/>
    <mergeCell ref="AH154:AH156"/>
    <mergeCell ref="AI154:AI156"/>
    <mergeCell ref="BT154:BT156"/>
    <mergeCell ref="BU154:BU156"/>
    <mergeCell ref="BV154:BV156"/>
    <mergeCell ref="AV154:AV156"/>
    <mergeCell ref="AW154:AW156"/>
    <mergeCell ref="AX154:AX156"/>
    <mergeCell ref="AY154:AY156"/>
    <mergeCell ref="AZ154:AZ156"/>
    <mergeCell ref="BA154:BA156"/>
    <mergeCell ref="AP154:AP156"/>
    <mergeCell ref="AQ154:AQ156"/>
    <mergeCell ref="AR154:AR156"/>
    <mergeCell ref="AS154:AS156"/>
    <mergeCell ref="AT154:AT156"/>
    <mergeCell ref="R154:R156"/>
    <mergeCell ref="S154:S156"/>
    <mergeCell ref="T154:T156"/>
    <mergeCell ref="U154:U156"/>
    <mergeCell ref="V154:V156"/>
    <mergeCell ref="W154:W156"/>
    <mergeCell ref="L154:L156"/>
    <mergeCell ref="M154:M156"/>
    <mergeCell ref="N154:N156"/>
    <mergeCell ref="O154:O156"/>
    <mergeCell ref="P154:P156"/>
    <mergeCell ref="Q154:Q156"/>
    <mergeCell ref="EE151:EE153"/>
    <mergeCell ref="EF151:EF153"/>
    <mergeCell ref="B154:B156"/>
    <mergeCell ref="E154:E156"/>
    <mergeCell ref="F154:F156"/>
    <mergeCell ref="G154:G156"/>
    <mergeCell ref="H154:H156"/>
    <mergeCell ref="I154:I156"/>
    <mergeCell ref="J154:J156"/>
    <mergeCell ref="K154:K156"/>
    <mergeCell ref="DY151:DY153"/>
    <mergeCell ref="DZ151:DZ153"/>
    <mergeCell ref="EA151:EA153"/>
    <mergeCell ref="EB151:EB153"/>
    <mergeCell ref="EC151:EC153"/>
    <mergeCell ref="ED151:ED153"/>
    <mergeCell ref="DS151:DS153"/>
    <mergeCell ref="DT151:DT153"/>
    <mergeCell ref="DU151:DU153"/>
    <mergeCell ref="DV151:DV153"/>
    <mergeCell ref="DW151:DW153"/>
    <mergeCell ref="DX151:DX153"/>
    <mergeCell ref="DM151:DM153"/>
    <mergeCell ref="DN151:DN153"/>
    <mergeCell ref="DO151:DO153"/>
    <mergeCell ref="DP151:DP153"/>
    <mergeCell ref="DQ151:DQ153"/>
    <mergeCell ref="DR151:DR153"/>
    <mergeCell ref="DG151:DG153"/>
    <mergeCell ref="DH151:DH153"/>
    <mergeCell ref="DI151:DI153"/>
    <mergeCell ref="DJ151:DJ153"/>
    <mergeCell ref="DK151:DK153"/>
    <mergeCell ref="DL151:DL153"/>
    <mergeCell ref="DA151:DA153"/>
    <mergeCell ref="DB151:DB153"/>
    <mergeCell ref="DC151:DC153"/>
    <mergeCell ref="DD151:DD153"/>
    <mergeCell ref="DE151:DE153"/>
    <mergeCell ref="DF151:DF153"/>
    <mergeCell ref="BW154:BW156"/>
    <mergeCell ref="BX154:BX156"/>
    <mergeCell ref="BY154:BY156"/>
    <mergeCell ref="BN154:BN156"/>
    <mergeCell ref="BO154:BO156"/>
    <mergeCell ref="BP154:BP156"/>
    <mergeCell ref="BQ154:BQ156"/>
    <mergeCell ref="BR154:BR156"/>
    <mergeCell ref="BS154:BS156"/>
    <mergeCell ref="BH154:BH156"/>
    <mergeCell ref="BI154:BI156"/>
    <mergeCell ref="BJ154:BJ156"/>
    <mergeCell ref="BK154:BK156"/>
    <mergeCell ref="BL154:BL156"/>
    <mergeCell ref="BM154:BM156"/>
    <mergeCell ref="BB154:BB156"/>
    <mergeCell ref="BC154:BC156"/>
    <mergeCell ref="BD154:BD156"/>
    <mergeCell ref="BE154:BE156"/>
    <mergeCell ref="BF154:BF156"/>
    <mergeCell ref="BG154:BG156"/>
    <mergeCell ref="AU154:AU156"/>
    <mergeCell ref="EB154:EB156"/>
    <mergeCell ref="EC154:EC156"/>
    <mergeCell ref="ED154:ED156"/>
    <mergeCell ref="EE154:EE156"/>
    <mergeCell ref="EF154:EF156"/>
    <mergeCell ref="B157:B159"/>
    <mergeCell ref="E157:E159"/>
    <mergeCell ref="F157:F159"/>
    <mergeCell ref="G157:G159"/>
    <mergeCell ref="H157:H159"/>
    <mergeCell ref="DV154:DV156"/>
    <mergeCell ref="DW154:DW156"/>
    <mergeCell ref="DX154:DX156"/>
    <mergeCell ref="DY154:DY156"/>
    <mergeCell ref="DZ154:DZ156"/>
    <mergeCell ref="EA154:EA156"/>
    <mergeCell ref="DP154:DP156"/>
    <mergeCell ref="DQ154:DQ156"/>
    <mergeCell ref="DR154:DR156"/>
    <mergeCell ref="DS154:DS156"/>
    <mergeCell ref="DT154:DT156"/>
    <mergeCell ref="DU154:DU156"/>
    <mergeCell ref="DJ154:DJ156"/>
    <mergeCell ref="DK154:DK156"/>
    <mergeCell ref="DL154:DL156"/>
    <mergeCell ref="DM154:DM156"/>
    <mergeCell ref="DN154:DN156"/>
    <mergeCell ref="DO154:DO156"/>
    <mergeCell ref="DD154:DD156"/>
    <mergeCell ref="DE154:DE156"/>
    <mergeCell ref="DF154:DF156"/>
    <mergeCell ref="DG154:DG156"/>
    <mergeCell ref="DH154:DH156"/>
    <mergeCell ref="DI154:DI156"/>
    <mergeCell ref="CX154:CX156"/>
    <mergeCell ref="CY154:CY156"/>
    <mergeCell ref="CZ154:CZ156"/>
    <mergeCell ref="DA154:DA156"/>
    <mergeCell ref="DB154:DB156"/>
    <mergeCell ref="DC154:DC156"/>
    <mergeCell ref="CR154:CR156"/>
    <mergeCell ref="CS154:CS156"/>
    <mergeCell ref="CT154:CT156"/>
    <mergeCell ref="CU154:CU156"/>
    <mergeCell ref="CV154:CV156"/>
    <mergeCell ref="CW154:CW156"/>
    <mergeCell ref="CL154:CL156"/>
    <mergeCell ref="CM154:CM156"/>
    <mergeCell ref="CN154:CN156"/>
    <mergeCell ref="CO154:CO156"/>
    <mergeCell ref="CP154:CP156"/>
    <mergeCell ref="CQ154:CQ156"/>
    <mergeCell ref="CF154:CF156"/>
    <mergeCell ref="CG154:CG156"/>
    <mergeCell ref="CH154:CH156"/>
    <mergeCell ref="CI154:CI156"/>
    <mergeCell ref="CJ154:CJ156"/>
    <mergeCell ref="CK154:CK156"/>
    <mergeCell ref="BZ154:BZ156"/>
    <mergeCell ref="CA154:CA156"/>
    <mergeCell ref="CB154:CB156"/>
    <mergeCell ref="CC154:CC156"/>
    <mergeCell ref="CD154:CD156"/>
    <mergeCell ref="CE154:CE156"/>
    <mergeCell ref="AS157:AS159"/>
    <mergeCell ref="AT157:AT159"/>
    <mergeCell ref="AU157:AU159"/>
    <mergeCell ref="AV157:AV159"/>
    <mergeCell ref="AW157:AW159"/>
    <mergeCell ref="AX157:AX159"/>
    <mergeCell ref="CH157:CH159"/>
    <mergeCell ref="BN157:BN159"/>
    <mergeCell ref="BO157:BO159"/>
    <mergeCell ref="BP157:BP159"/>
    <mergeCell ref="BE157:BE159"/>
    <mergeCell ref="BF157:BF159"/>
    <mergeCell ref="BG157:BG159"/>
    <mergeCell ref="BH157:BH159"/>
    <mergeCell ref="BI157:BI159"/>
    <mergeCell ref="BJ157:BJ159"/>
    <mergeCell ref="AY157:AY159"/>
    <mergeCell ref="AZ157:AZ159"/>
    <mergeCell ref="BA157:BA159"/>
    <mergeCell ref="BB157:BB159"/>
    <mergeCell ref="BM157:BM159"/>
    <mergeCell ref="AM157:AM159"/>
    <mergeCell ref="AN157:AN159"/>
    <mergeCell ref="AO157:AO159"/>
    <mergeCell ref="AP157:AP159"/>
    <mergeCell ref="AQ157:AQ159"/>
    <mergeCell ref="AR157:AR159"/>
    <mergeCell ref="AG157:AG159"/>
    <mergeCell ref="AH157:AH159"/>
    <mergeCell ref="AI157:AI159"/>
    <mergeCell ref="AJ157:AJ159"/>
    <mergeCell ref="AK157:AK159"/>
    <mergeCell ref="AL157:AL159"/>
    <mergeCell ref="U157:U159"/>
    <mergeCell ref="V157:V159"/>
    <mergeCell ref="W157:W159"/>
    <mergeCell ref="X157:X159"/>
    <mergeCell ref="Y157:Y159"/>
    <mergeCell ref="AF157:AF159"/>
    <mergeCell ref="DG157:DG159"/>
    <mergeCell ref="DH157:DH159"/>
    <mergeCell ref="DI157:DI159"/>
    <mergeCell ref="DJ157:DJ159"/>
    <mergeCell ref="DK157:DK159"/>
    <mergeCell ref="DL157:DL159"/>
    <mergeCell ref="DA157:DA159"/>
    <mergeCell ref="DB157:DB159"/>
    <mergeCell ref="DC157:DC159"/>
    <mergeCell ref="DD157:DD159"/>
    <mergeCell ref="O157:O159"/>
    <mergeCell ref="P157:P159"/>
    <mergeCell ref="Q157:Q159"/>
    <mergeCell ref="R157:R159"/>
    <mergeCell ref="S157:S159"/>
    <mergeCell ref="T157:T159"/>
    <mergeCell ref="I157:I159"/>
    <mergeCell ref="J157:J159"/>
    <mergeCell ref="K157:K159"/>
    <mergeCell ref="L157:L159"/>
    <mergeCell ref="M157:M159"/>
    <mergeCell ref="N157:N159"/>
    <mergeCell ref="CC157:CC159"/>
    <mergeCell ref="CD157:CD159"/>
    <mergeCell ref="CE157:CE159"/>
    <mergeCell ref="CF157:CF159"/>
    <mergeCell ref="CG157:CG159"/>
    <mergeCell ref="BW157:BW159"/>
    <mergeCell ref="BX157:BX159"/>
    <mergeCell ref="BY157:BY159"/>
    <mergeCell ref="BZ157:BZ159"/>
    <mergeCell ref="CA157:CA159"/>
    <mergeCell ref="EE157:EE159"/>
    <mergeCell ref="EF157:EF159"/>
    <mergeCell ref="DY157:DY159"/>
    <mergeCell ref="DZ157:DZ159"/>
    <mergeCell ref="EA157:EA159"/>
    <mergeCell ref="EB157:EB159"/>
    <mergeCell ref="EC157:EC159"/>
    <mergeCell ref="ED157:ED159"/>
    <mergeCell ref="DS157:DS159"/>
    <mergeCell ref="DT157:DT159"/>
    <mergeCell ref="DU157:DU159"/>
    <mergeCell ref="DV157:DV159"/>
    <mergeCell ref="DW157:DW159"/>
    <mergeCell ref="DX157:DX159"/>
    <mergeCell ref="DM157:DM159"/>
    <mergeCell ref="DN157:DN159"/>
    <mergeCell ref="DO157:DO159"/>
    <mergeCell ref="DP157:DP159"/>
    <mergeCell ref="DQ157:DQ159"/>
    <mergeCell ref="DR157:DR159"/>
    <mergeCell ref="C3:E3"/>
    <mergeCell ref="DE157:DE159"/>
    <mergeCell ref="DF157:DF159"/>
    <mergeCell ref="CU157:CU159"/>
    <mergeCell ref="CV157:CV159"/>
    <mergeCell ref="CW157:CW159"/>
    <mergeCell ref="CX157:CX159"/>
    <mergeCell ref="CY157:CY159"/>
    <mergeCell ref="CZ157:CZ159"/>
    <mergeCell ref="CO157:CO159"/>
    <mergeCell ref="CP157:CP159"/>
    <mergeCell ref="CQ157:CQ159"/>
    <mergeCell ref="CR157:CR159"/>
    <mergeCell ref="CS157:CS159"/>
    <mergeCell ref="CT157:CT159"/>
    <mergeCell ref="CI157:CI159"/>
    <mergeCell ref="CJ157:CJ159"/>
    <mergeCell ref="CK157:CK159"/>
    <mergeCell ref="CL157:CL159"/>
    <mergeCell ref="CM157:CM159"/>
    <mergeCell ref="CN157:CN159"/>
    <mergeCell ref="BC157:BC159"/>
    <mergeCell ref="BD157:BD159"/>
    <mergeCell ref="CB157:CB159"/>
    <mergeCell ref="BQ157:BQ159"/>
    <mergeCell ref="BR157:BR159"/>
    <mergeCell ref="BS157:BS159"/>
    <mergeCell ref="BT157:BT159"/>
    <mergeCell ref="BU157:BU159"/>
    <mergeCell ref="BV157:BV159"/>
    <mergeCell ref="BK157:BK159"/>
    <mergeCell ref="BL157:BL159"/>
  </mergeCells>
  <dataValidations count="2">
    <dataValidation type="textLength" operator="lessThan" allowBlank="1" showInputMessage="1" showErrorMessage="1" sqref="M10:M15 M22:M24" xr:uid="{00000000-0002-0000-0200-000000000000}">
      <formula1>256</formula1>
    </dataValidation>
    <dataValidation type="custom" allowBlank="1" showInputMessage="1" showErrorMessage="1" sqref="N10:N159" xr:uid="{00000000-0002-0000-0200-000001000000}">
      <formula1>OR(ISNUMBER(N10),IF(OR(N10="N",N10="n"),TRUE,FALSE))</formula1>
    </dataValidation>
  </dataValidations>
  <pageMargins left="0.7" right="0.7" top="0.75" bottom="0.75" header="0.3" footer="0.3"/>
  <ignoredErrors>
    <ignoredError sqref="J13 J16:J75" unlockedFormula="1"/>
  </ignoredErrors>
  <legacyDrawing r:id="rId1"/>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200-000002000000}">
          <x14:formula1>
            <xm:f>vstupy!$B$40:$B$49</xm:f>
          </x14:formula1>
          <xm:sqref>H10:H159</xm:sqref>
        </x14:dataValidation>
        <x14:dataValidation type="list" allowBlank="1" showInputMessage="1" showErrorMessage="1" xr:uid="{00000000-0002-0000-0200-000003000000}">
          <x14:formula1>
            <xm:f>vstupy!$B$51:$B$54</xm:f>
          </x14:formula1>
          <xm:sqref>P10:P159</xm:sqref>
        </x14:dataValidation>
        <x14:dataValidation type="list" allowBlank="1" showInputMessage="1" showErrorMessage="1" xr:uid="{00000000-0002-0000-0200-000004000000}">
          <x14:formula1>
            <xm:f>vstupy!$B$18:$B$31</xm:f>
          </x14:formula1>
          <xm:sqref>Z10:Z159</xm:sqref>
        </x14:dataValidation>
        <x14:dataValidation type="list" allowBlank="1" showInputMessage="1" showErrorMessage="1" xr:uid="{00000000-0002-0000-0200-000005000000}">
          <x14:formula1>
            <xm:f>vstupy!$B$3:$B$15</xm:f>
          </x14:formula1>
          <xm:sqref>AF10:AF159 W10:W159 S10:S159</xm:sqref>
        </x14:dataValidation>
        <x14:dataValidation type="list" allowBlank="1" showInputMessage="1" showErrorMessage="1" xr:uid="{00000000-0002-0000-0200-000006000000}">
          <x14:formula1>
            <xm:f>vstupy!#REF!</xm:f>
          </x14:formula1>
          <xm:sqref>Z160:AD160</xm:sqref>
        </x14:dataValidation>
        <x14:dataValidation type="list" allowBlank="1" showInputMessage="1" showErrorMessage="1" xr:uid="{00000000-0002-0000-0200-000007000000}">
          <x14:formula1>
            <xm:f>vstupy!$B$34:$B$36</xm:f>
          </x14:formula1>
          <xm:sqref>AC10:AC159</xm:sqref>
        </x14:dataValidation>
        <x14:dataValidation type="list" allowBlank="1" showInputMessage="1" showErrorMessage="1" xr:uid="{00000000-0002-0000-0200-000008000000}">
          <x14:formula1>
            <xm:f>vstupy!$C$17:$F$17</xm:f>
          </x14:formula1>
          <xm:sqref>AA10:AA159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9"/>
  <sheetViews>
    <sheetView zoomScaleNormal="100" workbookViewId="0">
      <pane xSplit="2" ySplit="5" topLeftCell="C6" activePane="bottomRight" state="frozen"/>
      <selection pane="topRight" activeCell="C1" sqref="C1"/>
      <selection pane="bottomLeft" activeCell="A6" sqref="A6"/>
      <selection pane="bottomRight" activeCell="B5" sqref="B5"/>
    </sheetView>
  </sheetViews>
  <sheetFormatPr defaultColWidth="9.140625" defaultRowHeight="12.75" x14ac:dyDescent="0.2"/>
  <cols>
    <col min="1" max="1" width="5" style="67" customWidth="1"/>
    <col min="2" max="2" width="7.140625" style="67" customWidth="1"/>
    <col min="3" max="3" width="16.42578125" style="67" customWidth="1"/>
    <col min="4" max="4" width="17.5703125" style="85" customWidth="1"/>
    <col min="5" max="5" width="55.85546875" style="67" customWidth="1"/>
    <col min="6" max="6" width="12.42578125" style="67" customWidth="1"/>
    <col min="7" max="7" width="13.140625" style="67" customWidth="1"/>
    <col min="8" max="8" width="12.85546875" style="67" customWidth="1"/>
    <col min="9" max="10" width="15.42578125" style="67" customWidth="1"/>
    <col min="11" max="11" width="2" style="67" customWidth="1"/>
    <col min="12" max="12" width="12.5703125" style="67" customWidth="1"/>
    <col min="13" max="13" width="13" style="67" customWidth="1"/>
    <col min="14" max="14" width="9.85546875" style="67" customWidth="1"/>
    <col min="15" max="15" width="15.7109375" style="67" customWidth="1"/>
    <col min="16" max="16384" width="9.140625" style="67"/>
  </cols>
  <sheetData>
    <row r="1" spans="1:13" s="279" customFormat="1" ht="15" customHeight="1" x14ac:dyDescent="0.2">
      <c r="B1" s="589" t="s">
        <v>327</v>
      </c>
      <c r="C1" s="589"/>
      <c r="D1" s="589"/>
      <c r="E1" s="589"/>
      <c r="F1" s="589"/>
      <c r="G1" s="589"/>
      <c r="H1" s="589"/>
      <c r="I1" s="589"/>
      <c r="J1" s="589"/>
      <c r="K1" s="365"/>
    </row>
    <row r="2" spans="1:13" s="279" customFormat="1" ht="15.75" x14ac:dyDescent="0.2">
      <c r="A2" s="305"/>
      <c r="B2" s="305"/>
      <c r="C2" s="305"/>
      <c r="D2" s="306"/>
      <c r="E2" s="305"/>
      <c r="F2" s="305"/>
      <c r="G2" s="305"/>
      <c r="H2" s="305"/>
      <c r="I2" s="305"/>
      <c r="J2" s="305"/>
      <c r="K2" s="305"/>
      <c r="L2" s="305"/>
      <c r="M2" s="305"/>
    </row>
    <row r="3" spans="1:13" s="279" customFormat="1" ht="15.75" x14ac:dyDescent="0.2">
      <c r="B3" s="320" t="s">
        <v>289</v>
      </c>
      <c r="C3" s="320"/>
      <c r="D3" s="321"/>
      <c r="E3" s="321"/>
      <c r="F3" s="321"/>
      <c r="G3" s="321"/>
    </row>
    <row r="4" spans="1:13" ht="16.5" thickBot="1" x14ac:dyDescent="0.25">
      <c r="A4" s="84"/>
      <c r="B4" s="84"/>
      <c r="C4" s="84"/>
      <c r="D4" s="84"/>
    </row>
    <row r="5" spans="1:13" s="293" customFormat="1" ht="51.75" thickBot="1" x14ac:dyDescent="0.25">
      <c r="B5" s="325" t="s">
        <v>308</v>
      </c>
      <c r="C5" s="325" t="s">
        <v>290</v>
      </c>
      <c r="D5" s="325" t="s">
        <v>373</v>
      </c>
      <c r="E5" s="325" t="s">
        <v>291</v>
      </c>
      <c r="F5" s="325" t="s">
        <v>309</v>
      </c>
      <c r="G5" s="325" t="s">
        <v>310</v>
      </c>
      <c r="H5" s="325" t="s">
        <v>316</v>
      </c>
      <c r="I5" s="325" t="s">
        <v>317</v>
      </c>
      <c r="J5" s="326" t="s">
        <v>318</v>
      </c>
    </row>
    <row r="6" spans="1:13" ht="15.75" customHeight="1" x14ac:dyDescent="0.2">
      <c r="B6" s="314">
        <f>'Krok 2 - Vstupy Ex Post'!B10</f>
        <v>1</v>
      </c>
      <c r="C6" s="314">
        <f>'Krok 2 - Vstupy Ex Post'!C10</f>
        <v>0</v>
      </c>
      <c r="D6" s="314">
        <f>'Krok 2 - Vstupy Ex Post'!D10</f>
        <v>0</v>
      </c>
      <c r="E6" s="314">
        <f>'Krok 2 - Vstupy Ex Post'!E10</f>
        <v>0</v>
      </c>
      <c r="F6" s="314">
        <f>'Krok 2 - Vstupy Ex Post'!F10</f>
        <v>0</v>
      </c>
      <c r="G6" s="314">
        <f>'Krok 2 - Vstupy Ex Post'!G10</f>
        <v>0</v>
      </c>
      <c r="H6" s="331">
        <f>'Porovnanie '!T7</f>
        <v>0</v>
      </c>
      <c r="I6" s="331">
        <f>'Porovnanie '!J7</f>
        <v>0</v>
      </c>
      <c r="J6" s="331">
        <f>H6-I6</f>
        <v>0</v>
      </c>
    </row>
    <row r="7" spans="1:13" ht="15.75" customHeight="1" x14ac:dyDescent="0.2">
      <c r="B7" s="324">
        <f>'Krok 2 - Vstupy Ex Post'!B13</f>
        <v>2</v>
      </c>
      <c r="C7" s="324">
        <f>'Krok 2 - Vstupy Ex Post'!C13</f>
        <v>0</v>
      </c>
      <c r="D7" s="324">
        <f>'Krok 2 - Vstupy Ex Post'!D13</f>
        <v>0</v>
      </c>
      <c r="E7" s="324">
        <f>'Krok 2 - Vstupy Ex Post'!E13</f>
        <v>0</v>
      </c>
      <c r="F7" s="324">
        <f>'Krok 2 - Vstupy Ex Post'!F13</f>
        <v>0</v>
      </c>
      <c r="G7" s="324">
        <f>'Krok 2 - Vstupy Ex Post'!G13</f>
        <v>0</v>
      </c>
      <c r="H7" s="332">
        <f>'Porovnanie '!T8</f>
        <v>0</v>
      </c>
      <c r="I7" s="332">
        <f>'Porovnanie '!J8</f>
        <v>0</v>
      </c>
      <c r="J7" s="332">
        <f>H7-I7</f>
        <v>0</v>
      </c>
    </row>
    <row r="8" spans="1:13" ht="15.75" customHeight="1" x14ac:dyDescent="0.2">
      <c r="B8" s="314">
        <f>'Krok 2 - Vstupy Ex Post'!B16</f>
        <v>3</v>
      </c>
      <c r="C8" s="314">
        <f>'Krok 2 - Vstupy Ex Post'!C16</f>
        <v>0</v>
      </c>
      <c r="D8" s="314">
        <f>'Krok 2 - Vstupy Ex Post'!D16</f>
        <v>0</v>
      </c>
      <c r="E8" s="314">
        <f>'Krok 2 - Vstupy Ex Post'!E16</f>
        <v>0</v>
      </c>
      <c r="F8" s="314">
        <f>'Krok 2 - Vstupy Ex Post'!F16</f>
        <v>0</v>
      </c>
      <c r="G8" s="314">
        <f>'Krok 2 - Vstupy Ex Post'!G16</f>
        <v>0</v>
      </c>
      <c r="H8" s="331">
        <f>'Porovnanie '!T9</f>
        <v>0</v>
      </c>
      <c r="I8" s="331">
        <f>'Porovnanie '!J9</f>
        <v>0</v>
      </c>
      <c r="J8" s="331">
        <f t="shared" ref="J8:J55" si="0">H8-I8</f>
        <v>0</v>
      </c>
    </row>
    <row r="9" spans="1:13" ht="15.75" customHeight="1" x14ac:dyDescent="0.2">
      <c r="B9" s="324">
        <f>'Krok 2 - Vstupy Ex Post'!B19</f>
        <v>4</v>
      </c>
      <c r="C9" s="324">
        <f>'Krok 2 - Vstupy Ex Post'!C19</f>
        <v>0</v>
      </c>
      <c r="D9" s="324">
        <f>'Krok 2 - Vstupy Ex Post'!D19</f>
        <v>0</v>
      </c>
      <c r="E9" s="324">
        <f>'Krok 2 - Vstupy Ex Post'!E19</f>
        <v>0</v>
      </c>
      <c r="F9" s="324">
        <f>'Krok 2 - Vstupy Ex Post'!F19</f>
        <v>0</v>
      </c>
      <c r="G9" s="324">
        <f>'Krok 2 - Vstupy Ex Post'!G19</f>
        <v>0</v>
      </c>
      <c r="H9" s="332">
        <f>'Porovnanie '!T10</f>
        <v>0</v>
      </c>
      <c r="I9" s="332">
        <f>'Porovnanie '!J10</f>
        <v>0</v>
      </c>
      <c r="J9" s="332">
        <f t="shared" si="0"/>
        <v>0</v>
      </c>
    </row>
    <row r="10" spans="1:13" ht="15.75" customHeight="1" x14ac:dyDescent="0.2">
      <c r="B10" s="314">
        <f>'Krok 2 - Vstupy Ex Post'!B22</f>
        <v>5</v>
      </c>
      <c r="C10" s="314">
        <f>'Krok 2 - Vstupy Ex Post'!C22</f>
        <v>0</v>
      </c>
      <c r="D10" s="314">
        <f>'Krok 2 - Vstupy Ex Post'!D22</f>
        <v>0</v>
      </c>
      <c r="E10" s="314">
        <f>'Krok 2 - Vstupy Ex Post'!E22</f>
        <v>0</v>
      </c>
      <c r="F10" s="314">
        <f>'Krok 2 - Vstupy Ex Post'!F22</f>
        <v>0</v>
      </c>
      <c r="G10" s="314">
        <f>'Krok 2 - Vstupy Ex Post'!G22</f>
        <v>0</v>
      </c>
      <c r="H10" s="331">
        <f>'Porovnanie '!T11</f>
        <v>0</v>
      </c>
      <c r="I10" s="331">
        <f>'Porovnanie '!J11</f>
        <v>0</v>
      </c>
      <c r="J10" s="331">
        <f t="shared" si="0"/>
        <v>0</v>
      </c>
    </row>
    <row r="11" spans="1:13" ht="15.75" customHeight="1" x14ac:dyDescent="0.2">
      <c r="B11" s="324">
        <f>'Krok 2 - Vstupy Ex Post'!B25</f>
        <v>6</v>
      </c>
      <c r="C11" s="324">
        <f>'Krok 2 - Vstupy Ex Post'!C25</f>
        <v>0</v>
      </c>
      <c r="D11" s="324">
        <f>'Krok 2 - Vstupy Ex Post'!D25</f>
        <v>0</v>
      </c>
      <c r="E11" s="324">
        <f>'Krok 2 - Vstupy Ex Post'!E25</f>
        <v>0</v>
      </c>
      <c r="F11" s="324">
        <f>'Krok 2 - Vstupy Ex Post'!F25</f>
        <v>0</v>
      </c>
      <c r="G11" s="324">
        <f>'Krok 2 - Vstupy Ex Post'!G25</f>
        <v>0</v>
      </c>
      <c r="H11" s="332">
        <f>'Porovnanie '!T12</f>
        <v>0</v>
      </c>
      <c r="I11" s="332">
        <f>'Porovnanie '!J12</f>
        <v>0</v>
      </c>
      <c r="J11" s="332">
        <f t="shared" si="0"/>
        <v>0</v>
      </c>
    </row>
    <row r="12" spans="1:13" ht="15.75" customHeight="1" x14ac:dyDescent="0.2">
      <c r="B12" s="314">
        <f>'Krok 2 - Vstupy Ex Post'!B28</f>
        <v>7</v>
      </c>
      <c r="C12" s="314">
        <f>'Krok 2 - Vstupy Ex Post'!C28</f>
        <v>0</v>
      </c>
      <c r="D12" s="314">
        <f>'Krok 2 - Vstupy Ex Post'!D28</f>
        <v>0</v>
      </c>
      <c r="E12" s="314">
        <f>'Krok 2 - Vstupy Ex Post'!E28</f>
        <v>0</v>
      </c>
      <c r="F12" s="314">
        <f>'Krok 2 - Vstupy Ex Post'!F28</f>
        <v>0</v>
      </c>
      <c r="G12" s="314">
        <f>'Krok 2 - Vstupy Ex Post'!G28</f>
        <v>0</v>
      </c>
      <c r="H12" s="331">
        <f>'Porovnanie '!T13</f>
        <v>0</v>
      </c>
      <c r="I12" s="331">
        <f>'Porovnanie '!J13</f>
        <v>0</v>
      </c>
      <c r="J12" s="331">
        <f t="shared" si="0"/>
        <v>0</v>
      </c>
    </row>
    <row r="13" spans="1:13" ht="15.75" customHeight="1" x14ac:dyDescent="0.2">
      <c r="B13" s="324">
        <f>'Krok 2 - Vstupy Ex Post'!B31</f>
        <v>8</v>
      </c>
      <c r="C13" s="324">
        <f>'Krok 2 - Vstupy Ex Post'!C31</f>
        <v>0</v>
      </c>
      <c r="D13" s="324">
        <f>'Krok 2 - Vstupy Ex Post'!D31</f>
        <v>0</v>
      </c>
      <c r="E13" s="324">
        <f>'Krok 2 - Vstupy Ex Post'!E31</f>
        <v>0</v>
      </c>
      <c r="F13" s="324">
        <f>'Krok 2 - Vstupy Ex Post'!F31</f>
        <v>0</v>
      </c>
      <c r="G13" s="324">
        <f>'Krok 2 - Vstupy Ex Post'!G31</f>
        <v>0</v>
      </c>
      <c r="H13" s="332">
        <f>'Porovnanie '!T14</f>
        <v>0</v>
      </c>
      <c r="I13" s="332">
        <f>'Porovnanie '!J14</f>
        <v>0</v>
      </c>
      <c r="J13" s="332">
        <f t="shared" si="0"/>
        <v>0</v>
      </c>
    </row>
    <row r="14" spans="1:13" ht="15.75" customHeight="1" x14ac:dyDescent="0.2">
      <c r="B14" s="314">
        <f>'Krok 2 - Vstupy Ex Post'!B34</f>
        <v>9</v>
      </c>
      <c r="C14" s="314">
        <f>'Krok 2 - Vstupy Ex Post'!C34</f>
        <v>0</v>
      </c>
      <c r="D14" s="314">
        <f>'Krok 2 - Vstupy Ex Post'!D34</f>
        <v>0</v>
      </c>
      <c r="E14" s="314">
        <f>'Krok 2 - Vstupy Ex Post'!E34</f>
        <v>0</v>
      </c>
      <c r="F14" s="314">
        <f>'Krok 2 - Vstupy Ex Post'!F34</f>
        <v>0</v>
      </c>
      <c r="G14" s="314">
        <f>'Krok 2 - Vstupy Ex Post'!G34</f>
        <v>0</v>
      </c>
      <c r="H14" s="331">
        <f>'Porovnanie '!T15</f>
        <v>0</v>
      </c>
      <c r="I14" s="331">
        <f>'Porovnanie '!J15</f>
        <v>0</v>
      </c>
      <c r="J14" s="331">
        <f t="shared" si="0"/>
        <v>0</v>
      </c>
    </row>
    <row r="15" spans="1:13" ht="15.75" customHeight="1" x14ac:dyDescent="0.2">
      <c r="B15" s="324">
        <f>'Krok 2 - Vstupy Ex Post'!B37</f>
        <v>10</v>
      </c>
      <c r="C15" s="324">
        <f>'Krok 2 - Vstupy Ex Post'!C37</f>
        <v>0</v>
      </c>
      <c r="D15" s="324">
        <f>'Krok 2 - Vstupy Ex Post'!D37</f>
        <v>0</v>
      </c>
      <c r="E15" s="324">
        <f>'Krok 2 - Vstupy Ex Post'!E37</f>
        <v>0</v>
      </c>
      <c r="F15" s="324">
        <f>'Krok 2 - Vstupy Ex Post'!F37</f>
        <v>0</v>
      </c>
      <c r="G15" s="324">
        <f>'Krok 2 - Vstupy Ex Post'!G37</f>
        <v>0</v>
      </c>
      <c r="H15" s="332">
        <f>'Porovnanie '!T16</f>
        <v>0</v>
      </c>
      <c r="I15" s="332">
        <f>'Porovnanie '!J16</f>
        <v>0</v>
      </c>
      <c r="J15" s="332">
        <f t="shared" si="0"/>
        <v>0</v>
      </c>
    </row>
    <row r="16" spans="1:13" ht="15.75" customHeight="1" x14ac:dyDescent="0.2">
      <c r="B16" s="314">
        <f>'Krok 2 - Vstupy Ex Post'!B40</f>
        <v>11</v>
      </c>
      <c r="C16" s="314">
        <f>'Krok 2 - Vstupy Ex Post'!C40</f>
        <v>0</v>
      </c>
      <c r="D16" s="314">
        <f>'Krok 2 - Vstupy Ex Post'!D40</f>
        <v>0</v>
      </c>
      <c r="E16" s="314">
        <f>'Krok 2 - Vstupy Ex Post'!E40</f>
        <v>0</v>
      </c>
      <c r="F16" s="314">
        <f>'Krok 2 - Vstupy Ex Post'!F40</f>
        <v>0</v>
      </c>
      <c r="G16" s="314">
        <f>'Krok 2 - Vstupy Ex Post'!G40</f>
        <v>0</v>
      </c>
      <c r="H16" s="331">
        <f>'Porovnanie '!T17</f>
        <v>0</v>
      </c>
      <c r="I16" s="331">
        <f>'Porovnanie '!J17</f>
        <v>0</v>
      </c>
      <c r="J16" s="331">
        <f t="shared" si="0"/>
        <v>0</v>
      </c>
    </row>
    <row r="17" spans="2:10" ht="15.75" customHeight="1" x14ac:dyDescent="0.2">
      <c r="B17" s="314">
        <f>'Krok 2 - Vstupy Ex Post'!B43</f>
        <v>12</v>
      </c>
      <c r="C17" s="314">
        <f>'Krok 2 - Vstupy Ex Post'!C43</f>
        <v>0</v>
      </c>
      <c r="D17" s="314">
        <f>'Krok 2 - Vstupy Ex Post'!D43</f>
        <v>0</v>
      </c>
      <c r="E17" s="314">
        <f>'Krok 2 - Vstupy Ex Post'!E43</f>
        <v>0</v>
      </c>
      <c r="F17" s="314">
        <f>'Krok 2 - Vstupy Ex Post'!F43</f>
        <v>0</v>
      </c>
      <c r="G17" s="314">
        <f>'Krok 2 - Vstupy Ex Post'!G43</f>
        <v>0</v>
      </c>
      <c r="H17" s="331">
        <f>'Porovnanie '!T18</f>
        <v>0</v>
      </c>
      <c r="I17" s="331">
        <f>'Porovnanie '!J18</f>
        <v>0</v>
      </c>
      <c r="J17" s="331">
        <f t="shared" si="0"/>
        <v>0</v>
      </c>
    </row>
    <row r="18" spans="2:10" ht="15.75" customHeight="1" x14ac:dyDescent="0.2">
      <c r="B18" s="324">
        <f>'Krok 2 - Vstupy Ex Post'!B46</f>
        <v>13</v>
      </c>
      <c r="C18" s="324">
        <f>'Krok 2 - Vstupy Ex Post'!C46</f>
        <v>0</v>
      </c>
      <c r="D18" s="324">
        <f>'Krok 2 - Vstupy Ex Post'!D46</f>
        <v>0</v>
      </c>
      <c r="E18" s="324">
        <f>'Krok 2 - Vstupy Ex Post'!E46</f>
        <v>0</v>
      </c>
      <c r="F18" s="324">
        <f>'Krok 2 - Vstupy Ex Post'!F46</f>
        <v>0</v>
      </c>
      <c r="G18" s="324">
        <f>'Krok 2 - Vstupy Ex Post'!G46</f>
        <v>0</v>
      </c>
      <c r="H18" s="332">
        <f>'Porovnanie '!T19</f>
        <v>0</v>
      </c>
      <c r="I18" s="332">
        <f>'Porovnanie '!J19</f>
        <v>0</v>
      </c>
      <c r="J18" s="332">
        <f t="shared" si="0"/>
        <v>0</v>
      </c>
    </row>
    <row r="19" spans="2:10" ht="15.75" customHeight="1" x14ac:dyDescent="0.2">
      <c r="B19" s="314">
        <f>'Krok 2 - Vstupy Ex Post'!B49</f>
        <v>14</v>
      </c>
      <c r="C19" s="314">
        <f>'Krok 2 - Vstupy Ex Post'!C49</f>
        <v>0</v>
      </c>
      <c r="D19" s="314">
        <f>'Krok 2 - Vstupy Ex Post'!D49</f>
        <v>0</v>
      </c>
      <c r="E19" s="314">
        <f>'Krok 2 - Vstupy Ex Post'!E49</f>
        <v>0</v>
      </c>
      <c r="F19" s="314">
        <f>'Krok 2 - Vstupy Ex Post'!F49</f>
        <v>0</v>
      </c>
      <c r="G19" s="314">
        <f>'Krok 2 - Vstupy Ex Post'!G49</f>
        <v>0</v>
      </c>
      <c r="H19" s="331">
        <f>'Porovnanie '!T20</f>
        <v>0</v>
      </c>
      <c r="I19" s="331">
        <f>'Porovnanie '!J20</f>
        <v>0</v>
      </c>
      <c r="J19" s="331">
        <f t="shared" si="0"/>
        <v>0</v>
      </c>
    </row>
    <row r="20" spans="2:10" ht="15.75" customHeight="1" x14ac:dyDescent="0.2">
      <c r="B20" s="324">
        <f>'Krok 2 - Vstupy Ex Post'!B52</f>
        <v>15</v>
      </c>
      <c r="C20" s="324">
        <f>'Krok 2 - Vstupy Ex Post'!C52</f>
        <v>0</v>
      </c>
      <c r="D20" s="324">
        <f>'Krok 2 - Vstupy Ex Post'!D52</f>
        <v>0</v>
      </c>
      <c r="E20" s="324">
        <f>'Krok 2 - Vstupy Ex Post'!E52</f>
        <v>0</v>
      </c>
      <c r="F20" s="324">
        <f>'Krok 2 - Vstupy Ex Post'!F52</f>
        <v>0</v>
      </c>
      <c r="G20" s="324">
        <f>'Krok 2 - Vstupy Ex Post'!G52</f>
        <v>0</v>
      </c>
      <c r="H20" s="332">
        <f>'Porovnanie '!T21</f>
        <v>0</v>
      </c>
      <c r="I20" s="332">
        <f>'Porovnanie '!J21</f>
        <v>0</v>
      </c>
      <c r="J20" s="332">
        <f t="shared" si="0"/>
        <v>0</v>
      </c>
    </row>
    <row r="21" spans="2:10" ht="15.75" customHeight="1" x14ac:dyDescent="0.2">
      <c r="B21" s="314">
        <f>'Krok 2 - Vstupy Ex Post'!B55</f>
        <v>16</v>
      </c>
      <c r="C21" s="314">
        <f>'Krok 2 - Vstupy Ex Post'!C55</f>
        <v>0</v>
      </c>
      <c r="D21" s="314">
        <f>'Krok 2 - Vstupy Ex Post'!D55</f>
        <v>0</v>
      </c>
      <c r="E21" s="314">
        <f>'Krok 2 - Vstupy Ex Post'!E55</f>
        <v>0</v>
      </c>
      <c r="F21" s="314">
        <f>'Krok 2 - Vstupy Ex Post'!F55</f>
        <v>0</v>
      </c>
      <c r="G21" s="314">
        <f>'Krok 2 - Vstupy Ex Post'!G55</f>
        <v>0</v>
      </c>
      <c r="H21" s="331">
        <f>'Porovnanie '!T22</f>
        <v>0</v>
      </c>
      <c r="I21" s="331">
        <f>'Porovnanie '!J22</f>
        <v>0</v>
      </c>
      <c r="J21" s="331">
        <f t="shared" si="0"/>
        <v>0</v>
      </c>
    </row>
    <row r="22" spans="2:10" ht="15.75" customHeight="1" x14ac:dyDescent="0.2">
      <c r="B22" s="324">
        <f>'Krok 2 - Vstupy Ex Post'!B58</f>
        <v>17</v>
      </c>
      <c r="C22" s="324">
        <f>'Krok 2 - Vstupy Ex Post'!C58</f>
        <v>0</v>
      </c>
      <c r="D22" s="324">
        <f>'Krok 2 - Vstupy Ex Post'!D58</f>
        <v>0</v>
      </c>
      <c r="E22" s="324">
        <f>'Krok 2 - Vstupy Ex Post'!E58</f>
        <v>0</v>
      </c>
      <c r="F22" s="324">
        <f>'Krok 2 - Vstupy Ex Post'!F58</f>
        <v>0</v>
      </c>
      <c r="G22" s="324">
        <f>'Krok 2 - Vstupy Ex Post'!G58</f>
        <v>0</v>
      </c>
      <c r="H22" s="332">
        <f>'Porovnanie '!T23</f>
        <v>0</v>
      </c>
      <c r="I22" s="332">
        <f>'Porovnanie '!J23</f>
        <v>0</v>
      </c>
      <c r="J22" s="332">
        <f t="shared" si="0"/>
        <v>0</v>
      </c>
    </row>
    <row r="23" spans="2:10" ht="15.75" customHeight="1" x14ac:dyDescent="0.2">
      <c r="B23" s="322">
        <f>'Krok 2 - Vstupy Ex Post'!B61</f>
        <v>18</v>
      </c>
      <c r="C23" s="322">
        <f>'Krok 2 - Vstupy Ex Post'!C61</f>
        <v>0</v>
      </c>
      <c r="D23" s="322">
        <f>'Krok 2 - Vstupy Ex Post'!D61</f>
        <v>0</v>
      </c>
      <c r="E23" s="322">
        <f>'Krok 2 - Vstupy Ex Post'!E61</f>
        <v>0</v>
      </c>
      <c r="F23" s="322">
        <f>'Krok 2 - Vstupy Ex Post'!F61</f>
        <v>0</v>
      </c>
      <c r="G23" s="322">
        <f>'Krok 2 - Vstupy Ex Post'!G61</f>
        <v>0</v>
      </c>
      <c r="H23" s="333">
        <f>'Porovnanie '!T24</f>
        <v>0</v>
      </c>
      <c r="I23" s="333">
        <f>'Porovnanie '!J24</f>
        <v>0</v>
      </c>
      <c r="J23" s="333">
        <f t="shared" si="0"/>
        <v>0</v>
      </c>
    </row>
    <row r="24" spans="2:10" ht="15.75" customHeight="1" x14ac:dyDescent="0.2">
      <c r="B24" s="314">
        <f>'Krok 2 - Vstupy Ex Post'!B64</f>
        <v>19</v>
      </c>
      <c r="C24" s="314">
        <f>'Krok 2 - Vstupy Ex Post'!C64</f>
        <v>0</v>
      </c>
      <c r="D24" s="314">
        <f>'Krok 2 - Vstupy Ex Post'!D64</f>
        <v>0</v>
      </c>
      <c r="E24" s="314">
        <f>'Krok 2 - Vstupy Ex Post'!E64</f>
        <v>0</v>
      </c>
      <c r="F24" s="314">
        <f>'Krok 2 - Vstupy Ex Post'!F64</f>
        <v>0</v>
      </c>
      <c r="G24" s="314">
        <f>'Krok 2 - Vstupy Ex Post'!G64</f>
        <v>0</v>
      </c>
      <c r="H24" s="331">
        <f>'Porovnanie '!T25</f>
        <v>0</v>
      </c>
      <c r="I24" s="331">
        <f>'Porovnanie '!J25</f>
        <v>0</v>
      </c>
      <c r="J24" s="331">
        <f t="shared" si="0"/>
        <v>0</v>
      </c>
    </row>
    <row r="25" spans="2:10" ht="15.75" customHeight="1" x14ac:dyDescent="0.2">
      <c r="B25" s="324">
        <f>'Krok 2 - Vstupy Ex Post'!B67</f>
        <v>20</v>
      </c>
      <c r="C25" s="324">
        <f>'Krok 2 - Vstupy Ex Post'!C67</f>
        <v>0</v>
      </c>
      <c r="D25" s="324">
        <f>'Krok 2 - Vstupy Ex Post'!D67</f>
        <v>0</v>
      </c>
      <c r="E25" s="324">
        <f>'Krok 2 - Vstupy Ex Post'!E67</f>
        <v>0</v>
      </c>
      <c r="F25" s="324">
        <f>'Krok 2 - Vstupy Ex Post'!F67</f>
        <v>0</v>
      </c>
      <c r="G25" s="324">
        <f>'Krok 2 - Vstupy Ex Post'!G67</f>
        <v>0</v>
      </c>
      <c r="H25" s="332">
        <f>'Porovnanie '!T26</f>
        <v>0</v>
      </c>
      <c r="I25" s="332">
        <f>'Porovnanie '!J26</f>
        <v>0</v>
      </c>
      <c r="J25" s="332">
        <f t="shared" si="0"/>
        <v>0</v>
      </c>
    </row>
    <row r="26" spans="2:10" ht="15.75" customHeight="1" x14ac:dyDescent="0.2">
      <c r="B26" s="314">
        <f>'Krok 2 - Vstupy Ex Post'!B70</f>
        <v>21</v>
      </c>
      <c r="C26" s="314">
        <f>'Krok 2 - Vstupy Ex Post'!C70</f>
        <v>0</v>
      </c>
      <c r="D26" s="314">
        <f>'Krok 2 - Vstupy Ex Post'!D70</f>
        <v>0</v>
      </c>
      <c r="E26" s="314">
        <f>'Krok 2 - Vstupy Ex Post'!E70</f>
        <v>0</v>
      </c>
      <c r="F26" s="314">
        <f>'Krok 2 - Vstupy Ex Post'!F70</f>
        <v>0</v>
      </c>
      <c r="G26" s="314">
        <f>'Krok 2 - Vstupy Ex Post'!G70</f>
        <v>0</v>
      </c>
      <c r="H26" s="331">
        <f>'Porovnanie '!T27</f>
        <v>0</v>
      </c>
      <c r="I26" s="331">
        <f>'Porovnanie '!J27</f>
        <v>0</v>
      </c>
      <c r="J26" s="331">
        <f t="shared" si="0"/>
        <v>0</v>
      </c>
    </row>
    <row r="27" spans="2:10" ht="15.75" customHeight="1" x14ac:dyDescent="0.2">
      <c r="B27" s="324">
        <f>'Krok 2 - Vstupy Ex Post'!B73</f>
        <v>22</v>
      </c>
      <c r="C27" s="324">
        <f>'Krok 2 - Vstupy Ex Post'!C73</f>
        <v>0</v>
      </c>
      <c r="D27" s="324">
        <f>'Krok 2 - Vstupy Ex Post'!D73</f>
        <v>0</v>
      </c>
      <c r="E27" s="324">
        <f>'Krok 2 - Vstupy Ex Post'!E73</f>
        <v>0</v>
      </c>
      <c r="F27" s="324">
        <f>'Krok 2 - Vstupy Ex Post'!F73</f>
        <v>0</v>
      </c>
      <c r="G27" s="324">
        <f>'Krok 2 - Vstupy Ex Post'!G73</f>
        <v>0</v>
      </c>
      <c r="H27" s="332">
        <f>'Porovnanie '!T28</f>
        <v>0</v>
      </c>
      <c r="I27" s="332">
        <f>'Porovnanie '!J28</f>
        <v>0</v>
      </c>
      <c r="J27" s="332">
        <f t="shared" si="0"/>
        <v>0</v>
      </c>
    </row>
    <row r="28" spans="2:10" ht="15.75" customHeight="1" x14ac:dyDescent="0.2">
      <c r="B28" s="314">
        <f>'Krok 2 - Vstupy Ex Post'!B76</f>
        <v>23</v>
      </c>
      <c r="C28" s="314">
        <f>'Krok 2 - Vstupy Ex Post'!C76</f>
        <v>0</v>
      </c>
      <c r="D28" s="314">
        <f>'Krok 2 - Vstupy Ex Post'!D76</f>
        <v>0</v>
      </c>
      <c r="E28" s="314">
        <f>'Krok 2 - Vstupy Ex Post'!E76</f>
        <v>0</v>
      </c>
      <c r="F28" s="314">
        <f>'Krok 2 - Vstupy Ex Post'!F76</f>
        <v>0</v>
      </c>
      <c r="G28" s="314">
        <f>'Krok 2 - Vstupy Ex Post'!G76</f>
        <v>0</v>
      </c>
      <c r="H28" s="331">
        <f>'Porovnanie '!T29</f>
        <v>0</v>
      </c>
      <c r="I28" s="331">
        <f>'Porovnanie '!J29</f>
        <v>0</v>
      </c>
      <c r="J28" s="331">
        <f t="shared" si="0"/>
        <v>0</v>
      </c>
    </row>
    <row r="29" spans="2:10" ht="15.75" customHeight="1" x14ac:dyDescent="0.2">
      <c r="B29" s="324">
        <f>'Krok 2 - Vstupy Ex Post'!B79</f>
        <v>24</v>
      </c>
      <c r="C29" s="324">
        <f>'Krok 2 - Vstupy Ex Post'!C79</f>
        <v>0</v>
      </c>
      <c r="D29" s="324">
        <f>'Krok 2 - Vstupy Ex Post'!D79</f>
        <v>0</v>
      </c>
      <c r="E29" s="324">
        <f>'Krok 2 - Vstupy Ex Post'!E79</f>
        <v>0</v>
      </c>
      <c r="F29" s="324">
        <f>'Krok 2 - Vstupy Ex Post'!F79</f>
        <v>0</v>
      </c>
      <c r="G29" s="324">
        <f>'Krok 2 - Vstupy Ex Post'!G79</f>
        <v>0</v>
      </c>
      <c r="H29" s="332">
        <f>'Porovnanie '!T30</f>
        <v>0</v>
      </c>
      <c r="I29" s="332">
        <f>'Porovnanie '!J30</f>
        <v>0</v>
      </c>
      <c r="J29" s="332">
        <f t="shared" si="0"/>
        <v>0</v>
      </c>
    </row>
    <row r="30" spans="2:10" ht="15.75" customHeight="1" x14ac:dyDescent="0.2">
      <c r="B30" s="314">
        <f>'Krok 2 - Vstupy Ex Post'!B82</f>
        <v>25</v>
      </c>
      <c r="C30" s="314">
        <f>'Krok 2 - Vstupy Ex Post'!C82</f>
        <v>0</v>
      </c>
      <c r="D30" s="314">
        <f>'Krok 2 - Vstupy Ex Post'!D82</f>
        <v>0</v>
      </c>
      <c r="E30" s="314">
        <f>'Krok 2 - Vstupy Ex Post'!E82</f>
        <v>0</v>
      </c>
      <c r="F30" s="314">
        <f>'Krok 2 - Vstupy Ex Post'!F82</f>
        <v>0</v>
      </c>
      <c r="G30" s="314">
        <f>'Krok 2 - Vstupy Ex Post'!G82</f>
        <v>0</v>
      </c>
      <c r="H30" s="331">
        <f>'Porovnanie '!T31</f>
        <v>0</v>
      </c>
      <c r="I30" s="331">
        <f>'Porovnanie '!J31</f>
        <v>0</v>
      </c>
      <c r="J30" s="331">
        <f t="shared" si="0"/>
        <v>0</v>
      </c>
    </row>
    <row r="31" spans="2:10" ht="15.75" customHeight="1" x14ac:dyDescent="0.2">
      <c r="B31" s="324">
        <f>'Krok 2 - Vstupy Ex Post'!B85</f>
        <v>26</v>
      </c>
      <c r="C31" s="324">
        <f>'Krok 2 - Vstupy Ex Post'!C85</f>
        <v>0</v>
      </c>
      <c r="D31" s="324">
        <f>'Krok 2 - Vstupy Ex Post'!D85</f>
        <v>0</v>
      </c>
      <c r="E31" s="324">
        <f>'Krok 2 - Vstupy Ex Post'!E85</f>
        <v>0</v>
      </c>
      <c r="F31" s="324">
        <f>'Krok 2 - Vstupy Ex Post'!F85</f>
        <v>0</v>
      </c>
      <c r="G31" s="324">
        <f>'Krok 2 - Vstupy Ex Post'!G85</f>
        <v>0</v>
      </c>
      <c r="H31" s="332">
        <f>'Porovnanie '!T32</f>
        <v>0</v>
      </c>
      <c r="I31" s="332">
        <f>'Porovnanie '!J32</f>
        <v>0</v>
      </c>
      <c r="J31" s="332">
        <f t="shared" si="0"/>
        <v>0</v>
      </c>
    </row>
    <row r="32" spans="2:10" ht="15.75" customHeight="1" x14ac:dyDescent="0.2">
      <c r="B32" s="314">
        <f>'Krok 2 - Vstupy Ex Post'!B88</f>
        <v>27</v>
      </c>
      <c r="C32" s="314">
        <f>'Krok 2 - Vstupy Ex Post'!C88</f>
        <v>0</v>
      </c>
      <c r="D32" s="314">
        <f>'Krok 2 - Vstupy Ex Post'!D88</f>
        <v>0</v>
      </c>
      <c r="E32" s="314">
        <f>'Krok 2 - Vstupy Ex Post'!E88</f>
        <v>0</v>
      </c>
      <c r="F32" s="314">
        <f>'Krok 2 - Vstupy Ex Post'!F88</f>
        <v>0</v>
      </c>
      <c r="G32" s="314">
        <f>'Krok 2 - Vstupy Ex Post'!G88</f>
        <v>0</v>
      </c>
      <c r="H32" s="331">
        <f>'Porovnanie '!T33</f>
        <v>0</v>
      </c>
      <c r="I32" s="331">
        <f>'Porovnanie '!J33</f>
        <v>0</v>
      </c>
      <c r="J32" s="331">
        <f t="shared" si="0"/>
        <v>0</v>
      </c>
    </row>
    <row r="33" spans="2:10" ht="15.75" customHeight="1" x14ac:dyDescent="0.2">
      <c r="B33" s="314">
        <f>'Krok 2 - Vstupy Ex Post'!B91</f>
        <v>28</v>
      </c>
      <c r="C33" s="314">
        <f>'Krok 2 - Vstupy Ex Post'!C91</f>
        <v>0</v>
      </c>
      <c r="D33" s="314">
        <f>'Krok 2 - Vstupy Ex Post'!D91</f>
        <v>0</v>
      </c>
      <c r="E33" s="314">
        <f>'Krok 2 - Vstupy Ex Post'!E91</f>
        <v>0</v>
      </c>
      <c r="F33" s="314">
        <f>'Krok 2 - Vstupy Ex Post'!F91</f>
        <v>0</v>
      </c>
      <c r="G33" s="314">
        <f>'Krok 2 - Vstupy Ex Post'!G91</f>
        <v>0</v>
      </c>
      <c r="H33" s="331">
        <f>'Porovnanie '!T34</f>
        <v>0</v>
      </c>
      <c r="I33" s="331">
        <f>'Porovnanie '!J34</f>
        <v>0</v>
      </c>
      <c r="J33" s="331">
        <f t="shared" si="0"/>
        <v>0</v>
      </c>
    </row>
    <row r="34" spans="2:10" ht="15.75" customHeight="1" x14ac:dyDescent="0.2">
      <c r="B34" s="324">
        <f>'Krok 2 - Vstupy Ex Post'!B94</f>
        <v>29</v>
      </c>
      <c r="C34" s="324">
        <f>'Krok 2 - Vstupy Ex Post'!C94</f>
        <v>0</v>
      </c>
      <c r="D34" s="324">
        <f>'Krok 2 - Vstupy Ex Post'!D94</f>
        <v>0</v>
      </c>
      <c r="E34" s="324">
        <f>'Krok 2 - Vstupy Ex Post'!E94</f>
        <v>0</v>
      </c>
      <c r="F34" s="324">
        <f>'Krok 2 - Vstupy Ex Post'!F94</f>
        <v>0</v>
      </c>
      <c r="G34" s="324">
        <f>'Krok 2 - Vstupy Ex Post'!G94</f>
        <v>0</v>
      </c>
      <c r="H34" s="332">
        <f>'Porovnanie '!T35</f>
        <v>0</v>
      </c>
      <c r="I34" s="332">
        <f>'Porovnanie '!J35</f>
        <v>0</v>
      </c>
      <c r="J34" s="332">
        <f t="shared" si="0"/>
        <v>0</v>
      </c>
    </row>
    <row r="35" spans="2:10" ht="15.75" customHeight="1" x14ac:dyDescent="0.2">
      <c r="B35" s="314">
        <f>'Krok 2 - Vstupy Ex Post'!B97</f>
        <v>30</v>
      </c>
      <c r="C35" s="314">
        <f>'Krok 2 - Vstupy Ex Post'!C97</f>
        <v>0</v>
      </c>
      <c r="D35" s="314">
        <f>'Krok 2 - Vstupy Ex Post'!D97</f>
        <v>0</v>
      </c>
      <c r="E35" s="314">
        <f>'Krok 2 - Vstupy Ex Post'!E97</f>
        <v>0</v>
      </c>
      <c r="F35" s="314">
        <f>'Krok 2 - Vstupy Ex Post'!F97</f>
        <v>0</v>
      </c>
      <c r="G35" s="314">
        <f>'Krok 2 - Vstupy Ex Post'!G97</f>
        <v>0</v>
      </c>
      <c r="H35" s="331">
        <f>'Porovnanie '!T36</f>
        <v>0</v>
      </c>
      <c r="I35" s="331">
        <f>'Porovnanie '!J36</f>
        <v>0</v>
      </c>
      <c r="J35" s="331">
        <f t="shared" si="0"/>
        <v>0</v>
      </c>
    </row>
    <row r="36" spans="2:10" ht="15.75" customHeight="1" x14ac:dyDescent="0.2">
      <c r="B36" s="324">
        <f>'Krok 2 - Vstupy Ex Post'!B100</f>
        <v>31</v>
      </c>
      <c r="C36" s="324">
        <f>'Krok 2 - Vstupy Ex Post'!C100</f>
        <v>0</v>
      </c>
      <c r="D36" s="324">
        <f>'Krok 2 - Vstupy Ex Post'!D100</f>
        <v>0</v>
      </c>
      <c r="E36" s="324">
        <f>'Krok 2 - Vstupy Ex Post'!E100</f>
        <v>0</v>
      </c>
      <c r="F36" s="324">
        <f>'Krok 2 - Vstupy Ex Post'!F100</f>
        <v>0</v>
      </c>
      <c r="G36" s="324">
        <f>'Krok 2 - Vstupy Ex Post'!G100</f>
        <v>0</v>
      </c>
      <c r="H36" s="332">
        <f>'Porovnanie '!T37</f>
        <v>0</v>
      </c>
      <c r="I36" s="332">
        <f>'Porovnanie '!J37</f>
        <v>0</v>
      </c>
      <c r="J36" s="332">
        <f t="shared" si="0"/>
        <v>0</v>
      </c>
    </row>
    <row r="37" spans="2:10" ht="15.75" customHeight="1" x14ac:dyDescent="0.2">
      <c r="B37" s="314">
        <f>'Krok 2 - Vstupy Ex Post'!B103</f>
        <v>32</v>
      </c>
      <c r="C37" s="314">
        <f>'Krok 2 - Vstupy Ex Post'!C103</f>
        <v>0</v>
      </c>
      <c r="D37" s="314">
        <f>'Krok 2 - Vstupy Ex Post'!D103</f>
        <v>0</v>
      </c>
      <c r="E37" s="314">
        <f>'Krok 2 - Vstupy Ex Post'!E103</f>
        <v>0</v>
      </c>
      <c r="F37" s="314">
        <f>'Krok 2 - Vstupy Ex Post'!F103</f>
        <v>0</v>
      </c>
      <c r="G37" s="314">
        <f>'Krok 2 - Vstupy Ex Post'!G103</f>
        <v>0</v>
      </c>
      <c r="H37" s="331">
        <f>'Porovnanie '!T38</f>
        <v>0</v>
      </c>
      <c r="I37" s="331">
        <f>'Porovnanie '!J38</f>
        <v>0</v>
      </c>
      <c r="J37" s="331">
        <f t="shared" si="0"/>
        <v>0</v>
      </c>
    </row>
    <row r="38" spans="2:10" ht="15.75" customHeight="1" x14ac:dyDescent="0.2">
      <c r="B38" s="324">
        <f>'Krok 2 - Vstupy Ex Post'!B106</f>
        <v>33</v>
      </c>
      <c r="C38" s="324">
        <f>'Krok 2 - Vstupy Ex Post'!C106</f>
        <v>0</v>
      </c>
      <c r="D38" s="324">
        <f>'Krok 2 - Vstupy Ex Post'!D106</f>
        <v>0</v>
      </c>
      <c r="E38" s="324">
        <f>'Krok 2 - Vstupy Ex Post'!E106</f>
        <v>0</v>
      </c>
      <c r="F38" s="324">
        <f>'Krok 2 - Vstupy Ex Post'!F106</f>
        <v>0</v>
      </c>
      <c r="G38" s="324">
        <f>'Krok 2 - Vstupy Ex Post'!G106</f>
        <v>0</v>
      </c>
      <c r="H38" s="332">
        <f>'Porovnanie '!T39</f>
        <v>0</v>
      </c>
      <c r="I38" s="332">
        <f>'Porovnanie '!J39</f>
        <v>0</v>
      </c>
      <c r="J38" s="332">
        <f t="shared" si="0"/>
        <v>0</v>
      </c>
    </row>
    <row r="39" spans="2:10" ht="15.75" customHeight="1" x14ac:dyDescent="0.2">
      <c r="B39" s="314">
        <f>'Krok 2 - Vstupy Ex Post'!B109</f>
        <v>34</v>
      </c>
      <c r="C39" s="314">
        <f>'Krok 2 - Vstupy Ex Post'!C109</f>
        <v>0</v>
      </c>
      <c r="D39" s="314">
        <f>'Krok 2 - Vstupy Ex Post'!D109</f>
        <v>0</v>
      </c>
      <c r="E39" s="314">
        <f>'Krok 2 - Vstupy Ex Post'!E109</f>
        <v>0</v>
      </c>
      <c r="F39" s="314">
        <f>'Krok 2 - Vstupy Ex Post'!F109</f>
        <v>0</v>
      </c>
      <c r="G39" s="314">
        <f>'Krok 2 - Vstupy Ex Post'!G109</f>
        <v>0</v>
      </c>
      <c r="H39" s="331">
        <f>'Porovnanie '!T40</f>
        <v>0</v>
      </c>
      <c r="I39" s="331">
        <f>'Porovnanie '!J40</f>
        <v>0</v>
      </c>
      <c r="J39" s="331">
        <f t="shared" si="0"/>
        <v>0</v>
      </c>
    </row>
    <row r="40" spans="2:10" ht="15.75" customHeight="1" x14ac:dyDescent="0.2">
      <c r="B40" s="324">
        <f>'Krok 2 - Vstupy Ex Post'!B112</f>
        <v>35</v>
      </c>
      <c r="C40" s="324">
        <f>'Krok 2 - Vstupy Ex Post'!C112</f>
        <v>0</v>
      </c>
      <c r="D40" s="324">
        <f>'Krok 2 - Vstupy Ex Post'!D112</f>
        <v>0</v>
      </c>
      <c r="E40" s="324">
        <f>'Krok 2 - Vstupy Ex Post'!E112</f>
        <v>0</v>
      </c>
      <c r="F40" s="324">
        <f>'Krok 2 - Vstupy Ex Post'!F112</f>
        <v>0</v>
      </c>
      <c r="G40" s="324">
        <f>'Krok 2 - Vstupy Ex Post'!G112</f>
        <v>0</v>
      </c>
      <c r="H40" s="332">
        <f>'Porovnanie '!T41</f>
        <v>0</v>
      </c>
      <c r="I40" s="332">
        <f>'Porovnanie '!J41</f>
        <v>0</v>
      </c>
      <c r="J40" s="332">
        <f t="shared" si="0"/>
        <v>0</v>
      </c>
    </row>
    <row r="41" spans="2:10" ht="15.75" customHeight="1" x14ac:dyDescent="0.2">
      <c r="B41" s="314">
        <f>'Krok 2 - Vstupy Ex Post'!B115</f>
        <v>36</v>
      </c>
      <c r="C41" s="314">
        <f>'Krok 2 - Vstupy Ex Post'!C115</f>
        <v>0</v>
      </c>
      <c r="D41" s="314">
        <f>'Krok 2 - Vstupy Ex Post'!D115</f>
        <v>0</v>
      </c>
      <c r="E41" s="314">
        <f>'Krok 2 - Vstupy Ex Post'!E115</f>
        <v>0</v>
      </c>
      <c r="F41" s="314">
        <f>'Krok 2 - Vstupy Ex Post'!F115</f>
        <v>0</v>
      </c>
      <c r="G41" s="314">
        <f>'Krok 2 - Vstupy Ex Post'!G115</f>
        <v>0</v>
      </c>
      <c r="H41" s="331">
        <f>'Porovnanie '!T42</f>
        <v>0</v>
      </c>
      <c r="I41" s="331">
        <f>'Porovnanie '!J42</f>
        <v>0</v>
      </c>
      <c r="J41" s="331">
        <f t="shared" si="0"/>
        <v>0</v>
      </c>
    </row>
    <row r="42" spans="2:10" ht="15.75" customHeight="1" x14ac:dyDescent="0.2">
      <c r="B42" s="314">
        <f>'Krok 2 - Vstupy Ex Post'!B118</f>
        <v>37</v>
      </c>
      <c r="C42" s="314">
        <f>'Krok 2 - Vstupy Ex Post'!C118</f>
        <v>0</v>
      </c>
      <c r="D42" s="314">
        <f>'Krok 2 - Vstupy Ex Post'!D118</f>
        <v>0</v>
      </c>
      <c r="E42" s="314">
        <f>'Krok 2 - Vstupy Ex Post'!E118</f>
        <v>0</v>
      </c>
      <c r="F42" s="314">
        <f>'Krok 2 - Vstupy Ex Post'!F118</f>
        <v>0</v>
      </c>
      <c r="G42" s="314">
        <f>'Krok 2 - Vstupy Ex Post'!G118</f>
        <v>0</v>
      </c>
      <c r="H42" s="331">
        <f>'Porovnanie '!T43</f>
        <v>0</v>
      </c>
      <c r="I42" s="331">
        <f>'Porovnanie '!J43</f>
        <v>0</v>
      </c>
      <c r="J42" s="331">
        <f t="shared" si="0"/>
        <v>0</v>
      </c>
    </row>
    <row r="43" spans="2:10" ht="15.75" customHeight="1" x14ac:dyDescent="0.2">
      <c r="B43" s="324">
        <f>'Krok 2 - Vstupy Ex Post'!B121</f>
        <v>38</v>
      </c>
      <c r="C43" s="324">
        <f>'Krok 2 - Vstupy Ex Post'!C121</f>
        <v>0</v>
      </c>
      <c r="D43" s="324">
        <f>'Krok 2 - Vstupy Ex Post'!D121</f>
        <v>0</v>
      </c>
      <c r="E43" s="324">
        <f>'Krok 2 - Vstupy Ex Post'!E121</f>
        <v>0</v>
      </c>
      <c r="F43" s="324">
        <f>'Krok 2 - Vstupy Ex Post'!F121</f>
        <v>0</v>
      </c>
      <c r="G43" s="324">
        <f>'Krok 2 - Vstupy Ex Post'!G121</f>
        <v>0</v>
      </c>
      <c r="H43" s="332">
        <f>'Porovnanie '!T44</f>
        <v>0</v>
      </c>
      <c r="I43" s="332">
        <f>'Porovnanie '!J44</f>
        <v>0</v>
      </c>
      <c r="J43" s="332">
        <f t="shared" si="0"/>
        <v>0</v>
      </c>
    </row>
    <row r="44" spans="2:10" ht="15.75" customHeight="1" x14ac:dyDescent="0.2">
      <c r="B44" s="314">
        <f>'Krok 2 - Vstupy Ex Post'!B124</f>
        <v>39</v>
      </c>
      <c r="C44" s="314">
        <f>'Krok 2 - Vstupy Ex Post'!C124</f>
        <v>0</v>
      </c>
      <c r="D44" s="314">
        <f>'Krok 2 - Vstupy Ex Post'!D124</f>
        <v>0</v>
      </c>
      <c r="E44" s="314">
        <f>'Krok 2 - Vstupy Ex Post'!E124</f>
        <v>0</v>
      </c>
      <c r="F44" s="314">
        <f>'Krok 2 - Vstupy Ex Post'!F124</f>
        <v>0</v>
      </c>
      <c r="G44" s="314">
        <f>'Krok 2 - Vstupy Ex Post'!G124</f>
        <v>0</v>
      </c>
      <c r="H44" s="331">
        <f>'Porovnanie '!T45</f>
        <v>0</v>
      </c>
      <c r="I44" s="331">
        <f>'Porovnanie '!J45</f>
        <v>0</v>
      </c>
      <c r="J44" s="331">
        <f t="shared" si="0"/>
        <v>0</v>
      </c>
    </row>
    <row r="45" spans="2:10" ht="15.75" customHeight="1" x14ac:dyDescent="0.2">
      <c r="B45" s="324">
        <f>'Krok 2 - Vstupy Ex Post'!B127</f>
        <v>40</v>
      </c>
      <c r="C45" s="324">
        <f>'Krok 2 - Vstupy Ex Post'!C127</f>
        <v>0</v>
      </c>
      <c r="D45" s="324">
        <f>'Krok 2 - Vstupy Ex Post'!D127</f>
        <v>0</v>
      </c>
      <c r="E45" s="324">
        <f>'Krok 2 - Vstupy Ex Post'!E127</f>
        <v>0</v>
      </c>
      <c r="F45" s="324">
        <f>'Krok 2 - Vstupy Ex Post'!F127</f>
        <v>0</v>
      </c>
      <c r="G45" s="324">
        <f>'Krok 2 - Vstupy Ex Post'!G127</f>
        <v>0</v>
      </c>
      <c r="H45" s="332">
        <f>'Porovnanie '!T46</f>
        <v>0</v>
      </c>
      <c r="I45" s="332">
        <f>'Porovnanie '!J46</f>
        <v>0</v>
      </c>
      <c r="J45" s="332">
        <f t="shared" si="0"/>
        <v>0</v>
      </c>
    </row>
    <row r="46" spans="2:10" ht="15.75" customHeight="1" x14ac:dyDescent="0.2">
      <c r="B46" s="314">
        <f>'Krok 2 - Vstupy Ex Post'!B130</f>
        <v>41</v>
      </c>
      <c r="C46" s="314">
        <f>'Krok 2 - Vstupy Ex Post'!C130</f>
        <v>0</v>
      </c>
      <c r="D46" s="314">
        <f>'Krok 2 - Vstupy Ex Post'!D130</f>
        <v>0</v>
      </c>
      <c r="E46" s="314">
        <f>'Krok 2 - Vstupy Ex Post'!E130</f>
        <v>0</v>
      </c>
      <c r="F46" s="314">
        <f>'Krok 2 - Vstupy Ex Post'!F130</f>
        <v>0</v>
      </c>
      <c r="G46" s="314">
        <f>'Krok 2 - Vstupy Ex Post'!G130</f>
        <v>0</v>
      </c>
      <c r="H46" s="331">
        <f>'Porovnanie '!T47</f>
        <v>0</v>
      </c>
      <c r="I46" s="331">
        <f>'Porovnanie '!J47</f>
        <v>0</v>
      </c>
      <c r="J46" s="331">
        <f t="shared" si="0"/>
        <v>0</v>
      </c>
    </row>
    <row r="47" spans="2:10" ht="15.75" customHeight="1" x14ac:dyDescent="0.2">
      <c r="B47" s="324">
        <f>'Krok 2 - Vstupy Ex Post'!B133</f>
        <v>42</v>
      </c>
      <c r="C47" s="324">
        <f>'Krok 2 - Vstupy Ex Post'!C133</f>
        <v>0</v>
      </c>
      <c r="D47" s="324">
        <f>'Krok 2 - Vstupy Ex Post'!D133</f>
        <v>0</v>
      </c>
      <c r="E47" s="324">
        <f>'Krok 2 - Vstupy Ex Post'!E133</f>
        <v>0</v>
      </c>
      <c r="F47" s="324">
        <f>'Krok 2 - Vstupy Ex Post'!F133</f>
        <v>0</v>
      </c>
      <c r="G47" s="324">
        <f>'Krok 2 - Vstupy Ex Post'!G133</f>
        <v>0</v>
      </c>
      <c r="H47" s="332">
        <f>'Porovnanie '!T48</f>
        <v>0</v>
      </c>
      <c r="I47" s="332">
        <f>'Porovnanie '!J48</f>
        <v>0</v>
      </c>
      <c r="J47" s="332">
        <f t="shared" si="0"/>
        <v>0</v>
      </c>
    </row>
    <row r="48" spans="2:10" ht="15.75" customHeight="1" x14ac:dyDescent="0.2">
      <c r="B48" s="314">
        <f>'Krok 2 - Vstupy Ex Post'!B136</f>
        <v>43</v>
      </c>
      <c r="C48" s="314">
        <f>'Krok 2 - Vstupy Ex Post'!C136</f>
        <v>0</v>
      </c>
      <c r="D48" s="314">
        <f>'Krok 2 - Vstupy Ex Post'!D136</f>
        <v>0</v>
      </c>
      <c r="E48" s="314">
        <f>'Krok 2 - Vstupy Ex Post'!E136</f>
        <v>0</v>
      </c>
      <c r="F48" s="314">
        <f>'Krok 2 - Vstupy Ex Post'!F136</f>
        <v>0</v>
      </c>
      <c r="G48" s="314">
        <f>'Krok 2 - Vstupy Ex Post'!G136</f>
        <v>0</v>
      </c>
      <c r="H48" s="331">
        <f>'Porovnanie '!T49</f>
        <v>0</v>
      </c>
      <c r="I48" s="331">
        <f>'Porovnanie '!J49</f>
        <v>0</v>
      </c>
      <c r="J48" s="331">
        <f t="shared" si="0"/>
        <v>0</v>
      </c>
    </row>
    <row r="49" spans="2:10" ht="15.75" customHeight="1" x14ac:dyDescent="0.2">
      <c r="B49" s="324">
        <f>'Krok 2 - Vstupy Ex Post'!B139</f>
        <v>44</v>
      </c>
      <c r="C49" s="324">
        <f>'Krok 2 - Vstupy Ex Post'!C139</f>
        <v>0</v>
      </c>
      <c r="D49" s="324">
        <f>'Krok 2 - Vstupy Ex Post'!D139</f>
        <v>0</v>
      </c>
      <c r="E49" s="324">
        <f>'Krok 2 - Vstupy Ex Post'!E139</f>
        <v>0</v>
      </c>
      <c r="F49" s="324">
        <f>'Krok 2 - Vstupy Ex Post'!F139</f>
        <v>0</v>
      </c>
      <c r="G49" s="324">
        <f>'Krok 2 - Vstupy Ex Post'!G139</f>
        <v>0</v>
      </c>
      <c r="H49" s="332">
        <f>'Porovnanie '!T50</f>
        <v>0</v>
      </c>
      <c r="I49" s="332">
        <f>'Porovnanie '!J50</f>
        <v>0</v>
      </c>
      <c r="J49" s="332">
        <f t="shared" si="0"/>
        <v>0</v>
      </c>
    </row>
    <row r="50" spans="2:10" ht="15.75" customHeight="1" x14ac:dyDescent="0.2">
      <c r="B50" s="314">
        <f>'Krok 2 - Vstupy Ex Post'!B142</f>
        <v>45</v>
      </c>
      <c r="C50" s="314">
        <f>'Krok 2 - Vstupy Ex Post'!C142</f>
        <v>0</v>
      </c>
      <c r="D50" s="314">
        <f>'Krok 2 - Vstupy Ex Post'!D142</f>
        <v>0</v>
      </c>
      <c r="E50" s="314">
        <f>'Krok 2 - Vstupy Ex Post'!E142</f>
        <v>0</v>
      </c>
      <c r="F50" s="314">
        <f>'Krok 2 - Vstupy Ex Post'!F142</f>
        <v>0</v>
      </c>
      <c r="G50" s="314">
        <f>'Krok 2 - Vstupy Ex Post'!G142</f>
        <v>0</v>
      </c>
      <c r="H50" s="331">
        <f>'Porovnanie '!T51</f>
        <v>0</v>
      </c>
      <c r="I50" s="331">
        <f>'Porovnanie '!J51</f>
        <v>0</v>
      </c>
      <c r="J50" s="331">
        <f t="shared" si="0"/>
        <v>0</v>
      </c>
    </row>
    <row r="51" spans="2:10" ht="15.75" customHeight="1" x14ac:dyDescent="0.2">
      <c r="B51" s="314">
        <f>'Krok 2 - Vstupy Ex Post'!B145</f>
        <v>46</v>
      </c>
      <c r="C51" s="314">
        <f>'Krok 2 - Vstupy Ex Post'!C145</f>
        <v>0</v>
      </c>
      <c r="D51" s="314">
        <f>'Krok 2 - Vstupy Ex Post'!D145</f>
        <v>0</v>
      </c>
      <c r="E51" s="314">
        <f>'Krok 2 - Vstupy Ex Post'!E145</f>
        <v>0</v>
      </c>
      <c r="F51" s="314">
        <f>'Krok 2 - Vstupy Ex Post'!F145</f>
        <v>0</v>
      </c>
      <c r="G51" s="314">
        <f>'Krok 2 - Vstupy Ex Post'!G145</f>
        <v>0</v>
      </c>
      <c r="H51" s="331">
        <f>'Porovnanie '!T52</f>
        <v>0</v>
      </c>
      <c r="I51" s="331">
        <f>'Porovnanie '!J52</f>
        <v>0</v>
      </c>
      <c r="J51" s="331">
        <f t="shared" si="0"/>
        <v>0</v>
      </c>
    </row>
    <row r="52" spans="2:10" ht="15.75" customHeight="1" x14ac:dyDescent="0.2">
      <c r="B52" s="324">
        <f>'Krok 2 - Vstupy Ex Post'!B148</f>
        <v>47</v>
      </c>
      <c r="C52" s="324">
        <f>'Krok 2 - Vstupy Ex Post'!C148</f>
        <v>0</v>
      </c>
      <c r="D52" s="324">
        <f>'Krok 2 - Vstupy Ex Post'!D148</f>
        <v>0</v>
      </c>
      <c r="E52" s="324">
        <f>'Krok 2 - Vstupy Ex Post'!E148</f>
        <v>0</v>
      </c>
      <c r="F52" s="324">
        <f>'Krok 2 - Vstupy Ex Post'!F148</f>
        <v>0</v>
      </c>
      <c r="G52" s="324">
        <f>'Krok 2 - Vstupy Ex Post'!G148</f>
        <v>0</v>
      </c>
      <c r="H52" s="332">
        <f>'Porovnanie '!T53</f>
        <v>0</v>
      </c>
      <c r="I52" s="332">
        <f>'Porovnanie '!J53</f>
        <v>0</v>
      </c>
      <c r="J52" s="332">
        <f t="shared" si="0"/>
        <v>0</v>
      </c>
    </row>
    <row r="53" spans="2:10" ht="15.75" customHeight="1" x14ac:dyDescent="0.2">
      <c r="B53" s="314">
        <f>'Krok 2 - Vstupy Ex Post'!B151</f>
        <v>48</v>
      </c>
      <c r="C53" s="314">
        <f>'Krok 2 - Vstupy Ex Post'!C151</f>
        <v>0</v>
      </c>
      <c r="D53" s="314">
        <f>'Krok 2 - Vstupy Ex Post'!D151</f>
        <v>0</v>
      </c>
      <c r="E53" s="314">
        <f>'Krok 2 - Vstupy Ex Post'!E151</f>
        <v>0</v>
      </c>
      <c r="F53" s="314">
        <f>'Krok 2 - Vstupy Ex Post'!F151</f>
        <v>0</v>
      </c>
      <c r="G53" s="314">
        <f>'Krok 2 - Vstupy Ex Post'!G151</f>
        <v>0</v>
      </c>
      <c r="H53" s="331">
        <f>'Porovnanie '!T54</f>
        <v>0</v>
      </c>
      <c r="I53" s="331">
        <f>'Porovnanie '!J54</f>
        <v>0</v>
      </c>
      <c r="J53" s="331">
        <f t="shared" si="0"/>
        <v>0</v>
      </c>
    </row>
    <row r="54" spans="2:10" ht="15.75" customHeight="1" x14ac:dyDescent="0.2">
      <c r="B54" s="324">
        <f>'Krok 2 - Vstupy Ex Post'!B154</f>
        <v>49</v>
      </c>
      <c r="C54" s="324">
        <f>'Krok 2 - Vstupy Ex Post'!C154</f>
        <v>0</v>
      </c>
      <c r="D54" s="324">
        <f>'Krok 2 - Vstupy Ex Post'!D154</f>
        <v>0</v>
      </c>
      <c r="E54" s="324">
        <f>'Krok 2 - Vstupy Ex Post'!E154</f>
        <v>0</v>
      </c>
      <c r="F54" s="324">
        <f>'Krok 2 - Vstupy Ex Post'!F154</f>
        <v>0</v>
      </c>
      <c r="G54" s="324">
        <f>'Krok 2 - Vstupy Ex Post'!G154</f>
        <v>0</v>
      </c>
      <c r="H54" s="332">
        <f>'Porovnanie '!T55</f>
        <v>0</v>
      </c>
      <c r="I54" s="332">
        <f>'Porovnanie '!J55</f>
        <v>0</v>
      </c>
      <c r="J54" s="332">
        <f t="shared" si="0"/>
        <v>0</v>
      </c>
    </row>
    <row r="55" spans="2:10" ht="15.75" customHeight="1" x14ac:dyDescent="0.2">
      <c r="B55" s="314">
        <f>'Krok 2 - Vstupy Ex Post'!B157</f>
        <v>50</v>
      </c>
      <c r="C55" s="314">
        <f>'Krok 2 - Vstupy Ex Post'!C157</f>
        <v>0</v>
      </c>
      <c r="D55" s="314">
        <f>'Krok 2 - Vstupy Ex Post'!D157</f>
        <v>0</v>
      </c>
      <c r="E55" s="314">
        <f>'Krok 2 - Vstupy Ex Post'!E157</f>
        <v>0</v>
      </c>
      <c r="F55" s="314">
        <f>'Krok 2 - Vstupy Ex Post'!F157</f>
        <v>0</v>
      </c>
      <c r="G55" s="314">
        <f>'Krok 2 - Vstupy Ex Post'!G157</f>
        <v>0</v>
      </c>
      <c r="H55" s="331">
        <f>'Porovnanie '!T56</f>
        <v>0</v>
      </c>
      <c r="I55" s="331">
        <f>'Porovnanie '!J56</f>
        <v>0</v>
      </c>
      <c r="J55" s="331">
        <f t="shared" si="0"/>
        <v>0</v>
      </c>
    </row>
    <row r="56" spans="2:10" s="294" customFormat="1" ht="15.75" customHeight="1" x14ac:dyDescent="0.2">
      <c r="B56" s="587" t="s">
        <v>59</v>
      </c>
      <c r="C56" s="588"/>
      <c r="D56" s="327" t="s">
        <v>315</v>
      </c>
      <c r="E56" s="327" t="s">
        <v>315</v>
      </c>
      <c r="F56" s="327" t="s">
        <v>315</v>
      </c>
      <c r="G56" s="327" t="s">
        <v>315</v>
      </c>
      <c r="H56" s="334">
        <f t="shared" ref="H56:J56" si="1">SUM(H6:H55)</f>
        <v>0</v>
      </c>
      <c r="I56" s="334">
        <f t="shared" si="1"/>
        <v>0</v>
      </c>
      <c r="J56" s="328">
        <f t="shared" si="1"/>
        <v>0</v>
      </c>
    </row>
    <row r="59" spans="2:10" x14ac:dyDescent="0.2">
      <c r="H59" s="188"/>
      <c r="I59" s="188"/>
    </row>
  </sheetData>
  <sheetProtection algorithmName="SHA-512" hashValue="pozLJMfMPlzxB3g4b2+fVGskyxYgTJjiXPukEC53dqNYL3N+9t3/BK2Rtc2N9AzsIsPdXc/4pAXiUs+2vfx4tg==" saltValue="B+rYgcumCEe3lnmwCxabWA==" spinCount="100000" sheet="1" objects="1" scenarios="1"/>
  <mergeCells count="2">
    <mergeCell ref="B56:C56"/>
    <mergeCell ref="B1:J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N82"/>
  <sheetViews>
    <sheetView zoomScale="90" zoomScaleNormal="90" workbookViewId="0">
      <pane xSplit="2" ySplit="21" topLeftCell="C22" activePane="bottomRight" state="frozen"/>
      <selection pane="topRight" activeCell="C1" sqref="C1"/>
      <selection pane="bottomLeft" activeCell="A22" sqref="A22"/>
      <selection pane="bottomRight" activeCell="B15" sqref="B15:L15"/>
    </sheetView>
  </sheetViews>
  <sheetFormatPr defaultColWidth="9.140625" defaultRowHeight="12.75" x14ac:dyDescent="0.2"/>
  <cols>
    <col min="1" max="1" width="3.7109375" style="279" customWidth="1"/>
    <col min="2" max="2" width="4.85546875" style="279" customWidth="1"/>
    <col min="3" max="3" width="11.140625" style="279" customWidth="1"/>
    <col min="4" max="4" width="12.42578125" style="279" customWidth="1"/>
    <col min="5" max="5" width="37.42578125" style="279" customWidth="1"/>
    <col min="6" max="6" width="20" style="279" customWidth="1"/>
    <col min="7" max="7" width="9.5703125" style="313" customWidth="1"/>
    <col min="8" max="8" width="28" style="279" customWidth="1"/>
    <col min="9" max="9" width="10.28515625" style="279" customWidth="1"/>
    <col min="10" max="10" width="12.85546875" style="279" customWidth="1"/>
    <col min="11" max="11" width="20.7109375" style="279" customWidth="1"/>
    <col min="12" max="13" width="12.5703125" style="279" customWidth="1"/>
    <col min="14" max="14" width="13" style="279" customWidth="1"/>
    <col min="15" max="15" width="15.7109375" style="279" customWidth="1"/>
    <col min="16" max="16384" width="9.140625" style="279"/>
  </cols>
  <sheetData>
    <row r="1" spans="2:14" ht="24.75" customHeight="1" x14ac:dyDescent="0.2">
      <c r="C1" s="602" t="s">
        <v>327</v>
      </c>
      <c r="D1" s="602"/>
      <c r="E1" s="602"/>
      <c r="F1" s="602"/>
      <c r="G1" s="602"/>
      <c r="H1" s="602"/>
      <c r="I1" s="602"/>
      <c r="J1" s="602"/>
      <c r="K1" s="602"/>
      <c r="L1" s="602"/>
      <c r="M1" s="602"/>
    </row>
    <row r="2" spans="2:14" ht="16.5" customHeight="1" x14ac:dyDescent="0.2">
      <c r="E2" s="307"/>
      <c r="F2" s="307"/>
      <c r="G2" s="308"/>
    </row>
    <row r="3" spans="2:14" ht="15" hidden="1" customHeight="1" x14ac:dyDescent="0.2">
      <c r="E3" s="307"/>
      <c r="F3" s="307"/>
      <c r="G3" s="308"/>
    </row>
    <row r="4" spans="2:14" ht="15" hidden="1" customHeight="1" x14ac:dyDescent="0.2">
      <c r="E4" s="307"/>
      <c r="F4" s="307"/>
      <c r="G4" s="308"/>
    </row>
    <row r="5" spans="2:14" ht="15" hidden="1" customHeight="1" x14ac:dyDescent="0.2">
      <c r="E5" s="307"/>
      <c r="F5" s="307"/>
      <c r="G5" s="308"/>
    </row>
    <row r="6" spans="2:14" ht="15" hidden="1" customHeight="1" x14ac:dyDescent="0.2">
      <c r="E6" s="307"/>
      <c r="F6" s="307"/>
      <c r="G6" s="308"/>
    </row>
    <row r="7" spans="2:14" ht="15" hidden="1" customHeight="1" x14ac:dyDescent="0.2">
      <c r="E7" s="307"/>
      <c r="F7" s="307"/>
      <c r="G7" s="308"/>
    </row>
    <row r="8" spans="2:14" ht="30.75" hidden="1" customHeight="1" x14ac:dyDescent="0.2">
      <c r="E8" s="307"/>
      <c r="F8" s="307"/>
      <c r="G8" s="308"/>
    </row>
    <row r="9" spans="2:14" ht="49.5" hidden="1" customHeight="1" x14ac:dyDescent="0.2">
      <c r="E9" s="307"/>
      <c r="F9" s="307"/>
      <c r="G9" s="308"/>
    </row>
    <row r="10" spans="2:14" ht="13.5" hidden="1" customHeight="1" x14ac:dyDescent="0.2">
      <c r="G10" s="309"/>
    </row>
    <row r="11" spans="2:14" ht="16.5" hidden="1" customHeight="1" x14ac:dyDescent="0.2">
      <c r="E11" s="309"/>
      <c r="F11" s="309"/>
      <c r="G11" s="310"/>
    </row>
    <row r="12" spans="2:14" ht="17.25" hidden="1" customHeight="1" x14ac:dyDescent="0.2">
      <c r="E12" s="311"/>
      <c r="F12" s="311"/>
      <c r="G12" s="308"/>
    </row>
    <row r="13" spans="2:14" ht="14.25" hidden="1" x14ac:dyDescent="0.2">
      <c r="B13" s="312"/>
      <c r="C13" s="312"/>
      <c r="D13" s="312"/>
    </row>
    <row r="14" spans="2:14" ht="18.75" thickBot="1" x14ac:dyDescent="0.25">
      <c r="C14" s="594" t="s">
        <v>292</v>
      </c>
      <c r="D14" s="594"/>
      <c r="E14" s="594"/>
      <c r="F14" s="594"/>
      <c r="G14" s="594"/>
      <c r="H14" s="594"/>
      <c r="I14" s="594"/>
      <c r="J14" s="594"/>
      <c r="K14" s="594"/>
      <c r="L14" s="594"/>
    </row>
    <row r="15" spans="2:14" ht="27.75" customHeight="1" x14ac:dyDescent="0.2">
      <c r="B15" s="603" t="s">
        <v>293</v>
      </c>
      <c r="C15" s="604"/>
      <c r="D15" s="604"/>
      <c r="E15" s="604"/>
      <c r="F15" s="604"/>
      <c r="G15" s="604"/>
      <c r="H15" s="604"/>
      <c r="I15" s="604"/>
      <c r="J15" s="604"/>
      <c r="K15" s="604"/>
      <c r="L15" s="605"/>
      <c r="M15" s="335" t="s">
        <v>294</v>
      </c>
      <c r="N15" s="336" t="s">
        <v>295</v>
      </c>
    </row>
    <row r="16" spans="2:14" ht="12.75" customHeight="1" x14ac:dyDescent="0.2">
      <c r="B16" s="595" t="s">
        <v>308</v>
      </c>
      <c r="C16" s="595" t="s">
        <v>296</v>
      </c>
      <c r="D16" s="597" t="s">
        <v>320</v>
      </c>
      <c r="E16" s="597" t="s">
        <v>291</v>
      </c>
      <c r="F16" s="599" t="s">
        <v>297</v>
      </c>
      <c r="G16" s="597" t="s">
        <v>103</v>
      </c>
      <c r="H16" s="597" t="s">
        <v>298</v>
      </c>
      <c r="I16" s="597" t="s">
        <v>299</v>
      </c>
      <c r="J16" s="597" t="s">
        <v>300</v>
      </c>
      <c r="K16" s="597" t="s">
        <v>301</v>
      </c>
      <c r="L16" s="606" t="s">
        <v>302</v>
      </c>
      <c r="M16" s="608" t="s">
        <v>303</v>
      </c>
      <c r="N16" s="590" t="s">
        <v>304</v>
      </c>
    </row>
    <row r="17" spans="2:14" x14ac:dyDescent="0.2">
      <c r="B17" s="595"/>
      <c r="C17" s="595"/>
      <c r="D17" s="597"/>
      <c r="E17" s="597"/>
      <c r="F17" s="600"/>
      <c r="G17" s="597"/>
      <c r="H17" s="597"/>
      <c r="I17" s="597"/>
      <c r="J17" s="597"/>
      <c r="K17" s="597"/>
      <c r="L17" s="606"/>
      <c r="M17" s="608"/>
      <c r="N17" s="590"/>
    </row>
    <row r="18" spans="2:14" x14ac:dyDescent="0.2">
      <c r="B18" s="595"/>
      <c r="C18" s="595"/>
      <c r="D18" s="597"/>
      <c r="E18" s="597"/>
      <c r="F18" s="600"/>
      <c r="G18" s="597"/>
      <c r="H18" s="597"/>
      <c r="I18" s="597"/>
      <c r="J18" s="597"/>
      <c r="K18" s="597"/>
      <c r="L18" s="606"/>
      <c r="M18" s="608"/>
      <c r="N18" s="590"/>
    </row>
    <row r="19" spans="2:14" x14ac:dyDescent="0.2">
      <c r="B19" s="595"/>
      <c r="C19" s="595"/>
      <c r="D19" s="597"/>
      <c r="E19" s="597"/>
      <c r="F19" s="600"/>
      <c r="G19" s="597"/>
      <c r="H19" s="597"/>
      <c r="I19" s="597"/>
      <c r="J19" s="597"/>
      <c r="K19" s="597"/>
      <c r="L19" s="606"/>
      <c r="M19" s="608"/>
      <c r="N19" s="590"/>
    </row>
    <row r="20" spans="2:14" x14ac:dyDescent="0.2">
      <c r="B20" s="595"/>
      <c r="C20" s="595"/>
      <c r="D20" s="597"/>
      <c r="E20" s="597"/>
      <c r="F20" s="600"/>
      <c r="G20" s="597"/>
      <c r="H20" s="597"/>
      <c r="I20" s="597"/>
      <c r="J20" s="597"/>
      <c r="K20" s="597"/>
      <c r="L20" s="606"/>
      <c r="M20" s="608"/>
      <c r="N20" s="590"/>
    </row>
    <row r="21" spans="2:14" ht="13.5" thickBot="1" x14ac:dyDescent="0.25">
      <c r="B21" s="596"/>
      <c r="C21" s="596"/>
      <c r="D21" s="598"/>
      <c r="E21" s="598"/>
      <c r="F21" s="601"/>
      <c r="G21" s="598"/>
      <c r="H21" s="598"/>
      <c r="I21" s="598"/>
      <c r="J21" s="598"/>
      <c r="K21" s="598"/>
      <c r="L21" s="607"/>
      <c r="M21" s="609"/>
      <c r="N21" s="591"/>
    </row>
    <row r="22" spans="2:14" ht="15.75" customHeight="1" x14ac:dyDescent="0.2">
      <c r="B22" s="314">
        <f>'Krok 2 - Vstupy Ex Post'!B10</f>
        <v>1</v>
      </c>
      <c r="C22" s="314">
        <f>'Krok 2 - Vstupy Ex Post'!C10</f>
        <v>0</v>
      </c>
      <c r="D22" s="314">
        <f>'Krok 2 - Vstupy Ex Post'!D10</f>
        <v>0</v>
      </c>
      <c r="E22" s="314">
        <f>'Krok 2 - Vstupy Ex Post'!E10</f>
        <v>0</v>
      </c>
      <c r="F22" s="314">
        <f>'Krok 2 - Vstupy Ex Post'!F10</f>
        <v>0</v>
      </c>
      <c r="G22" s="314">
        <f>'Krok 2 - Vstupy Ex Post'!G10</f>
        <v>0</v>
      </c>
      <c r="H22" s="314">
        <f>'Krok 2 - Vstupy Ex Post'!M10</f>
        <v>0</v>
      </c>
      <c r="I22" s="314">
        <f>'Krok 2 - Vstupy Ex Post'!N10</f>
        <v>0</v>
      </c>
      <c r="J22" s="314"/>
      <c r="K22" s="315">
        <f>'Krok 2 - Vstupy Ex Post'!DN10</f>
        <v>0</v>
      </c>
      <c r="L22" s="315">
        <f>'Krok 3- Tabuľka 1.'!H6</f>
        <v>0</v>
      </c>
      <c r="M22" s="315">
        <f>'Krok 3- Tabuľka 1.'!I6</f>
        <v>0</v>
      </c>
      <c r="N22" s="316">
        <f>L22-M22</f>
        <v>0</v>
      </c>
    </row>
    <row r="23" spans="2:14" ht="15.75" customHeight="1" x14ac:dyDescent="0.2">
      <c r="B23" s="322">
        <f>'Krok 2 - Vstupy Ex Post'!B13</f>
        <v>2</v>
      </c>
      <c r="C23" s="322">
        <f>'Krok 2 - Vstupy Ex Post'!C13</f>
        <v>0</v>
      </c>
      <c r="D23" s="322">
        <f>'Krok 2 - Vstupy Ex Post'!D13</f>
        <v>0</v>
      </c>
      <c r="E23" s="322">
        <f>'Krok 2 - Vstupy Ex Post'!E13</f>
        <v>0</v>
      </c>
      <c r="F23" s="322">
        <f>'Krok 2 - Vstupy Ex Post'!F13</f>
        <v>0</v>
      </c>
      <c r="G23" s="322">
        <f>'Krok 2 - Vstupy Ex Post'!G13</f>
        <v>0</v>
      </c>
      <c r="H23" s="322">
        <f>'Krok 2 - Vstupy Ex Post'!M13</f>
        <v>0</v>
      </c>
      <c r="I23" s="322">
        <f>'Krok 2 - Vstupy Ex Post'!N13</f>
        <v>0</v>
      </c>
      <c r="J23" s="322"/>
      <c r="K23" s="323">
        <f>'Krok 2 - Vstupy Ex Post'!DN13</f>
        <v>0</v>
      </c>
      <c r="L23" s="323">
        <f>'Krok 3- Tabuľka 1.'!H7</f>
        <v>0</v>
      </c>
      <c r="M23" s="323">
        <f>'Krok 3- Tabuľka 1.'!I7</f>
        <v>0</v>
      </c>
      <c r="N23" s="337">
        <f t="shared" ref="N23:N71" si="0">L23-M23</f>
        <v>0</v>
      </c>
    </row>
    <row r="24" spans="2:14" ht="15.75" customHeight="1" x14ac:dyDescent="0.2">
      <c r="B24" s="314">
        <f>'Krok 2 - Vstupy Ex Post'!B16</f>
        <v>3</v>
      </c>
      <c r="C24" s="314">
        <f>'Krok 2 - Vstupy Ex Post'!C16</f>
        <v>0</v>
      </c>
      <c r="D24" s="314">
        <f>'Krok 2 - Vstupy Ex Post'!D16</f>
        <v>0</v>
      </c>
      <c r="E24" s="314">
        <f>'Krok 2 - Vstupy Ex Post'!E16</f>
        <v>0</v>
      </c>
      <c r="F24" s="314">
        <f>'Krok 2 - Vstupy Ex Post'!F16</f>
        <v>0</v>
      </c>
      <c r="G24" s="314">
        <f>'Krok 2 - Vstupy Ex Post'!G16</f>
        <v>0</v>
      </c>
      <c r="H24" s="314">
        <f>'Krok 2 - Vstupy Ex Post'!M16</f>
        <v>0</v>
      </c>
      <c r="I24" s="314">
        <f>'Krok 2 - Vstupy Ex Post'!N16</f>
        <v>0</v>
      </c>
      <c r="J24" s="314"/>
      <c r="K24" s="315">
        <f>'Krok 2 - Vstupy Ex Post'!DN16</f>
        <v>0</v>
      </c>
      <c r="L24" s="315">
        <f>'Krok 3- Tabuľka 1.'!H8</f>
        <v>0</v>
      </c>
      <c r="M24" s="315">
        <f>'Krok 3- Tabuľka 1.'!I8</f>
        <v>0</v>
      </c>
      <c r="N24" s="316">
        <f t="shared" si="0"/>
        <v>0</v>
      </c>
    </row>
    <row r="25" spans="2:14" ht="15.75" customHeight="1" x14ac:dyDescent="0.2">
      <c r="B25" s="322">
        <f>'Krok 2 - Vstupy Ex Post'!B19</f>
        <v>4</v>
      </c>
      <c r="C25" s="322">
        <f>'Krok 2 - Vstupy Ex Post'!C19</f>
        <v>0</v>
      </c>
      <c r="D25" s="322">
        <f>'Krok 2 - Vstupy Ex Post'!D19</f>
        <v>0</v>
      </c>
      <c r="E25" s="322">
        <f>'Krok 2 - Vstupy Ex Post'!E19</f>
        <v>0</v>
      </c>
      <c r="F25" s="322">
        <f>'Krok 2 - Vstupy Ex Post'!F19</f>
        <v>0</v>
      </c>
      <c r="G25" s="322">
        <f>'Krok 2 - Vstupy Ex Post'!G19</f>
        <v>0</v>
      </c>
      <c r="H25" s="322">
        <f>'Krok 2 - Vstupy Ex Post'!M19</f>
        <v>0</v>
      </c>
      <c r="I25" s="322">
        <f>'Krok 2 - Vstupy Ex Post'!N19</f>
        <v>0</v>
      </c>
      <c r="J25" s="322"/>
      <c r="K25" s="323">
        <f>'Krok 2 - Vstupy Ex Post'!DN19</f>
        <v>0</v>
      </c>
      <c r="L25" s="323">
        <f>'Krok 3- Tabuľka 1.'!H9</f>
        <v>0</v>
      </c>
      <c r="M25" s="323">
        <f>'Krok 3- Tabuľka 1.'!I9</f>
        <v>0</v>
      </c>
      <c r="N25" s="337">
        <f t="shared" si="0"/>
        <v>0</v>
      </c>
    </row>
    <row r="26" spans="2:14" ht="15.75" customHeight="1" x14ac:dyDescent="0.2">
      <c r="B26" s="314">
        <f>'Krok 2 - Vstupy Ex Post'!B22</f>
        <v>5</v>
      </c>
      <c r="C26" s="314">
        <f>'Krok 2 - Vstupy Ex Post'!C22</f>
        <v>0</v>
      </c>
      <c r="D26" s="314">
        <f>'Krok 2 - Vstupy Ex Post'!D22</f>
        <v>0</v>
      </c>
      <c r="E26" s="314">
        <f>'Krok 2 - Vstupy Ex Post'!E22</f>
        <v>0</v>
      </c>
      <c r="F26" s="314">
        <f>'Krok 2 - Vstupy Ex Post'!F22</f>
        <v>0</v>
      </c>
      <c r="G26" s="314">
        <f>'Krok 2 - Vstupy Ex Post'!G22</f>
        <v>0</v>
      </c>
      <c r="H26" s="314">
        <f>'Krok 2 - Vstupy Ex Post'!M22</f>
        <v>0</v>
      </c>
      <c r="I26" s="314">
        <f>'Krok 2 - Vstupy Ex Post'!N22</f>
        <v>0</v>
      </c>
      <c r="J26" s="314"/>
      <c r="K26" s="315">
        <f>'Krok 2 - Vstupy Ex Post'!DN22</f>
        <v>0</v>
      </c>
      <c r="L26" s="315">
        <f>'Krok 3- Tabuľka 1.'!H10</f>
        <v>0</v>
      </c>
      <c r="M26" s="315">
        <f>'Krok 3- Tabuľka 1.'!I10</f>
        <v>0</v>
      </c>
      <c r="N26" s="316">
        <f t="shared" si="0"/>
        <v>0</v>
      </c>
    </row>
    <row r="27" spans="2:14" ht="15.75" customHeight="1" x14ac:dyDescent="0.2">
      <c r="B27" s="322">
        <f>'Krok 2 - Vstupy Ex Post'!B25</f>
        <v>6</v>
      </c>
      <c r="C27" s="322">
        <f>'Krok 2 - Vstupy Ex Post'!C25</f>
        <v>0</v>
      </c>
      <c r="D27" s="322">
        <f>'Krok 2 - Vstupy Ex Post'!D25</f>
        <v>0</v>
      </c>
      <c r="E27" s="322">
        <f>'Krok 2 - Vstupy Ex Post'!E25</f>
        <v>0</v>
      </c>
      <c r="F27" s="322">
        <f>'Krok 2 - Vstupy Ex Post'!F25</f>
        <v>0</v>
      </c>
      <c r="G27" s="322">
        <f>'Krok 2 - Vstupy Ex Post'!G25</f>
        <v>0</v>
      </c>
      <c r="H27" s="322">
        <f>'Krok 2 - Vstupy Ex Post'!M25</f>
        <v>0</v>
      </c>
      <c r="I27" s="322">
        <f>'Krok 2 - Vstupy Ex Post'!N25</f>
        <v>0</v>
      </c>
      <c r="J27" s="322"/>
      <c r="K27" s="323">
        <f>'Krok 2 - Vstupy Ex Post'!DN25</f>
        <v>0</v>
      </c>
      <c r="L27" s="323">
        <f>'Krok 3- Tabuľka 1.'!H11</f>
        <v>0</v>
      </c>
      <c r="M27" s="323">
        <f>'Krok 3- Tabuľka 1.'!I11</f>
        <v>0</v>
      </c>
      <c r="N27" s="337">
        <f t="shared" si="0"/>
        <v>0</v>
      </c>
    </row>
    <row r="28" spans="2:14" ht="15.75" customHeight="1" x14ac:dyDescent="0.2">
      <c r="B28" s="314">
        <f>'Krok 2 - Vstupy Ex Post'!B28</f>
        <v>7</v>
      </c>
      <c r="C28" s="314">
        <f>'Krok 2 - Vstupy Ex Post'!C28</f>
        <v>0</v>
      </c>
      <c r="D28" s="314">
        <f>'Krok 2 - Vstupy Ex Post'!D28</f>
        <v>0</v>
      </c>
      <c r="E28" s="314">
        <f>'Krok 2 - Vstupy Ex Post'!E28</f>
        <v>0</v>
      </c>
      <c r="F28" s="314">
        <f>'Krok 2 - Vstupy Ex Post'!F28</f>
        <v>0</v>
      </c>
      <c r="G28" s="314">
        <f>'Krok 2 - Vstupy Ex Post'!G28</f>
        <v>0</v>
      </c>
      <c r="H28" s="314">
        <f>'Krok 2 - Vstupy Ex Post'!M28</f>
        <v>0</v>
      </c>
      <c r="I28" s="314">
        <f>'Krok 2 - Vstupy Ex Post'!N28</f>
        <v>0</v>
      </c>
      <c r="J28" s="314"/>
      <c r="K28" s="315">
        <f>'Krok 2 - Vstupy Ex Post'!DN28</f>
        <v>0</v>
      </c>
      <c r="L28" s="315">
        <f>'Krok 3- Tabuľka 1.'!H12</f>
        <v>0</v>
      </c>
      <c r="M28" s="315">
        <f>'Krok 3- Tabuľka 1.'!I12</f>
        <v>0</v>
      </c>
      <c r="N28" s="316">
        <f t="shared" si="0"/>
        <v>0</v>
      </c>
    </row>
    <row r="29" spans="2:14" ht="15.75" customHeight="1" x14ac:dyDescent="0.2">
      <c r="B29" s="322">
        <f>'Krok 2 - Vstupy Ex Post'!B31</f>
        <v>8</v>
      </c>
      <c r="C29" s="322">
        <f>'Krok 2 - Vstupy Ex Post'!C31</f>
        <v>0</v>
      </c>
      <c r="D29" s="322">
        <f>'Krok 2 - Vstupy Ex Post'!D31</f>
        <v>0</v>
      </c>
      <c r="E29" s="322">
        <f>'Krok 2 - Vstupy Ex Post'!E31</f>
        <v>0</v>
      </c>
      <c r="F29" s="322">
        <f>'Krok 2 - Vstupy Ex Post'!F31</f>
        <v>0</v>
      </c>
      <c r="G29" s="322">
        <f>'Krok 2 - Vstupy Ex Post'!G31</f>
        <v>0</v>
      </c>
      <c r="H29" s="322">
        <f>'Krok 2 - Vstupy Ex Post'!M31</f>
        <v>0</v>
      </c>
      <c r="I29" s="322">
        <f>'Krok 2 - Vstupy Ex Post'!N31</f>
        <v>0</v>
      </c>
      <c r="J29" s="322"/>
      <c r="K29" s="323">
        <f>'Krok 2 - Vstupy Ex Post'!DN31</f>
        <v>0</v>
      </c>
      <c r="L29" s="323">
        <f>'Krok 3- Tabuľka 1.'!H13</f>
        <v>0</v>
      </c>
      <c r="M29" s="323">
        <f>'Krok 3- Tabuľka 1.'!I13</f>
        <v>0</v>
      </c>
      <c r="N29" s="337">
        <f t="shared" si="0"/>
        <v>0</v>
      </c>
    </row>
    <row r="30" spans="2:14" ht="15.75" customHeight="1" x14ac:dyDescent="0.2">
      <c r="B30" s="314">
        <f>'Krok 2 - Vstupy Ex Post'!B34</f>
        <v>9</v>
      </c>
      <c r="C30" s="314">
        <f>'Krok 2 - Vstupy Ex Post'!C34</f>
        <v>0</v>
      </c>
      <c r="D30" s="314">
        <f>'Krok 2 - Vstupy Ex Post'!D34</f>
        <v>0</v>
      </c>
      <c r="E30" s="314">
        <f>'Krok 2 - Vstupy Ex Post'!E34</f>
        <v>0</v>
      </c>
      <c r="F30" s="314">
        <f>'Krok 2 - Vstupy Ex Post'!F34</f>
        <v>0</v>
      </c>
      <c r="G30" s="314">
        <f>'Krok 2 - Vstupy Ex Post'!G34</f>
        <v>0</v>
      </c>
      <c r="H30" s="314">
        <f>'Krok 2 - Vstupy Ex Post'!M34</f>
        <v>0</v>
      </c>
      <c r="I30" s="314">
        <f>'Krok 2 - Vstupy Ex Post'!N34</f>
        <v>0</v>
      </c>
      <c r="J30" s="314"/>
      <c r="K30" s="315">
        <f>'Krok 2 - Vstupy Ex Post'!DN34</f>
        <v>0</v>
      </c>
      <c r="L30" s="315">
        <f>'Krok 3- Tabuľka 1.'!H14</f>
        <v>0</v>
      </c>
      <c r="M30" s="315">
        <f>'Krok 3- Tabuľka 1.'!I14</f>
        <v>0</v>
      </c>
      <c r="N30" s="316">
        <f t="shared" si="0"/>
        <v>0</v>
      </c>
    </row>
    <row r="31" spans="2:14" ht="15.75" customHeight="1" x14ac:dyDescent="0.2">
      <c r="B31" s="322">
        <f>'Krok 2 - Vstupy Ex Post'!B37</f>
        <v>10</v>
      </c>
      <c r="C31" s="322">
        <f>'Krok 2 - Vstupy Ex Post'!C37</f>
        <v>0</v>
      </c>
      <c r="D31" s="322">
        <f>'Krok 2 - Vstupy Ex Post'!D37</f>
        <v>0</v>
      </c>
      <c r="E31" s="322">
        <f>'Krok 2 - Vstupy Ex Post'!E37</f>
        <v>0</v>
      </c>
      <c r="F31" s="322">
        <f>'Krok 2 - Vstupy Ex Post'!F37</f>
        <v>0</v>
      </c>
      <c r="G31" s="322">
        <f>'Krok 2 - Vstupy Ex Post'!G37</f>
        <v>0</v>
      </c>
      <c r="H31" s="322">
        <f>'Krok 2 - Vstupy Ex Post'!M37</f>
        <v>0</v>
      </c>
      <c r="I31" s="322">
        <f>'Krok 2 - Vstupy Ex Post'!N37</f>
        <v>0</v>
      </c>
      <c r="J31" s="322"/>
      <c r="K31" s="323">
        <f>'Krok 2 - Vstupy Ex Post'!DN37</f>
        <v>0</v>
      </c>
      <c r="L31" s="323">
        <f>'Krok 3- Tabuľka 1.'!H15</f>
        <v>0</v>
      </c>
      <c r="M31" s="323">
        <f>'Krok 3- Tabuľka 1.'!I15</f>
        <v>0</v>
      </c>
      <c r="N31" s="337">
        <f t="shared" si="0"/>
        <v>0</v>
      </c>
    </row>
    <row r="32" spans="2:14" ht="15.75" customHeight="1" x14ac:dyDescent="0.2">
      <c r="B32" s="314">
        <f>'Krok 2 - Vstupy Ex Post'!B40</f>
        <v>11</v>
      </c>
      <c r="C32" s="314">
        <f>'Krok 2 - Vstupy Ex Post'!C40</f>
        <v>0</v>
      </c>
      <c r="D32" s="314">
        <f>'Krok 2 - Vstupy Ex Post'!D40</f>
        <v>0</v>
      </c>
      <c r="E32" s="314">
        <f>'Krok 2 - Vstupy Ex Post'!E40</f>
        <v>0</v>
      </c>
      <c r="F32" s="314">
        <f>'Krok 2 - Vstupy Ex Post'!F40</f>
        <v>0</v>
      </c>
      <c r="G32" s="314">
        <f>'Krok 2 - Vstupy Ex Post'!G40</f>
        <v>0</v>
      </c>
      <c r="H32" s="314">
        <f>'Krok 2 - Vstupy Ex Post'!M40</f>
        <v>0</v>
      </c>
      <c r="I32" s="314">
        <f>'Krok 2 - Vstupy Ex Post'!N40</f>
        <v>0</v>
      </c>
      <c r="J32" s="314"/>
      <c r="K32" s="315">
        <f>'Krok 2 - Vstupy Ex Post'!DN40</f>
        <v>0</v>
      </c>
      <c r="L32" s="315">
        <f>'Krok 3- Tabuľka 1.'!H16</f>
        <v>0</v>
      </c>
      <c r="M32" s="315">
        <f>'Krok 3- Tabuľka 1.'!I16</f>
        <v>0</v>
      </c>
      <c r="N32" s="316">
        <f t="shared" si="0"/>
        <v>0</v>
      </c>
    </row>
    <row r="33" spans="2:14" ht="15.75" customHeight="1" x14ac:dyDescent="0.2">
      <c r="B33" s="314">
        <f>'Krok 2 - Vstupy Ex Post'!B43</f>
        <v>12</v>
      </c>
      <c r="C33" s="314">
        <f>'Krok 2 - Vstupy Ex Post'!C43</f>
        <v>0</v>
      </c>
      <c r="D33" s="314">
        <f>'Krok 2 - Vstupy Ex Post'!D43</f>
        <v>0</v>
      </c>
      <c r="E33" s="314">
        <f>'Krok 2 - Vstupy Ex Post'!E43</f>
        <v>0</v>
      </c>
      <c r="F33" s="314">
        <f>'Krok 2 - Vstupy Ex Post'!F43</f>
        <v>0</v>
      </c>
      <c r="G33" s="314">
        <f>'Krok 2 - Vstupy Ex Post'!G43</f>
        <v>0</v>
      </c>
      <c r="H33" s="314">
        <f>'Krok 2 - Vstupy Ex Post'!M43</f>
        <v>0</v>
      </c>
      <c r="I33" s="314">
        <f>'Krok 2 - Vstupy Ex Post'!N43</f>
        <v>0</v>
      </c>
      <c r="J33" s="314"/>
      <c r="K33" s="315">
        <f>'Krok 2 - Vstupy Ex Post'!DN43</f>
        <v>0</v>
      </c>
      <c r="L33" s="315">
        <f>'Krok 3- Tabuľka 1.'!H17</f>
        <v>0</v>
      </c>
      <c r="M33" s="315">
        <f>'Krok 3- Tabuľka 1.'!I17</f>
        <v>0</v>
      </c>
      <c r="N33" s="316">
        <f t="shared" si="0"/>
        <v>0</v>
      </c>
    </row>
    <row r="34" spans="2:14" ht="15.75" customHeight="1" x14ac:dyDescent="0.2">
      <c r="B34" s="322">
        <f>'Krok 2 - Vstupy Ex Post'!B46</f>
        <v>13</v>
      </c>
      <c r="C34" s="322">
        <f>'Krok 2 - Vstupy Ex Post'!C46</f>
        <v>0</v>
      </c>
      <c r="D34" s="322">
        <f>'Krok 2 - Vstupy Ex Post'!D46</f>
        <v>0</v>
      </c>
      <c r="E34" s="322">
        <f>'Krok 2 - Vstupy Ex Post'!E46</f>
        <v>0</v>
      </c>
      <c r="F34" s="322">
        <f>'Krok 2 - Vstupy Ex Post'!F46</f>
        <v>0</v>
      </c>
      <c r="G34" s="322">
        <f>'Krok 2 - Vstupy Ex Post'!G46</f>
        <v>0</v>
      </c>
      <c r="H34" s="322">
        <f>'Krok 2 - Vstupy Ex Post'!M46</f>
        <v>0</v>
      </c>
      <c r="I34" s="322">
        <f>'Krok 2 - Vstupy Ex Post'!N46</f>
        <v>0</v>
      </c>
      <c r="J34" s="322"/>
      <c r="K34" s="323">
        <f>'Krok 2 - Vstupy Ex Post'!DN46</f>
        <v>0</v>
      </c>
      <c r="L34" s="323">
        <f>'Krok 3- Tabuľka 1.'!H18</f>
        <v>0</v>
      </c>
      <c r="M34" s="323">
        <f>'Krok 3- Tabuľka 1.'!I18</f>
        <v>0</v>
      </c>
      <c r="N34" s="337">
        <f t="shared" si="0"/>
        <v>0</v>
      </c>
    </row>
    <row r="35" spans="2:14" ht="15.75" customHeight="1" x14ac:dyDescent="0.2">
      <c r="B35" s="314">
        <f>'Krok 2 - Vstupy Ex Post'!B49</f>
        <v>14</v>
      </c>
      <c r="C35" s="314">
        <f>'Krok 2 - Vstupy Ex Post'!C49</f>
        <v>0</v>
      </c>
      <c r="D35" s="314">
        <f>'Krok 2 - Vstupy Ex Post'!D49</f>
        <v>0</v>
      </c>
      <c r="E35" s="314">
        <f>'Krok 2 - Vstupy Ex Post'!E49</f>
        <v>0</v>
      </c>
      <c r="F35" s="314">
        <f>'Krok 2 - Vstupy Ex Post'!F49</f>
        <v>0</v>
      </c>
      <c r="G35" s="314">
        <f>'Krok 2 - Vstupy Ex Post'!G49</f>
        <v>0</v>
      </c>
      <c r="H35" s="314">
        <f>'Krok 2 - Vstupy Ex Post'!M49</f>
        <v>0</v>
      </c>
      <c r="I35" s="314">
        <f>'Krok 2 - Vstupy Ex Post'!N49</f>
        <v>0</v>
      </c>
      <c r="J35" s="314"/>
      <c r="K35" s="315">
        <f>'Krok 2 - Vstupy Ex Post'!DN49</f>
        <v>0</v>
      </c>
      <c r="L35" s="315">
        <f>'Krok 3- Tabuľka 1.'!H19</f>
        <v>0</v>
      </c>
      <c r="M35" s="315">
        <f>'Krok 3- Tabuľka 1.'!I19</f>
        <v>0</v>
      </c>
      <c r="N35" s="316">
        <f t="shared" si="0"/>
        <v>0</v>
      </c>
    </row>
    <row r="36" spans="2:14" ht="15.75" customHeight="1" x14ac:dyDescent="0.2">
      <c r="B36" s="322">
        <f>'Krok 2 - Vstupy Ex Post'!B52</f>
        <v>15</v>
      </c>
      <c r="C36" s="322">
        <f>'Krok 2 - Vstupy Ex Post'!C52</f>
        <v>0</v>
      </c>
      <c r="D36" s="322">
        <f>'Krok 2 - Vstupy Ex Post'!D52</f>
        <v>0</v>
      </c>
      <c r="E36" s="322">
        <f>'Krok 2 - Vstupy Ex Post'!E52</f>
        <v>0</v>
      </c>
      <c r="F36" s="322">
        <f>'Krok 2 - Vstupy Ex Post'!F52</f>
        <v>0</v>
      </c>
      <c r="G36" s="322">
        <f>'Krok 2 - Vstupy Ex Post'!G52</f>
        <v>0</v>
      </c>
      <c r="H36" s="322">
        <f>'Krok 2 - Vstupy Ex Post'!M52</f>
        <v>0</v>
      </c>
      <c r="I36" s="322">
        <f>'Krok 2 - Vstupy Ex Post'!N52</f>
        <v>0</v>
      </c>
      <c r="J36" s="322"/>
      <c r="K36" s="323">
        <f>'Krok 2 - Vstupy Ex Post'!DN52</f>
        <v>0</v>
      </c>
      <c r="L36" s="323">
        <f>'Krok 3- Tabuľka 1.'!H20</f>
        <v>0</v>
      </c>
      <c r="M36" s="323">
        <f>'Krok 3- Tabuľka 1.'!I20</f>
        <v>0</v>
      </c>
      <c r="N36" s="337">
        <f t="shared" si="0"/>
        <v>0</v>
      </c>
    </row>
    <row r="37" spans="2:14" ht="15.75" customHeight="1" x14ac:dyDescent="0.2">
      <c r="B37" s="314">
        <f>'Krok 2 - Vstupy Ex Post'!B55</f>
        <v>16</v>
      </c>
      <c r="C37" s="314">
        <f>'Krok 2 - Vstupy Ex Post'!C55</f>
        <v>0</v>
      </c>
      <c r="D37" s="314">
        <f>'Krok 2 - Vstupy Ex Post'!D55</f>
        <v>0</v>
      </c>
      <c r="E37" s="314">
        <f>'Krok 2 - Vstupy Ex Post'!E55</f>
        <v>0</v>
      </c>
      <c r="F37" s="314">
        <f>'Krok 2 - Vstupy Ex Post'!F55</f>
        <v>0</v>
      </c>
      <c r="G37" s="314">
        <f>'Krok 2 - Vstupy Ex Post'!G55</f>
        <v>0</v>
      </c>
      <c r="H37" s="314">
        <f>'Krok 2 - Vstupy Ex Post'!M55</f>
        <v>0</v>
      </c>
      <c r="I37" s="314">
        <f>'Krok 2 - Vstupy Ex Post'!N55</f>
        <v>0</v>
      </c>
      <c r="J37" s="314"/>
      <c r="K37" s="315">
        <f>'Krok 2 - Vstupy Ex Post'!DN55</f>
        <v>0</v>
      </c>
      <c r="L37" s="315">
        <f>'Krok 3- Tabuľka 1.'!H21</f>
        <v>0</v>
      </c>
      <c r="M37" s="315">
        <f>'Krok 3- Tabuľka 1.'!I21</f>
        <v>0</v>
      </c>
      <c r="N37" s="316">
        <f t="shared" si="0"/>
        <v>0</v>
      </c>
    </row>
    <row r="38" spans="2:14" ht="15.75" customHeight="1" x14ac:dyDescent="0.2">
      <c r="B38" s="322">
        <f>'Krok 2 - Vstupy Ex Post'!B58</f>
        <v>17</v>
      </c>
      <c r="C38" s="322">
        <f>'Krok 2 - Vstupy Ex Post'!C58</f>
        <v>0</v>
      </c>
      <c r="D38" s="322">
        <f>'Krok 2 - Vstupy Ex Post'!D58</f>
        <v>0</v>
      </c>
      <c r="E38" s="322">
        <f>'Krok 2 - Vstupy Ex Post'!E58</f>
        <v>0</v>
      </c>
      <c r="F38" s="322">
        <f>'Krok 2 - Vstupy Ex Post'!F58</f>
        <v>0</v>
      </c>
      <c r="G38" s="322">
        <f>'Krok 2 - Vstupy Ex Post'!G58</f>
        <v>0</v>
      </c>
      <c r="H38" s="322">
        <f>'Krok 2 - Vstupy Ex Post'!M58</f>
        <v>0</v>
      </c>
      <c r="I38" s="322">
        <f>'Krok 2 - Vstupy Ex Post'!N58</f>
        <v>0</v>
      </c>
      <c r="J38" s="322"/>
      <c r="K38" s="323">
        <f>'Krok 2 - Vstupy Ex Post'!DN58</f>
        <v>0</v>
      </c>
      <c r="L38" s="323">
        <f>'Krok 3- Tabuľka 1.'!H22</f>
        <v>0</v>
      </c>
      <c r="M38" s="323">
        <f>'Krok 3- Tabuľka 1.'!I22</f>
        <v>0</v>
      </c>
      <c r="N38" s="337">
        <f t="shared" si="0"/>
        <v>0</v>
      </c>
    </row>
    <row r="39" spans="2:14" ht="15.75" customHeight="1" x14ac:dyDescent="0.2">
      <c r="B39" s="314">
        <f>'Krok 2 - Vstupy Ex Post'!B61</f>
        <v>18</v>
      </c>
      <c r="C39" s="314">
        <f>'Krok 2 - Vstupy Ex Post'!C61</f>
        <v>0</v>
      </c>
      <c r="D39" s="314">
        <f>'Krok 2 - Vstupy Ex Post'!D61</f>
        <v>0</v>
      </c>
      <c r="E39" s="314">
        <f>'Krok 2 - Vstupy Ex Post'!E61</f>
        <v>0</v>
      </c>
      <c r="F39" s="314">
        <f>'Krok 2 - Vstupy Ex Post'!F61</f>
        <v>0</v>
      </c>
      <c r="G39" s="314">
        <f>'Krok 2 - Vstupy Ex Post'!G61</f>
        <v>0</v>
      </c>
      <c r="H39" s="314">
        <f>'Krok 2 - Vstupy Ex Post'!M61</f>
        <v>0</v>
      </c>
      <c r="I39" s="314">
        <f>'Krok 2 - Vstupy Ex Post'!N61</f>
        <v>0</v>
      </c>
      <c r="J39" s="314"/>
      <c r="K39" s="315">
        <f>'Krok 2 - Vstupy Ex Post'!DN61</f>
        <v>0</v>
      </c>
      <c r="L39" s="315">
        <f>'Krok 3- Tabuľka 1.'!H23</f>
        <v>0</v>
      </c>
      <c r="M39" s="315">
        <f>'Krok 3- Tabuľka 1.'!I23</f>
        <v>0</v>
      </c>
      <c r="N39" s="316">
        <f t="shared" si="0"/>
        <v>0</v>
      </c>
    </row>
    <row r="40" spans="2:14" ht="15.75" customHeight="1" x14ac:dyDescent="0.2">
      <c r="B40" s="322">
        <f>'Krok 2 - Vstupy Ex Post'!B64</f>
        <v>19</v>
      </c>
      <c r="C40" s="322">
        <f>'Krok 2 - Vstupy Ex Post'!C64</f>
        <v>0</v>
      </c>
      <c r="D40" s="322">
        <f>'Krok 2 - Vstupy Ex Post'!D64</f>
        <v>0</v>
      </c>
      <c r="E40" s="322">
        <f>'Krok 2 - Vstupy Ex Post'!E64</f>
        <v>0</v>
      </c>
      <c r="F40" s="322">
        <f>'Krok 2 - Vstupy Ex Post'!F64</f>
        <v>0</v>
      </c>
      <c r="G40" s="322">
        <f>'Krok 2 - Vstupy Ex Post'!G64</f>
        <v>0</v>
      </c>
      <c r="H40" s="322">
        <f>'Krok 2 - Vstupy Ex Post'!M64</f>
        <v>0</v>
      </c>
      <c r="I40" s="322">
        <f>'Krok 2 - Vstupy Ex Post'!N64</f>
        <v>0</v>
      </c>
      <c r="J40" s="322"/>
      <c r="K40" s="323">
        <f>'Krok 2 - Vstupy Ex Post'!DN64</f>
        <v>0</v>
      </c>
      <c r="L40" s="323">
        <f>'Krok 3- Tabuľka 1.'!H24</f>
        <v>0</v>
      </c>
      <c r="M40" s="323">
        <f>'Krok 3- Tabuľka 1.'!I24</f>
        <v>0</v>
      </c>
      <c r="N40" s="337">
        <f t="shared" si="0"/>
        <v>0</v>
      </c>
    </row>
    <row r="41" spans="2:14" ht="15.75" customHeight="1" x14ac:dyDescent="0.2">
      <c r="B41" s="314">
        <f>'Krok 2 - Vstupy Ex Post'!B67</f>
        <v>20</v>
      </c>
      <c r="C41" s="314">
        <f>'Krok 2 - Vstupy Ex Post'!C67</f>
        <v>0</v>
      </c>
      <c r="D41" s="314">
        <f>'Krok 2 - Vstupy Ex Post'!D67</f>
        <v>0</v>
      </c>
      <c r="E41" s="314">
        <f>'Krok 2 - Vstupy Ex Post'!E67</f>
        <v>0</v>
      </c>
      <c r="F41" s="314">
        <f>'Krok 2 - Vstupy Ex Post'!F67</f>
        <v>0</v>
      </c>
      <c r="G41" s="314">
        <f>'Krok 2 - Vstupy Ex Post'!G67</f>
        <v>0</v>
      </c>
      <c r="H41" s="314">
        <f>'Krok 2 - Vstupy Ex Post'!M67</f>
        <v>0</v>
      </c>
      <c r="I41" s="314">
        <f>'Krok 2 - Vstupy Ex Post'!N67</f>
        <v>0</v>
      </c>
      <c r="J41" s="314"/>
      <c r="K41" s="315">
        <f>'Krok 2 - Vstupy Ex Post'!DN67</f>
        <v>0</v>
      </c>
      <c r="L41" s="315">
        <f>'Krok 3- Tabuľka 1.'!H25</f>
        <v>0</v>
      </c>
      <c r="M41" s="315">
        <f>'Krok 3- Tabuľka 1.'!I25</f>
        <v>0</v>
      </c>
      <c r="N41" s="316">
        <f t="shared" si="0"/>
        <v>0</v>
      </c>
    </row>
    <row r="42" spans="2:14" ht="15.75" customHeight="1" x14ac:dyDescent="0.2">
      <c r="B42" s="322">
        <f>'Krok 2 - Vstupy Ex Post'!B70</f>
        <v>21</v>
      </c>
      <c r="C42" s="322">
        <f>'Krok 2 - Vstupy Ex Post'!C70</f>
        <v>0</v>
      </c>
      <c r="D42" s="322">
        <f>'Krok 2 - Vstupy Ex Post'!D70</f>
        <v>0</v>
      </c>
      <c r="E42" s="322">
        <f>'Krok 2 - Vstupy Ex Post'!E70</f>
        <v>0</v>
      </c>
      <c r="F42" s="322">
        <f>'Krok 2 - Vstupy Ex Post'!F70</f>
        <v>0</v>
      </c>
      <c r="G42" s="322">
        <f>'Krok 2 - Vstupy Ex Post'!G70</f>
        <v>0</v>
      </c>
      <c r="H42" s="322">
        <f>'Krok 2 - Vstupy Ex Post'!M70</f>
        <v>0</v>
      </c>
      <c r="I42" s="322">
        <f>'Krok 2 - Vstupy Ex Post'!N70</f>
        <v>0</v>
      </c>
      <c r="J42" s="322"/>
      <c r="K42" s="323">
        <f>'Krok 2 - Vstupy Ex Post'!DN70</f>
        <v>0</v>
      </c>
      <c r="L42" s="323">
        <f>'Krok 3- Tabuľka 1.'!H26</f>
        <v>0</v>
      </c>
      <c r="M42" s="323">
        <f>'Krok 3- Tabuľka 1.'!I26</f>
        <v>0</v>
      </c>
      <c r="N42" s="337">
        <f t="shared" si="0"/>
        <v>0</v>
      </c>
    </row>
    <row r="43" spans="2:14" ht="15.75" customHeight="1" x14ac:dyDescent="0.2">
      <c r="B43" s="314">
        <f>'Krok 2 - Vstupy Ex Post'!B73</f>
        <v>22</v>
      </c>
      <c r="C43" s="314">
        <f>'Krok 2 - Vstupy Ex Post'!C73</f>
        <v>0</v>
      </c>
      <c r="D43" s="314">
        <f>'Krok 2 - Vstupy Ex Post'!D73</f>
        <v>0</v>
      </c>
      <c r="E43" s="314">
        <f>'Krok 2 - Vstupy Ex Post'!E73</f>
        <v>0</v>
      </c>
      <c r="F43" s="314">
        <f>'Krok 2 - Vstupy Ex Post'!F73</f>
        <v>0</v>
      </c>
      <c r="G43" s="314">
        <f>'Krok 2 - Vstupy Ex Post'!G73</f>
        <v>0</v>
      </c>
      <c r="H43" s="314">
        <f>'Krok 2 - Vstupy Ex Post'!M73</f>
        <v>0</v>
      </c>
      <c r="I43" s="314">
        <f>'Krok 2 - Vstupy Ex Post'!N73</f>
        <v>0</v>
      </c>
      <c r="J43" s="314"/>
      <c r="K43" s="315">
        <f>'Krok 2 - Vstupy Ex Post'!DN73</f>
        <v>0</v>
      </c>
      <c r="L43" s="315">
        <f>'Krok 3- Tabuľka 1.'!H27</f>
        <v>0</v>
      </c>
      <c r="M43" s="315">
        <f>'Krok 3- Tabuľka 1.'!I27</f>
        <v>0</v>
      </c>
      <c r="N43" s="316">
        <f t="shared" si="0"/>
        <v>0</v>
      </c>
    </row>
    <row r="44" spans="2:14" ht="15.75" customHeight="1" x14ac:dyDescent="0.2">
      <c r="B44" s="322">
        <f>'Krok 2 - Vstupy Ex Post'!B76</f>
        <v>23</v>
      </c>
      <c r="C44" s="322">
        <f>'Krok 2 - Vstupy Ex Post'!C76</f>
        <v>0</v>
      </c>
      <c r="D44" s="322">
        <f>'Krok 2 - Vstupy Ex Post'!D76</f>
        <v>0</v>
      </c>
      <c r="E44" s="322">
        <f>'Krok 2 - Vstupy Ex Post'!E76</f>
        <v>0</v>
      </c>
      <c r="F44" s="322">
        <f>'Krok 2 - Vstupy Ex Post'!F76</f>
        <v>0</v>
      </c>
      <c r="G44" s="322">
        <f>'Krok 2 - Vstupy Ex Post'!G76</f>
        <v>0</v>
      </c>
      <c r="H44" s="322">
        <f>'Krok 2 - Vstupy Ex Post'!M76</f>
        <v>0</v>
      </c>
      <c r="I44" s="322">
        <f>'Krok 2 - Vstupy Ex Post'!N76</f>
        <v>0</v>
      </c>
      <c r="J44" s="322"/>
      <c r="K44" s="323">
        <f>'Krok 2 - Vstupy Ex Post'!DN76</f>
        <v>0</v>
      </c>
      <c r="L44" s="323">
        <f>'Krok 3- Tabuľka 1.'!H28</f>
        <v>0</v>
      </c>
      <c r="M44" s="323">
        <f>'Krok 3- Tabuľka 1.'!I28</f>
        <v>0</v>
      </c>
      <c r="N44" s="337">
        <f t="shared" si="0"/>
        <v>0</v>
      </c>
    </row>
    <row r="45" spans="2:14" ht="15.75" customHeight="1" x14ac:dyDescent="0.2">
      <c r="B45" s="314">
        <f>'Krok 2 - Vstupy Ex Post'!B79</f>
        <v>24</v>
      </c>
      <c r="C45" s="314">
        <f>'Krok 2 - Vstupy Ex Post'!C79</f>
        <v>0</v>
      </c>
      <c r="D45" s="314">
        <f>'Krok 2 - Vstupy Ex Post'!D79</f>
        <v>0</v>
      </c>
      <c r="E45" s="314">
        <f>'Krok 2 - Vstupy Ex Post'!E79</f>
        <v>0</v>
      </c>
      <c r="F45" s="314">
        <f>'Krok 2 - Vstupy Ex Post'!F79</f>
        <v>0</v>
      </c>
      <c r="G45" s="314">
        <f>'Krok 2 - Vstupy Ex Post'!G79</f>
        <v>0</v>
      </c>
      <c r="H45" s="314">
        <f>'Krok 2 - Vstupy Ex Post'!M79</f>
        <v>0</v>
      </c>
      <c r="I45" s="314">
        <f>'Krok 2 - Vstupy Ex Post'!N79</f>
        <v>0</v>
      </c>
      <c r="J45" s="314"/>
      <c r="K45" s="315">
        <f>'Krok 2 - Vstupy Ex Post'!DN79</f>
        <v>0</v>
      </c>
      <c r="L45" s="315">
        <f>'Krok 3- Tabuľka 1.'!H29</f>
        <v>0</v>
      </c>
      <c r="M45" s="315">
        <f>'Krok 3- Tabuľka 1.'!I29</f>
        <v>0</v>
      </c>
      <c r="N45" s="316">
        <f t="shared" si="0"/>
        <v>0</v>
      </c>
    </row>
    <row r="46" spans="2:14" ht="15.75" customHeight="1" x14ac:dyDescent="0.2">
      <c r="B46" s="322">
        <f>'Krok 2 - Vstupy Ex Post'!B82</f>
        <v>25</v>
      </c>
      <c r="C46" s="322">
        <f>'Krok 2 - Vstupy Ex Post'!C82</f>
        <v>0</v>
      </c>
      <c r="D46" s="322">
        <f>'Krok 2 - Vstupy Ex Post'!D82</f>
        <v>0</v>
      </c>
      <c r="E46" s="322">
        <f>'Krok 2 - Vstupy Ex Post'!E82</f>
        <v>0</v>
      </c>
      <c r="F46" s="322">
        <f>'Krok 2 - Vstupy Ex Post'!F82</f>
        <v>0</v>
      </c>
      <c r="G46" s="322">
        <f>'Krok 2 - Vstupy Ex Post'!G82</f>
        <v>0</v>
      </c>
      <c r="H46" s="322">
        <f>'Krok 2 - Vstupy Ex Post'!M82</f>
        <v>0</v>
      </c>
      <c r="I46" s="322">
        <f>'Krok 2 - Vstupy Ex Post'!N82</f>
        <v>0</v>
      </c>
      <c r="J46" s="322"/>
      <c r="K46" s="323">
        <f>'Krok 2 - Vstupy Ex Post'!DN82</f>
        <v>0</v>
      </c>
      <c r="L46" s="323">
        <f>'Krok 3- Tabuľka 1.'!H30</f>
        <v>0</v>
      </c>
      <c r="M46" s="323">
        <f>'Krok 3- Tabuľka 1.'!I30</f>
        <v>0</v>
      </c>
      <c r="N46" s="337">
        <f t="shared" si="0"/>
        <v>0</v>
      </c>
    </row>
    <row r="47" spans="2:14" ht="15.75" customHeight="1" x14ac:dyDescent="0.2">
      <c r="B47" s="314">
        <f>'Krok 2 - Vstupy Ex Post'!B85</f>
        <v>26</v>
      </c>
      <c r="C47" s="314">
        <f>'Krok 2 - Vstupy Ex Post'!C85</f>
        <v>0</v>
      </c>
      <c r="D47" s="314">
        <f>'Krok 2 - Vstupy Ex Post'!D85</f>
        <v>0</v>
      </c>
      <c r="E47" s="314">
        <f>'Krok 2 - Vstupy Ex Post'!E85</f>
        <v>0</v>
      </c>
      <c r="F47" s="314">
        <f>'Krok 2 - Vstupy Ex Post'!F85</f>
        <v>0</v>
      </c>
      <c r="G47" s="314">
        <f>'Krok 2 - Vstupy Ex Post'!G85</f>
        <v>0</v>
      </c>
      <c r="H47" s="314">
        <f>'Krok 2 - Vstupy Ex Post'!M85</f>
        <v>0</v>
      </c>
      <c r="I47" s="314">
        <f>'Krok 2 - Vstupy Ex Post'!N85</f>
        <v>0</v>
      </c>
      <c r="J47" s="314"/>
      <c r="K47" s="315">
        <f>'Krok 2 - Vstupy Ex Post'!DN85</f>
        <v>0</v>
      </c>
      <c r="L47" s="315">
        <f>'Krok 3- Tabuľka 1.'!H31</f>
        <v>0</v>
      </c>
      <c r="M47" s="315">
        <f>'Krok 3- Tabuľka 1.'!I31</f>
        <v>0</v>
      </c>
      <c r="N47" s="316">
        <f t="shared" si="0"/>
        <v>0</v>
      </c>
    </row>
    <row r="48" spans="2:14" ht="15.75" customHeight="1" x14ac:dyDescent="0.2">
      <c r="B48" s="322">
        <f>'Krok 2 - Vstupy Ex Post'!B88</f>
        <v>27</v>
      </c>
      <c r="C48" s="322">
        <f>'Krok 2 - Vstupy Ex Post'!C88</f>
        <v>0</v>
      </c>
      <c r="D48" s="322">
        <f>'Krok 2 - Vstupy Ex Post'!D88</f>
        <v>0</v>
      </c>
      <c r="E48" s="322">
        <f>'Krok 2 - Vstupy Ex Post'!E88</f>
        <v>0</v>
      </c>
      <c r="F48" s="322">
        <f>'Krok 2 - Vstupy Ex Post'!F88</f>
        <v>0</v>
      </c>
      <c r="G48" s="322">
        <f>'Krok 2 - Vstupy Ex Post'!G88</f>
        <v>0</v>
      </c>
      <c r="H48" s="322">
        <f>'Krok 2 - Vstupy Ex Post'!M88</f>
        <v>0</v>
      </c>
      <c r="I48" s="322">
        <f>'Krok 2 - Vstupy Ex Post'!N88</f>
        <v>0</v>
      </c>
      <c r="J48" s="322"/>
      <c r="K48" s="323">
        <f>'Krok 2 - Vstupy Ex Post'!DN88</f>
        <v>0</v>
      </c>
      <c r="L48" s="323">
        <f>'Krok 3- Tabuľka 1.'!H32</f>
        <v>0</v>
      </c>
      <c r="M48" s="323">
        <f>'Krok 3- Tabuľka 1.'!I32</f>
        <v>0</v>
      </c>
      <c r="N48" s="337">
        <f t="shared" si="0"/>
        <v>0</v>
      </c>
    </row>
    <row r="49" spans="2:14" ht="15.75" customHeight="1" x14ac:dyDescent="0.2">
      <c r="B49" s="314">
        <f>'Krok 2 - Vstupy Ex Post'!B91</f>
        <v>28</v>
      </c>
      <c r="C49" s="314">
        <f>'Krok 2 - Vstupy Ex Post'!C91</f>
        <v>0</v>
      </c>
      <c r="D49" s="314">
        <f>'Krok 2 - Vstupy Ex Post'!D91</f>
        <v>0</v>
      </c>
      <c r="E49" s="314">
        <f>'Krok 2 - Vstupy Ex Post'!E91</f>
        <v>0</v>
      </c>
      <c r="F49" s="314">
        <f>'Krok 2 - Vstupy Ex Post'!F91</f>
        <v>0</v>
      </c>
      <c r="G49" s="314">
        <f>'Krok 2 - Vstupy Ex Post'!G91</f>
        <v>0</v>
      </c>
      <c r="H49" s="314">
        <f>'Krok 2 - Vstupy Ex Post'!M91</f>
        <v>0</v>
      </c>
      <c r="I49" s="314">
        <f>'Krok 2 - Vstupy Ex Post'!N91</f>
        <v>0</v>
      </c>
      <c r="J49" s="314"/>
      <c r="K49" s="315">
        <f>'Krok 2 - Vstupy Ex Post'!DN91</f>
        <v>0</v>
      </c>
      <c r="L49" s="315">
        <f>'Krok 3- Tabuľka 1.'!H33</f>
        <v>0</v>
      </c>
      <c r="M49" s="315">
        <f>'Krok 3- Tabuľka 1.'!I33</f>
        <v>0</v>
      </c>
      <c r="N49" s="316">
        <f t="shared" si="0"/>
        <v>0</v>
      </c>
    </row>
    <row r="50" spans="2:14" ht="15.75" customHeight="1" x14ac:dyDescent="0.2">
      <c r="B50" s="322">
        <f>'Krok 2 - Vstupy Ex Post'!B94</f>
        <v>29</v>
      </c>
      <c r="C50" s="322">
        <f>'Krok 2 - Vstupy Ex Post'!C94</f>
        <v>0</v>
      </c>
      <c r="D50" s="322">
        <f>'Krok 2 - Vstupy Ex Post'!D94</f>
        <v>0</v>
      </c>
      <c r="E50" s="322">
        <f>'Krok 2 - Vstupy Ex Post'!E94</f>
        <v>0</v>
      </c>
      <c r="F50" s="322">
        <f>'Krok 2 - Vstupy Ex Post'!F94</f>
        <v>0</v>
      </c>
      <c r="G50" s="322">
        <f>'Krok 2 - Vstupy Ex Post'!G94</f>
        <v>0</v>
      </c>
      <c r="H50" s="322">
        <f>'Krok 2 - Vstupy Ex Post'!M94</f>
        <v>0</v>
      </c>
      <c r="I50" s="322">
        <f>'Krok 2 - Vstupy Ex Post'!N94</f>
        <v>0</v>
      </c>
      <c r="J50" s="322"/>
      <c r="K50" s="323">
        <f>'Krok 2 - Vstupy Ex Post'!DN94</f>
        <v>0</v>
      </c>
      <c r="L50" s="323">
        <f>'Krok 3- Tabuľka 1.'!H34</f>
        <v>0</v>
      </c>
      <c r="M50" s="323">
        <f>'Krok 3- Tabuľka 1.'!I34</f>
        <v>0</v>
      </c>
      <c r="N50" s="337">
        <f t="shared" si="0"/>
        <v>0</v>
      </c>
    </row>
    <row r="51" spans="2:14" ht="15.75" customHeight="1" x14ac:dyDescent="0.2">
      <c r="B51" s="314">
        <f>'Krok 2 - Vstupy Ex Post'!B97</f>
        <v>30</v>
      </c>
      <c r="C51" s="314">
        <f>'Krok 2 - Vstupy Ex Post'!C97</f>
        <v>0</v>
      </c>
      <c r="D51" s="314">
        <f>'Krok 2 - Vstupy Ex Post'!D97</f>
        <v>0</v>
      </c>
      <c r="E51" s="314">
        <f>'Krok 2 - Vstupy Ex Post'!E97</f>
        <v>0</v>
      </c>
      <c r="F51" s="314">
        <f>'Krok 2 - Vstupy Ex Post'!F97</f>
        <v>0</v>
      </c>
      <c r="G51" s="314">
        <f>'Krok 2 - Vstupy Ex Post'!G97</f>
        <v>0</v>
      </c>
      <c r="H51" s="314">
        <f>'Krok 2 - Vstupy Ex Post'!M97</f>
        <v>0</v>
      </c>
      <c r="I51" s="314">
        <f>'Krok 2 - Vstupy Ex Post'!N97</f>
        <v>0</v>
      </c>
      <c r="J51" s="314"/>
      <c r="K51" s="315">
        <f>'Krok 2 - Vstupy Ex Post'!DN97</f>
        <v>0</v>
      </c>
      <c r="L51" s="315">
        <f>'Krok 3- Tabuľka 1.'!H35</f>
        <v>0</v>
      </c>
      <c r="M51" s="315">
        <f>'Krok 3- Tabuľka 1.'!I35</f>
        <v>0</v>
      </c>
      <c r="N51" s="316">
        <f t="shared" si="0"/>
        <v>0</v>
      </c>
    </row>
    <row r="52" spans="2:14" ht="15.75" customHeight="1" x14ac:dyDescent="0.2">
      <c r="B52" s="322">
        <f>'Krok 2 - Vstupy Ex Post'!B100</f>
        <v>31</v>
      </c>
      <c r="C52" s="322">
        <f>'Krok 2 - Vstupy Ex Post'!C100</f>
        <v>0</v>
      </c>
      <c r="D52" s="322">
        <f>'Krok 2 - Vstupy Ex Post'!D100</f>
        <v>0</v>
      </c>
      <c r="E52" s="322">
        <f>'Krok 2 - Vstupy Ex Post'!E100</f>
        <v>0</v>
      </c>
      <c r="F52" s="322">
        <f>'Krok 2 - Vstupy Ex Post'!F100</f>
        <v>0</v>
      </c>
      <c r="G52" s="322">
        <f>'Krok 2 - Vstupy Ex Post'!G100</f>
        <v>0</v>
      </c>
      <c r="H52" s="322">
        <f>'Krok 2 - Vstupy Ex Post'!M100</f>
        <v>0</v>
      </c>
      <c r="I52" s="322">
        <f>'Krok 2 - Vstupy Ex Post'!N100</f>
        <v>0</v>
      </c>
      <c r="J52" s="322"/>
      <c r="K52" s="323">
        <f>'Krok 2 - Vstupy Ex Post'!DN100</f>
        <v>0</v>
      </c>
      <c r="L52" s="323">
        <f>'Krok 3- Tabuľka 1.'!H36</f>
        <v>0</v>
      </c>
      <c r="M52" s="323">
        <f>'Krok 3- Tabuľka 1.'!I36</f>
        <v>0</v>
      </c>
      <c r="N52" s="337">
        <f t="shared" si="0"/>
        <v>0</v>
      </c>
    </row>
    <row r="53" spans="2:14" ht="15.75" customHeight="1" x14ac:dyDescent="0.2">
      <c r="B53" s="314">
        <f>'Krok 2 - Vstupy Ex Post'!B103</f>
        <v>32</v>
      </c>
      <c r="C53" s="314">
        <f>'Krok 2 - Vstupy Ex Post'!C103</f>
        <v>0</v>
      </c>
      <c r="D53" s="314">
        <f>'Krok 2 - Vstupy Ex Post'!D103</f>
        <v>0</v>
      </c>
      <c r="E53" s="314">
        <f>'Krok 2 - Vstupy Ex Post'!E103</f>
        <v>0</v>
      </c>
      <c r="F53" s="314">
        <f>'Krok 2 - Vstupy Ex Post'!F103</f>
        <v>0</v>
      </c>
      <c r="G53" s="314">
        <f>'Krok 2 - Vstupy Ex Post'!G103</f>
        <v>0</v>
      </c>
      <c r="H53" s="314">
        <f>'Krok 2 - Vstupy Ex Post'!M103</f>
        <v>0</v>
      </c>
      <c r="I53" s="314">
        <f>'Krok 2 - Vstupy Ex Post'!N103</f>
        <v>0</v>
      </c>
      <c r="J53" s="314"/>
      <c r="K53" s="315">
        <f>'Krok 2 - Vstupy Ex Post'!DN103</f>
        <v>0</v>
      </c>
      <c r="L53" s="315">
        <f>'Krok 3- Tabuľka 1.'!H37</f>
        <v>0</v>
      </c>
      <c r="M53" s="315">
        <f>'Krok 3- Tabuľka 1.'!I37</f>
        <v>0</v>
      </c>
      <c r="N53" s="316">
        <f t="shared" si="0"/>
        <v>0</v>
      </c>
    </row>
    <row r="54" spans="2:14" ht="15.75" customHeight="1" x14ac:dyDescent="0.2">
      <c r="B54" s="314">
        <f>'Krok 2 - Vstupy Ex Post'!B106</f>
        <v>33</v>
      </c>
      <c r="C54" s="314">
        <f>'Krok 2 - Vstupy Ex Post'!C106</f>
        <v>0</v>
      </c>
      <c r="D54" s="314">
        <f>'Krok 2 - Vstupy Ex Post'!D106</f>
        <v>0</v>
      </c>
      <c r="E54" s="314">
        <f>'Krok 2 - Vstupy Ex Post'!E106</f>
        <v>0</v>
      </c>
      <c r="F54" s="314">
        <f>'Krok 2 - Vstupy Ex Post'!F106</f>
        <v>0</v>
      </c>
      <c r="G54" s="314">
        <f>'Krok 2 - Vstupy Ex Post'!G106</f>
        <v>0</v>
      </c>
      <c r="H54" s="314">
        <f>'Krok 2 - Vstupy Ex Post'!M106</f>
        <v>0</v>
      </c>
      <c r="I54" s="314">
        <f>'Krok 2 - Vstupy Ex Post'!N106</f>
        <v>0</v>
      </c>
      <c r="J54" s="314"/>
      <c r="K54" s="315">
        <f>'Krok 2 - Vstupy Ex Post'!DN106</f>
        <v>0</v>
      </c>
      <c r="L54" s="315">
        <f>'Krok 3- Tabuľka 1.'!H38</f>
        <v>0</v>
      </c>
      <c r="M54" s="315">
        <f>'Krok 3- Tabuľka 1.'!I38</f>
        <v>0</v>
      </c>
      <c r="N54" s="316">
        <f t="shared" si="0"/>
        <v>0</v>
      </c>
    </row>
    <row r="55" spans="2:14" ht="15.75" customHeight="1" x14ac:dyDescent="0.2">
      <c r="B55" s="322">
        <f>'Krok 2 - Vstupy Ex Post'!B109</f>
        <v>34</v>
      </c>
      <c r="C55" s="322">
        <f>'Krok 2 - Vstupy Ex Post'!C109</f>
        <v>0</v>
      </c>
      <c r="D55" s="322">
        <f>'Krok 2 - Vstupy Ex Post'!D109</f>
        <v>0</v>
      </c>
      <c r="E55" s="322">
        <f>'Krok 2 - Vstupy Ex Post'!E109</f>
        <v>0</v>
      </c>
      <c r="F55" s="322">
        <f>'Krok 2 - Vstupy Ex Post'!F109</f>
        <v>0</v>
      </c>
      <c r="G55" s="322">
        <f>'Krok 2 - Vstupy Ex Post'!G109</f>
        <v>0</v>
      </c>
      <c r="H55" s="322">
        <f>'Krok 2 - Vstupy Ex Post'!M109</f>
        <v>0</v>
      </c>
      <c r="I55" s="322">
        <f>'Krok 2 - Vstupy Ex Post'!N109</f>
        <v>0</v>
      </c>
      <c r="J55" s="322"/>
      <c r="K55" s="323">
        <f>'Krok 2 - Vstupy Ex Post'!DN109</f>
        <v>0</v>
      </c>
      <c r="L55" s="323">
        <f>'Krok 3- Tabuľka 1.'!H39</f>
        <v>0</v>
      </c>
      <c r="M55" s="323">
        <f>'Krok 3- Tabuľka 1.'!I39</f>
        <v>0</v>
      </c>
      <c r="N55" s="337">
        <f t="shared" si="0"/>
        <v>0</v>
      </c>
    </row>
    <row r="56" spans="2:14" ht="15.75" customHeight="1" x14ac:dyDescent="0.2">
      <c r="B56" s="314">
        <f>'Krok 2 - Vstupy Ex Post'!B112</f>
        <v>35</v>
      </c>
      <c r="C56" s="314">
        <f>'Krok 2 - Vstupy Ex Post'!C112</f>
        <v>0</v>
      </c>
      <c r="D56" s="314">
        <f>'Krok 2 - Vstupy Ex Post'!D112</f>
        <v>0</v>
      </c>
      <c r="E56" s="314">
        <f>'Krok 2 - Vstupy Ex Post'!E112</f>
        <v>0</v>
      </c>
      <c r="F56" s="314">
        <f>'Krok 2 - Vstupy Ex Post'!F112</f>
        <v>0</v>
      </c>
      <c r="G56" s="314">
        <f>'Krok 2 - Vstupy Ex Post'!G112</f>
        <v>0</v>
      </c>
      <c r="H56" s="314">
        <f>'Krok 2 - Vstupy Ex Post'!M112</f>
        <v>0</v>
      </c>
      <c r="I56" s="314">
        <f>'Krok 2 - Vstupy Ex Post'!N112</f>
        <v>0</v>
      </c>
      <c r="J56" s="314"/>
      <c r="K56" s="315">
        <f>'Krok 2 - Vstupy Ex Post'!DN112</f>
        <v>0</v>
      </c>
      <c r="L56" s="315">
        <f>'Krok 3- Tabuľka 1.'!H40</f>
        <v>0</v>
      </c>
      <c r="M56" s="315">
        <f>'Krok 3- Tabuľka 1.'!I40</f>
        <v>0</v>
      </c>
      <c r="N56" s="316">
        <f t="shared" si="0"/>
        <v>0</v>
      </c>
    </row>
    <row r="57" spans="2:14" ht="15.75" customHeight="1" x14ac:dyDescent="0.2">
      <c r="B57" s="322">
        <f>'Krok 2 - Vstupy Ex Post'!B115</f>
        <v>36</v>
      </c>
      <c r="C57" s="322">
        <f>'Krok 2 - Vstupy Ex Post'!C115</f>
        <v>0</v>
      </c>
      <c r="D57" s="322">
        <f>'Krok 2 - Vstupy Ex Post'!D115</f>
        <v>0</v>
      </c>
      <c r="E57" s="322">
        <f>'Krok 2 - Vstupy Ex Post'!E115</f>
        <v>0</v>
      </c>
      <c r="F57" s="322">
        <f>'Krok 2 - Vstupy Ex Post'!F115</f>
        <v>0</v>
      </c>
      <c r="G57" s="322">
        <f>'Krok 2 - Vstupy Ex Post'!G115</f>
        <v>0</v>
      </c>
      <c r="H57" s="322">
        <f>'Krok 2 - Vstupy Ex Post'!M115</f>
        <v>0</v>
      </c>
      <c r="I57" s="322">
        <f>'Krok 2 - Vstupy Ex Post'!N115</f>
        <v>0</v>
      </c>
      <c r="J57" s="322"/>
      <c r="K57" s="323">
        <f>'Krok 2 - Vstupy Ex Post'!DN115</f>
        <v>0</v>
      </c>
      <c r="L57" s="323">
        <f>'Krok 3- Tabuľka 1.'!H41</f>
        <v>0</v>
      </c>
      <c r="M57" s="323">
        <f>'Krok 3- Tabuľka 1.'!I41</f>
        <v>0</v>
      </c>
      <c r="N57" s="337">
        <f t="shared" si="0"/>
        <v>0</v>
      </c>
    </row>
    <row r="58" spans="2:14" ht="15.75" customHeight="1" x14ac:dyDescent="0.2">
      <c r="B58" s="314">
        <f>'Krok 2 - Vstupy Ex Post'!B118</f>
        <v>37</v>
      </c>
      <c r="C58" s="314">
        <f>'Krok 2 - Vstupy Ex Post'!C118</f>
        <v>0</v>
      </c>
      <c r="D58" s="314">
        <f>'Krok 2 - Vstupy Ex Post'!D118</f>
        <v>0</v>
      </c>
      <c r="E58" s="314">
        <f>'Krok 2 - Vstupy Ex Post'!E118</f>
        <v>0</v>
      </c>
      <c r="F58" s="314">
        <f>'Krok 2 - Vstupy Ex Post'!F118</f>
        <v>0</v>
      </c>
      <c r="G58" s="314">
        <f>'Krok 2 - Vstupy Ex Post'!G118</f>
        <v>0</v>
      </c>
      <c r="H58" s="314">
        <f>'Krok 2 - Vstupy Ex Post'!M118</f>
        <v>0</v>
      </c>
      <c r="I58" s="314">
        <f>'Krok 2 - Vstupy Ex Post'!N118</f>
        <v>0</v>
      </c>
      <c r="J58" s="314"/>
      <c r="K58" s="315">
        <f>'Krok 2 - Vstupy Ex Post'!DN118</f>
        <v>0</v>
      </c>
      <c r="L58" s="315">
        <f>'Krok 3- Tabuľka 1.'!H42</f>
        <v>0</v>
      </c>
      <c r="M58" s="315">
        <f>'Krok 3- Tabuľka 1.'!I42</f>
        <v>0</v>
      </c>
      <c r="N58" s="316">
        <f t="shared" si="0"/>
        <v>0</v>
      </c>
    </row>
    <row r="59" spans="2:14" ht="15.75" customHeight="1" x14ac:dyDescent="0.2">
      <c r="B59" s="322">
        <f>'Krok 2 - Vstupy Ex Post'!B121</f>
        <v>38</v>
      </c>
      <c r="C59" s="322">
        <f>'Krok 2 - Vstupy Ex Post'!C121</f>
        <v>0</v>
      </c>
      <c r="D59" s="322">
        <f>'Krok 2 - Vstupy Ex Post'!D121</f>
        <v>0</v>
      </c>
      <c r="E59" s="322">
        <f>'Krok 2 - Vstupy Ex Post'!E121</f>
        <v>0</v>
      </c>
      <c r="F59" s="322">
        <f>'Krok 2 - Vstupy Ex Post'!F121</f>
        <v>0</v>
      </c>
      <c r="G59" s="322">
        <f>'Krok 2 - Vstupy Ex Post'!G121</f>
        <v>0</v>
      </c>
      <c r="H59" s="322">
        <f>'Krok 2 - Vstupy Ex Post'!M121</f>
        <v>0</v>
      </c>
      <c r="I59" s="322">
        <f>'Krok 2 - Vstupy Ex Post'!N121</f>
        <v>0</v>
      </c>
      <c r="J59" s="322"/>
      <c r="K59" s="323">
        <f>'Krok 2 - Vstupy Ex Post'!DN121</f>
        <v>0</v>
      </c>
      <c r="L59" s="323">
        <f>'Krok 3- Tabuľka 1.'!H43</f>
        <v>0</v>
      </c>
      <c r="M59" s="323">
        <f>'Krok 3- Tabuľka 1.'!I43</f>
        <v>0</v>
      </c>
      <c r="N59" s="337">
        <f t="shared" si="0"/>
        <v>0</v>
      </c>
    </row>
    <row r="60" spans="2:14" ht="15.75" customHeight="1" x14ac:dyDescent="0.2">
      <c r="B60" s="314">
        <f>'Krok 2 - Vstupy Ex Post'!B124</f>
        <v>39</v>
      </c>
      <c r="C60" s="314">
        <f>'Krok 2 - Vstupy Ex Post'!C124</f>
        <v>0</v>
      </c>
      <c r="D60" s="314">
        <f>'Krok 2 - Vstupy Ex Post'!D124</f>
        <v>0</v>
      </c>
      <c r="E60" s="314">
        <f>'Krok 2 - Vstupy Ex Post'!E124</f>
        <v>0</v>
      </c>
      <c r="F60" s="314">
        <f>'Krok 2 - Vstupy Ex Post'!F124</f>
        <v>0</v>
      </c>
      <c r="G60" s="314">
        <f>'Krok 2 - Vstupy Ex Post'!G124</f>
        <v>0</v>
      </c>
      <c r="H60" s="314">
        <f>'Krok 2 - Vstupy Ex Post'!M124</f>
        <v>0</v>
      </c>
      <c r="I60" s="314">
        <f>'Krok 2 - Vstupy Ex Post'!N124</f>
        <v>0</v>
      </c>
      <c r="J60" s="314"/>
      <c r="K60" s="315">
        <f>'Krok 2 - Vstupy Ex Post'!DN124</f>
        <v>0</v>
      </c>
      <c r="L60" s="315">
        <f>'Krok 3- Tabuľka 1.'!H44</f>
        <v>0</v>
      </c>
      <c r="M60" s="315">
        <f>'Krok 3- Tabuľka 1.'!I44</f>
        <v>0</v>
      </c>
      <c r="N60" s="316">
        <f t="shared" si="0"/>
        <v>0</v>
      </c>
    </row>
    <row r="61" spans="2:14" ht="15.75" customHeight="1" x14ac:dyDescent="0.2">
      <c r="B61" s="322">
        <f>'Krok 2 - Vstupy Ex Post'!B127</f>
        <v>40</v>
      </c>
      <c r="C61" s="322">
        <f>'Krok 2 - Vstupy Ex Post'!C127</f>
        <v>0</v>
      </c>
      <c r="D61" s="322">
        <f>'Krok 2 - Vstupy Ex Post'!D127</f>
        <v>0</v>
      </c>
      <c r="E61" s="322">
        <f>'Krok 2 - Vstupy Ex Post'!E127</f>
        <v>0</v>
      </c>
      <c r="F61" s="322">
        <f>'Krok 2 - Vstupy Ex Post'!F127</f>
        <v>0</v>
      </c>
      <c r="G61" s="322">
        <f>'Krok 2 - Vstupy Ex Post'!G127</f>
        <v>0</v>
      </c>
      <c r="H61" s="322">
        <f>'Krok 2 - Vstupy Ex Post'!M127</f>
        <v>0</v>
      </c>
      <c r="I61" s="322">
        <f>'Krok 2 - Vstupy Ex Post'!N127</f>
        <v>0</v>
      </c>
      <c r="J61" s="322"/>
      <c r="K61" s="323">
        <f>'Krok 2 - Vstupy Ex Post'!DN127</f>
        <v>0</v>
      </c>
      <c r="L61" s="323">
        <f>'Krok 3- Tabuľka 1.'!H45</f>
        <v>0</v>
      </c>
      <c r="M61" s="323">
        <f>'Krok 3- Tabuľka 1.'!I45</f>
        <v>0</v>
      </c>
      <c r="N61" s="337">
        <f t="shared" si="0"/>
        <v>0</v>
      </c>
    </row>
    <row r="62" spans="2:14" ht="15.75" customHeight="1" x14ac:dyDescent="0.2">
      <c r="B62" s="314">
        <f>'Krok 2 - Vstupy Ex Post'!B130</f>
        <v>41</v>
      </c>
      <c r="C62" s="314">
        <f>'Krok 2 - Vstupy Ex Post'!C130</f>
        <v>0</v>
      </c>
      <c r="D62" s="314">
        <f>'Krok 2 - Vstupy Ex Post'!D130</f>
        <v>0</v>
      </c>
      <c r="E62" s="314">
        <f>'Krok 2 - Vstupy Ex Post'!E130</f>
        <v>0</v>
      </c>
      <c r="F62" s="314">
        <f>'Krok 2 - Vstupy Ex Post'!F130</f>
        <v>0</v>
      </c>
      <c r="G62" s="314">
        <f>'Krok 2 - Vstupy Ex Post'!G130</f>
        <v>0</v>
      </c>
      <c r="H62" s="314">
        <f>'Krok 2 - Vstupy Ex Post'!M130</f>
        <v>0</v>
      </c>
      <c r="I62" s="314">
        <f>'Krok 2 - Vstupy Ex Post'!N130</f>
        <v>0</v>
      </c>
      <c r="J62" s="314"/>
      <c r="K62" s="315">
        <f>'Krok 2 - Vstupy Ex Post'!DN130</f>
        <v>0</v>
      </c>
      <c r="L62" s="315">
        <f>'Krok 3- Tabuľka 1.'!H46</f>
        <v>0</v>
      </c>
      <c r="M62" s="315">
        <f>'Krok 3- Tabuľka 1.'!I46</f>
        <v>0</v>
      </c>
      <c r="N62" s="316">
        <f t="shared" si="0"/>
        <v>0</v>
      </c>
    </row>
    <row r="63" spans="2:14" ht="15.75" customHeight="1" x14ac:dyDescent="0.2">
      <c r="B63" s="322">
        <f>'Krok 2 - Vstupy Ex Post'!B133</f>
        <v>42</v>
      </c>
      <c r="C63" s="322">
        <f>'Krok 2 - Vstupy Ex Post'!C133</f>
        <v>0</v>
      </c>
      <c r="D63" s="322">
        <f>'Krok 2 - Vstupy Ex Post'!D133</f>
        <v>0</v>
      </c>
      <c r="E63" s="322">
        <f>'Krok 2 - Vstupy Ex Post'!E133</f>
        <v>0</v>
      </c>
      <c r="F63" s="322">
        <f>'Krok 2 - Vstupy Ex Post'!F133</f>
        <v>0</v>
      </c>
      <c r="G63" s="322">
        <f>'Krok 2 - Vstupy Ex Post'!G133</f>
        <v>0</v>
      </c>
      <c r="H63" s="322">
        <f>'Krok 2 - Vstupy Ex Post'!M133</f>
        <v>0</v>
      </c>
      <c r="I63" s="322">
        <f>'Krok 2 - Vstupy Ex Post'!N133</f>
        <v>0</v>
      </c>
      <c r="J63" s="322"/>
      <c r="K63" s="323">
        <f>'Krok 2 - Vstupy Ex Post'!DN133</f>
        <v>0</v>
      </c>
      <c r="L63" s="323">
        <f>'Krok 3- Tabuľka 1.'!H47</f>
        <v>0</v>
      </c>
      <c r="M63" s="323">
        <f>'Krok 3- Tabuľka 1.'!I47</f>
        <v>0</v>
      </c>
      <c r="N63" s="337">
        <f t="shared" si="0"/>
        <v>0</v>
      </c>
    </row>
    <row r="64" spans="2:14" ht="15.75" customHeight="1" x14ac:dyDescent="0.2">
      <c r="B64" s="314">
        <f>'Krok 2 - Vstupy Ex Post'!B136</f>
        <v>43</v>
      </c>
      <c r="C64" s="314">
        <f>'Krok 2 - Vstupy Ex Post'!C136</f>
        <v>0</v>
      </c>
      <c r="D64" s="314">
        <f>'Krok 2 - Vstupy Ex Post'!D136</f>
        <v>0</v>
      </c>
      <c r="E64" s="314">
        <f>'Krok 2 - Vstupy Ex Post'!E136</f>
        <v>0</v>
      </c>
      <c r="F64" s="314">
        <f>'Krok 2 - Vstupy Ex Post'!F136</f>
        <v>0</v>
      </c>
      <c r="G64" s="314">
        <f>'Krok 2 - Vstupy Ex Post'!G136</f>
        <v>0</v>
      </c>
      <c r="H64" s="314">
        <f>'Krok 2 - Vstupy Ex Post'!M136</f>
        <v>0</v>
      </c>
      <c r="I64" s="314">
        <f>'Krok 2 - Vstupy Ex Post'!N136</f>
        <v>0</v>
      </c>
      <c r="J64" s="314"/>
      <c r="K64" s="315">
        <f>'Krok 2 - Vstupy Ex Post'!DN136</f>
        <v>0</v>
      </c>
      <c r="L64" s="315">
        <f>'Krok 3- Tabuľka 1.'!H48</f>
        <v>0</v>
      </c>
      <c r="M64" s="315">
        <f>'Krok 3- Tabuľka 1.'!I48</f>
        <v>0</v>
      </c>
      <c r="N64" s="316">
        <f t="shared" si="0"/>
        <v>0</v>
      </c>
    </row>
    <row r="65" spans="2:14" ht="15.75" customHeight="1" x14ac:dyDescent="0.2">
      <c r="B65" s="322">
        <f>'Krok 2 - Vstupy Ex Post'!B139</f>
        <v>44</v>
      </c>
      <c r="C65" s="322">
        <f>'Krok 2 - Vstupy Ex Post'!C139</f>
        <v>0</v>
      </c>
      <c r="D65" s="322">
        <f>'Krok 2 - Vstupy Ex Post'!D139</f>
        <v>0</v>
      </c>
      <c r="E65" s="322">
        <f>'Krok 2 - Vstupy Ex Post'!E139</f>
        <v>0</v>
      </c>
      <c r="F65" s="322">
        <f>'Krok 2 - Vstupy Ex Post'!F139</f>
        <v>0</v>
      </c>
      <c r="G65" s="322">
        <f>'Krok 2 - Vstupy Ex Post'!G139</f>
        <v>0</v>
      </c>
      <c r="H65" s="322">
        <f>'Krok 2 - Vstupy Ex Post'!M139</f>
        <v>0</v>
      </c>
      <c r="I65" s="322">
        <f>'Krok 2 - Vstupy Ex Post'!N139</f>
        <v>0</v>
      </c>
      <c r="J65" s="322"/>
      <c r="K65" s="323">
        <f>'Krok 2 - Vstupy Ex Post'!DN139</f>
        <v>0</v>
      </c>
      <c r="L65" s="323">
        <f>'Krok 3- Tabuľka 1.'!H49</f>
        <v>0</v>
      </c>
      <c r="M65" s="323">
        <f>'Krok 3- Tabuľka 1.'!I49</f>
        <v>0</v>
      </c>
      <c r="N65" s="337">
        <f t="shared" si="0"/>
        <v>0</v>
      </c>
    </row>
    <row r="66" spans="2:14" ht="15.75" customHeight="1" x14ac:dyDescent="0.2">
      <c r="B66" s="314">
        <f>'Krok 2 - Vstupy Ex Post'!B142</f>
        <v>45</v>
      </c>
      <c r="C66" s="314">
        <f>'Krok 2 - Vstupy Ex Post'!C142</f>
        <v>0</v>
      </c>
      <c r="D66" s="314">
        <f>'Krok 2 - Vstupy Ex Post'!D142</f>
        <v>0</v>
      </c>
      <c r="E66" s="314">
        <f>'Krok 2 - Vstupy Ex Post'!E142</f>
        <v>0</v>
      </c>
      <c r="F66" s="314">
        <f>'Krok 2 - Vstupy Ex Post'!F142</f>
        <v>0</v>
      </c>
      <c r="G66" s="314">
        <f>'Krok 2 - Vstupy Ex Post'!G142</f>
        <v>0</v>
      </c>
      <c r="H66" s="314">
        <f>'Krok 2 - Vstupy Ex Post'!M142</f>
        <v>0</v>
      </c>
      <c r="I66" s="314">
        <f>'Krok 2 - Vstupy Ex Post'!N142</f>
        <v>0</v>
      </c>
      <c r="J66" s="314"/>
      <c r="K66" s="315">
        <f>'Krok 2 - Vstupy Ex Post'!DN142</f>
        <v>0</v>
      </c>
      <c r="L66" s="315">
        <f>'Krok 3- Tabuľka 1.'!H50</f>
        <v>0</v>
      </c>
      <c r="M66" s="315">
        <f>'Krok 3- Tabuľka 1.'!I50</f>
        <v>0</v>
      </c>
      <c r="N66" s="316">
        <f t="shared" si="0"/>
        <v>0</v>
      </c>
    </row>
    <row r="67" spans="2:14" ht="15.75" customHeight="1" x14ac:dyDescent="0.2">
      <c r="B67" s="322">
        <f>'Krok 2 - Vstupy Ex Post'!B145</f>
        <v>46</v>
      </c>
      <c r="C67" s="322">
        <f>'Krok 2 - Vstupy Ex Post'!C145</f>
        <v>0</v>
      </c>
      <c r="D67" s="322">
        <f>'Krok 2 - Vstupy Ex Post'!D145</f>
        <v>0</v>
      </c>
      <c r="E67" s="322">
        <f>'Krok 2 - Vstupy Ex Post'!E145</f>
        <v>0</v>
      </c>
      <c r="F67" s="322">
        <f>'Krok 2 - Vstupy Ex Post'!F145</f>
        <v>0</v>
      </c>
      <c r="G67" s="322">
        <f>'Krok 2 - Vstupy Ex Post'!G145</f>
        <v>0</v>
      </c>
      <c r="H67" s="322">
        <f>'Krok 2 - Vstupy Ex Post'!M145</f>
        <v>0</v>
      </c>
      <c r="I67" s="322">
        <f>'Krok 2 - Vstupy Ex Post'!N145</f>
        <v>0</v>
      </c>
      <c r="J67" s="322"/>
      <c r="K67" s="323">
        <f>'Krok 2 - Vstupy Ex Post'!DN145</f>
        <v>0</v>
      </c>
      <c r="L67" s="323">
        <f>'Krok 3- Tabuľka 1.'!H51</f>
        <v>0</v>
      </c>
      <c r="M67" s="323">
        <f>'Krok 3- Tabuľka 1.'!I51</f>
        <v>0</v>
      </c>
      <c r="N67" s="337">
        <f t="shared" si="0"/>
        <v>0</v>
      </c>
    </row>
    <row r="68" spans="2:14" ht="15.75" customHeight="1" x14ac:dyDescent="0.2">
      <c r="B68" s="314">
        <f>'Krok 2 - Vstupy Ex Post'!B148</f>
        <v>47</v>
      </c>
      <c r="C68" s="314">
        <f>'Krok 2 - Vstupy Ex Post'!C148</f>
        <v>0</v>
      </c>
      <c r="D68" s="314">
        <f>'Krok 2 - Vstupy Ex Post'!D148</f>
        <v>0</v>
      </c>
      <c r="E68" s="314">
        <f>'Krok 2 - Vstupy Ex Post'!E148</f>
        <v>0</v>
      </c>
      <c r="F68" s="314">
        <f>'Krok 2 - Vstupy Ex Post'!F148</f>
        <v>0</v>
      </c>
      <c r="G68" s="314">
        <f>'Krok 2 - Vstupy Ex Post'!G148</f>
        <v>0</v>
      </c>
      <c r="H68" s="314">
        <f>'Krok 2 - Vstupy Ex Post'!M148</f>
        <v>0</v>
      </c>
      <c r="I68" s="314">
        <f>'Krok 2 - Vstupy Ex Post'!N148</f>
        <v>0</v>
      </c>
      <c r="J68" s="314"/>
      <c r="K68" s="315">
        <f>'Krok 2 - Vstupy Ex Post'!DN148</f>
        <v>0</v>
      </c>
      <c r="L68" s="315">
        <f>'Krok 3- Tabuľka 1.'!H52</f>
        <v>0</v>
      </c>
      <c r="M68" s="315">
        <f>'Krok 3- Tabuľka 1.'!I52</f>
        <v>0</v>
      </c>
      <c r="N68" s="316">
        <f t="shared" si="0"/>
        <v>0</v>
      </c>
    </row>
    <row r="69" spans="2:14" ht="15.75" customHeight="1" x14ac:dyDescent="0.2">
      <c r="B69" s="322">
        <f>'Krok 2 - Vstupy Ex Post'!B151</f>
        <v>48</v>
      </c>
      <c r="C69" s="322">
        <f>'Krok 2 - Vstupy Ex Post'!C151</f>
        <v>0</v>
      </c>
      <c r="D69" s="322">
        <f>'Krok 2 - Vstupy Ex Post'!D151</f>
        <v>0</v>
      </c>
      <c r="E69" s="322">
        <f>'Krok 2 - Vstupy Ex Post'!E151</f>
        <v>0</v>
      </c>
      <c r="F69" s="322">
        <f>'Krok 2 - Vstupy Ex Post'!F151</f>
        <v>0</v>
      </c>
      <c r="G69" s="322">
        <f>'Krok 2 - Vstupy Ex Post'!G151</f>
        <v>0</v>
      </c>
      <c r="H69" s="322">
        <f>'Krok 2 - Vstupy Ex Post'!M151</f>
        <v>0</v>
      </c>
      <c r="I69" s="322">
        <f>'Krok 2 - Vstupy Ex Post'!N151</f>
        <v>0</v>
      </c>
      <c r="J69" s="322"/>
      <c r="K69" s="323">
        <f>'Krok 2 - Vstupy Ex Post'!DN151</f>
        <v>0</v>
      </c>
      <c r="L69" s="323">
        <f>'Krok 3- Tabuľka 1.'!H53</f>
        <v>0</v>
      </c>
      <c r="M69" s="323">
        <f>'Krok 3- Tabuľka 1.'!I53</f>
        <v>0</v>
      </c>
      <c r="N69" s="337">
        <f t="shared" si="0"/>
        <v>0</v>
      </c>
    </row>
    <row r="70" spans="2:14" ht="15.75" customHeight="1" x14ac:dyDescent="0.2">
      <c r="B70" s="314">
        <f>'Krok 2 - Vstupy Ex Post'!B154</f>
        <v>49</v>
      </c>
      <c r="C70" s="314">
        <f>'Krok 2 - Vstupy Ex Post'!C154</f>
        <v>0</v>
      </c>
      <c r="D70" s="314">
        <f>'Krok 2 - Vstupy Ex Post'!D154</f>
        <v>0</v>
      </c>
      <c r="E70" s="314">
        <f>'Krok 2 - Vstupy Ex Post'!E154</f>
        <v>0</v>
      </c>
      <c r="F70" s="314">
        <f>'Krok 2 - Vstupy Ex Post'!F154</f>
        <v>0</v>
      </c>
      <c r="G70" s="314">
        <f>'Krok 2 - Vstupy Ex Post'!G154</f>
        <v>0</v>
      </c>
      <c r="H70" s="314">
        <f>'Krok 2 - Vstupy Ex Post'!M154</f>
        <v>0</v>
      </c>
      <c r="I70" s="314">
        <f>'Krok 2 - Vstupy Ex Post'!N154</f>
        <v>0</v>
      </c>
      <c r="J70" s="314"/>
      <c r="K70" s="315">
        <f>'Krok 2 - Vstupy Ex Post'!DN154</f>
        <v>0</v>
      </c>
      <c r="L70" s="315">
        <f>'Krok 3- Tabuľka 1.'!H54</f>
        <v>0</v>
      </c>
      <c r="M70" s="315">
        <f>'Krok 3- Tabuľka 1.'!I54</f>
        <v>0</v>
      </c>
      <c r="N70" s="316">
        <f t="shared" si="0"/>
        <v>0</v>
      </c>
    </row>
    <row r="71" spans="2:14" ht="15.75" customHeight="1" thickBot="1" x14ac:dyDescent="0.25">
      <c r="B71" s="322">
        <f>'Krok 2 - Vstupy Ex Post'!B157</f>
        <v>50</v>
      </c>
      <c r="C71" s="322">
        <f>'Krok 2 - Vstupy Ex Post'!C157</f>
        <v>0</v>
      </c>
      <c r="D71" s="322">
        <f>'Krok 2 - Vstupy Ex Post'!D157</f>
        <v>0</v>
      </c>
      <c r="E71" s="322">
        <f>'Krok 2 - Vstupy Ex Post'!E157</f>
        <v>0</v>
      </c>
      <c r="F71" s="322">
        <f>'Krok 2 - Vstupy Ex Post'!F157</f>
        <v>0</v>
      </c>
      <c r="G71" s="322">
        <f>'Krok 2 - Vstupy Ex Post'!G157</f>
        <v>0</v>
      </c>
      <c r="H71" s="322">
        <f>'Krok 2 - Vstupy Ex Post'!M157</f>
        <v>0</v>
      </c>
      <c r="I71" s="322">
        <f>'Krok 2 - Vstupy Ex Post'!N157</f>
        <v>0</v>
      </c>
      <c r="J71" s="322"/>
      <c r="K71" s="323">
        <f>'Krok 2 - Vstupy Ex Post'!DN157</f>
        <v>0</v>
      </c>
      <c r="L71" s="323">
        <f>'Krok 3- Tabuľka 1.'!H55</f>
        <v>0</v>
      </c>
      <c r="M71" s="323">
        <f>'Krok 3- Tabuľka 1.'!I55</f>
        <v>0</v>
      </c>
      <c r="N71" s="337">
        <f t="shared" si="0"/>
        <v>0</v>
      </c>
    </row>
    <row r="72" spans="2:14" ht="15.75" customHeight="1" thickBot="1" x14ac:dyDescent="0.25">
      <c r="C72" s="592" t="s">
        <v>59</v>
      </c>
      <c r="D72" s="593"/>
      <c r="E72" s="593"/>
      <c r="F72" s="593"/>
      <c r="G72" s="593"/>
      <c r="H72" s="593"/>
      <c r="I72" s="593"/>
      <c r="J72" s="593"/>
      <c r="K72" s="317">
        <f>SUM(K22:K71)</f>
        <v>0</v>
      </c>
      <c r="L72" s="317">
        <f>SUM(L22:L71)</f>
        <v>0</v>
      </c>
      <c r="M72" s="317">
        <f>SUM(M22:M71)</f>
        <v>0</v>
      </c>
      <c r="N72" s="318">
        <f>SUM(N22:N71)</f>
        <v>0</v>
      </c>
    </row>
    <row r="73" spans="2:14" x14ac:dyDescent="0.2">
      <c r="G73" s="279"/>
    </row>
    <row r="74" spans="2:14" x14ac:dyDescent="0.2">
      <c r="G74" s="279"/>
      <c r="L74" s="319"/>
    </row>
    <row r="75" spans="2:14" x14ac:dyDescent="0.2">
      <c r="G75" s="279"/>
    </row>
    <row r="76" spans="2:14" x14ac:dyDescent="0.2">
      <c r="G76" s="279"/>
    </row>
    <row r="77" spans="2:14" x14ac:dyDescent="0.2">
      <c r="G77" s="279"/>
    </row>
    <row r="78" spans="2:14" x14ac:dyDescent="0.2">
      <c r="G78" s="279"/>
    </row>
    <row r="79" spans="2:14" x14ac:dyDescent="0.2">
      <c r="G79" s="279"/>
    </row>
    <row r="80" spans="2:14" x14ac:dyDescent="0.2">
      <c r="G80" s="279"/>
    </row>
    <row r="81" spans="7:7" x14ac:dyDescent="0.2">
      <c r="G81" s="279"/>
    </row>
    <row r="82" spans="7:7" x14ac:dyDescent="0.2">
      <c r="G82" s="279"/>
    </row>
  </sheetData>
  <sheetProtection algorithmName="SHA-512" hashValue="qaLp5e44PVD8vcS8vWGhzEQyobfdbjNmy9oeimtQAKXaSXUIiaXMZoTUKyvuGZ6WcMjNVd9UpcPgSIJWAYM85A==" saltValue="rPmzs9SRHmgEujLJIFAWCA==" spinCount="100000" sheet="1" objects="1" scenarios="1"/>
  <mergeCells count="17">
    <mergeCell ref="C1:M1"/>
    <mergeCell ref="B16:B21"/>
    <mergeCell ref="B15:L15"/>
    <mergeCell ref="J16:J21"/>
    <mergeCell ref="K16:K21"/>
    <mergeCell ref="L16:L21"/>
    <mergeCell ref="M16:M21"/>
    <mergeCell ref="N16:N21"/>
    <mergeCell ref="C72:J72"/>
    <mergeCell ref="C14:L14"/>
    <mergeCell ref="C16:C21"/>
    <mergeCell ref="D16:D21"/>
    <mergeCell ref="E16:E21"/>
    <mergeCell ref="F16:F21"/>
    <mergeCell ref="G16:G21"/>
    <mergeCell ref="H16:H21"/>
    <mergeCell ref="I16:I2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129"/>
  <sheetViews>
    <sheetView zoomScale="90" zoomScaleNormal="90" workbookViewId="0">
      <selection activeCell="C15" sqref="C15:Q15"/>
    </sheetView>
  </sheetViews>
  <sheetFormatPr defaultColWidth="9.140625" defaultRowHeight="12.75" x14ac:dyDescent="0.2"/>
  <cols>
    <col min="1" max="1" width="6.140625" style="62" customWidth="1"/>
    <col min="2" max="2" width="44.5703125" style="22" customWidth="1"/>
    <col min="3" max="3" width="20.28515625" style="22" customWidth="1"/>
    <col min="4" max="4" width="9.140625" style="22"/>
    <col min="5" max="5" width="11.42578125" style="22" customWidth="1"/>
    <col min="6" max="6" width="12.85546875" style="22" customWidth="1"/>
    <col min="7" max="7" width="9.140625" style="22"/>
    <col min="8" max="9" width="11.140625" style="22" customWidth="1"/>
    <col min="10" max="10" width="17.140625" style="22" customWidth="1"/>
    <col min="11" max="16" width="9.140625" style="22"/>
    <col min="17" max="17" width="13.28515625" style="22" bestFit="1" customWidth="1"/>
    <col min="18" max="18" width="28" style="22" customWidth="1"/>
    <col min="19" max="21" width="9.140625" style="22"/>
    <col min="22" max="22" width="11.85546875" style="22" customWidth="1"/>
    <col min="23" max="23" width="9.140625" style="22" customWidth="1"/>
    <col min="24" max="16384" width="9.140625" style="22"/>
  </cols>
  <sheetData>
    <row r="1" spans="1:17" x14ac:dyDescent="0.2">
      <c r="A1"/>
      <c r="B1"/>
      <c r="C1"/>
      <c r="D1"/>
      <c r="E1"/>
      <c r="F1"/>
      <c r="G1"/>
      <c r="H1"/>
      <c r="I1"/>
      <c r="J1"/>
      <c r="K1"/>
      <c r="L1"/>
      <c r="M1"/>
      <c r="N1"/>
      <c r="O1"/>
      <c r="P1"/>
      <c r="Q1"/>
    </row>
    <row r="2" spans="1:17" ht="18" x14ac:dyDescent="0.25">
      <c r="A2"/>
      <c r="B2" s="278" t="s">
        <v>375</v>
      </c>
      <c r="C2"/>
      <c r="D2"/>
      <c r="E2"/>
      <c r="F2"/>
      <c r="G2"/>
      <c r="H2"/>
      <c r="I2"/>
      <c r="J2"/>
      <c r="K2"/>
      <c r="L2"/>
      <c r="M2"/>
      <c r="N2"/>
      <c r="O2"/>
      <c r="P2"/>
      <c r="Q2"/>
    </row>
    <row r="3" spans="1:17" ht="15" x14ac:dyDescent="0.2">
      <c r="A3"/>
      <c r="B3"/>
      <c r="C3" s="346"/>
      <c r="D3" s="347"/>
      <c r="E3"/>
      <c r="F3"/>
      <c r="G3"/>
      <c r="H3"/>
      <c r="I3"/>
      <c r="J3"/>
      <c r="K3"/>
      <c r="L3"/>
      <c r="M3"/>
      <c r="N3"/>
      <c r="O3"/>
      <c r="P3"/>
      <c r="Q3"/>
    </row>
    <row r="4" spans="1:17" ht="15.75" x14ac:dyDescent="0.25">
      <c r="A4" s="63"/>
      <c r="B4" s="366" t="s">
        <v>354</v>
      </c>
      <c r="C4" s="610" t="s">
        <v>64</v>
      </c>
      <c r="D4" s="610"/>
      <c r="E4" s="610"/>
      <c r="F4" s="610"/>
      <c r="G4" s="610"/>
      <c r="H4" s="610"/>
      <c r="I4" s="610"/>
      <c r="J4" s="610"/>
      <c r="K4" s="610"/>
      <c r="L4" s="610"/>
      <c r="M4" s="610"/>
      <c r="N4" s="610"/>
      <c r="O4" s="610"/>
      <c r="P4" s="610"/>
      <c r="Q4" s="610"/>
    </row>
    <row r="5" spans="1:17" x14ac:dyDescent="0.2">
      <c r="A5" s="98"/>
      <c r="B5" s="348" t="s">
        <v>328</v>
      </c>
      <c r="C5" s="644" t="s">
        <v>364</v>
      </c>
      <c r="D5" s="645"/>
      <c r="E5" s="645"/>
      <c r="F5" s="645"/>
      <c r="G5" s="645"/>
      <c r="H5" s="645"/>
      <c r="I5" s="645"/>
      <c r="J5" s="645"/>
      <c r="K5" s="645"/>
      <c r="L5" s="645"/>
      <c r="M5" s="645"/>
      <c r="N5" s="645"/>
      <c r="O5" s="645"/>
      <c r="P5" s="645"/>
      <c r="Q5" s="646"/>
    </row>
    <row r="6" spans="1:17" x14ac:dyDescent="0.2">
      <c r="A6" s="98"/>
      <c r="B6" s="348" t="s">
        <v>290</v>
      </c>
      <c r="C6" s="611" t="s">
        <v>356</v>
      </c>
      <c r="D6" s="612"/>
      <c r="E6" s="612"/>
      <c r="F6" s="612"/>
      <c r="G6" s="612"/>
      <c r="H6" s="612"/>
      <c r="I6" s="612"/>
      <c r="J6" s="612"/>
      <c r="K6" s="612"/>
      <c r="L6" s="612"/>
      <c r="M6" s="612"/>
      <c r="N6" s="612"/>
      <c r="O6" s="612"/>
      <c r="P6" s="612"/>
      <c r="Q6" s="613"/>
    </row>
    <row r="7" spans="1:17" x14ac:dyDescent="0.2">
      <c r="A7" s="98"/>
      <c r="B7" s="348" t="s">
        <v>355</v>
      </c>
      <c r="C7" s="611" t="s">
        <v>356</v>
      </c>
      <c r="D7" s="612"/>
      <c r="E7" s="612"/>
      <c r="F7" s="612"/>
      <c r="G7" s="612"/>
      <c r="H7" s="612"/>
      <c r="I7" s="612"/>
      <c r="J7" s="612"/>
      <c r="K7" s="612"/>
      <c r="L7" s="612"/>
      <c r="M7" s="612"/>
      <c r="N7" s="612"/>
      <c r="O7" s="612"/>
      <c r="P7" s="612"/>
      <c r="Q7" s="613"/>
    </row>
    <row r="8" spans="1:17" ht="57.75" customHeight="1" x14ac:dyDescent="0.2">
      <c r="A8" s="98"/>
      <c r="B8" s="350" t="s">
        <v>71</v>
      </c>
      <c r="C8" s="638" t="s">
        <v>365</v>
      </c>
      <c r="D8" s="647"/>
      <c r="E8" s="647"/>
      <c r="F8" s="647"/>
      <c r="G8" s="647"/>
      <c r="H8" s="647"/>
      <c r="I8" s="647"/>
      <c r="J8" s="647"/>
      <c r="K8" s="647"/>
      <c r="L8" s="647"/>
      <c r="M8" s="647"/>
      <c r="N8" s="647"/>
      <c r="O8" s="647"/>
      <c r="P8" s="647"/>
      <c r="Q8" s="647"/>
    </row>
    <row r="9" spans="1:17" ht="64.5" customHeight="1" x14ac:dyDescent="0.2">
      <c r="A9" s="98"/>
      <c r="B9" s="349" t="s">
        <v>72</v>
      </c>
      <c r="C9" s="638" t="s">
        <v>366</v>
      </c>
      <c r="D9" s="638"/>
      <c r="E9" s="638"/>
      <c r="F9" s="638"/>
      <c r="G9" s="638"/>
      <c r="H9" s="638"/>
      <c r="I9" s="638"/>
      <c r="J9" s="638"/>
      <c r="K9" s="638"/>
      <c r="L9" s="638"/>
      <c r="M9" s="638"/>
      <c r="N9" s="638"/>
      <c r="O9" s="638"/>
      <c r="P9" s="638"/>
      <c r="Q9" s="638"/>
    </row>
    <row r="10" spans="1:17" ht="237" customHeight="1" x14ac:dyDescent="0.2">
      <c r="A10" s="98"/>
      <c r="B10" s="350" t="s">
        <v>329</v>
      </c>
      <c r="C10" s="648" t="s">
        <v>374</v>
      </c>
      <c r="D10" s="648"/>
      <c r="E10" s="648"/>
      <c r="F10" s="648"/>
      <c r="G10" s="648"/>
      <c r="H10" s="648"/>
      <c r="I10" s="648"/>
      <c r="J10" s="648"/>
      <c r="K10" s="648"/>
      <c r="L10" s="648"/>
      <c r="M10" s="648"/>
      <c r="N10" s="648"/>
      <c r="O10" s="648"/>
      <c r="P10" s="648"/>
      <c r="Q10" s="648"/>
    </row>
    <row r="11" spans="1:17" ht="36.75" customHeight="1" x14ac:dyDescent="0.2">
      <c r="A11" s="98"/>
      <c r="B11" s="349" t="s">
        <v>103</v>
      </c>
      <c r="C11" s="638" t="s">
        <v>357</v>
      </c>
      <c r="D11" s="638"/>
      <c r="E11" s="638"/>
      <c r="F11" s="638"/>
      <c r="G11" s="638"/>
      <c r="H11" s="638"/>
      <c r="I11" s="638"/>
      <c r="J11" s="638"/>
      <c r="K11" s="638"/>
      <c r="L11" s="638"/>
      <c r="M11" s="638"/>
      <c r="N11" s="638"/>
      <c r="O11" s="638"/>
      <c r="P11" s="638"/>
      <c r="Q11" s="638"/>
    </row>
    <row r="12" spans="1:17" ht="67.5" customHeight="1" x14ac:dyDescent="0.2">
      <c r="A12" s="98"/>
      <c r="B12" s="349" t="s">
        <v>174</v>
      </c>
      <c r="C12" s="638" t="s">
        <v>367</v>
      </c>
      <c r="D12" s="638"/>
      <c r="E12" s="638"/>
      <c r="F12" s="638"/>
      <c r="G12" s="638"/>
      <c r="H12" s="638"/>
      <c r="I12" s="638"/>
      <c r="J12" s="638"/>
      <c r="K12" s="638"/>
      <c r="L12" s="638"/>
      <c r="M12" s="638"/>
      <c r="N12" s="638"/>
      <c r="O12" s="638"/>
      <c r="P12" s="638"/>
      <c r="Q12" s="638"/>
    </row>
    <row r="13" spans="1:17" ht="63" customHeight="1" x14ac:dyDescent="0.2">
      <c r="A13" s="98"/>
      <c r="B13" s="351" t="s">
        <v>46</v>
      </c>
      <c r="C13" s="649" t="s">
        <v>368</v>
      </c>
      <c r="D13" s="649"/>
      <c r="E13" s="649"/>
      <c r="F13" s="649"/>
      <c r="G13" s="649"/>
      <c r="H13" s="649"/>
      <c r="I13" s="649"/>
      <c r="J13" s="649"/>
      <c r="K13" s="649"/>
      <c r="L13" s="649"/>
      <c r="M13" s="649"/>
      <c r="N13" s="649"/>
      <c r="O13" s="649"/>
      <c r="P13" s="649"/>
      <c r="Q13" s="649"/>
    </row>
    <row r="14" spans="1:17" ht="72" customHeight="1" x14ac:dyDescent="0.2">
      <c r="A14" s="98"/>
      <c r="B14" s="351" t="s">
        <v>330</v>
      </c>
      <c r="C14" s="649" t="s">
        <v>369</v>
      </c>
      <c r="D14" s="649"/>
      <c r="E14" s="649"/>
      <c r="F14" s="649"/>
      <c r="G14" s="649"/>
      <c r="H14" s="649"/>
      <c r="I14" s="649"/>
      <c r="J14" s="649"/>
      <c r="K14" s="649"/>
      <c r="L14" s="649"/>
      <c r="M14" s="649"/>
      <c r="N14" s="649"/>
      <c r="O14" s="649"/>
      <c r="P14" s="649"/>
      <c r="Q14" s="649"/>
    </row>
    <row r="15" spans="1:17" ht="95.25" customHeight="1" x14ac:dyDescent="0.2">
      <c r="A15" s="98"/>
      <c r="B15" s="350" t="s">
        <v>331</v>
      </c>
      <c r="C15" s="650" t="s">
        <v>358</v>
      </c>
      <c r="D15" s="650"/>
      <c r="E15" s="650"/>
      <c r="F15" s="650"/>
      <c r="G15" s="650"/>
      <c r="H15" s="650"/>
      <c r="I15" s="650"/>
      <c r="J15" s="650"/>
      <c r="K15" s="650"/>
      <c r="L15" s="650"/>
      <c r="M15" s="650"/>
      <c r="N15" s="650"/>
      <c r="O15" s="650"/>
      <c r="P15" s="650"/>
      <c r="Q15" s="650"/>
    </row>
    <row r="16" spans="1:17" ht="30" customHeight="1" x14ac:dyDescent="0.2">
      <c r="A16" s="98"/>
      <c r="B16" s="349" t="s">
        <v>332</v>
      </c>
      <c r="C16" s="639" t="s">
        <v>363</v>
      </c>
      <c r="D16" s="640"/>
      <c r="E16" s="640"/>
      <c r="F16" s="640"/>
      <c r="G16" s="640"/>
      <c r="H16" s="640"/>
      <c r="I16" s="640"/>
      <c r="J16" s="640"/>
      <c r="K16" s="640"/>
      <c r="L16" s="640"/>
      <c r="M16" s="640"/>
      <c r="N16" s="640"/>
      <c r="O16" s="640"/>
      <c r="P16" s="640"/>
      <c r="Q16" s="641"/>
    </row>
    <row r="17" spans="1:17" ht="103.5" customHeight="1" x14ac:dyDescent="0.2">
      <c r="A17" s="98"/>
      <c r="B17" s="350" t="s">
        <v>333</v>
      </c>
      <c r="C17" s="638" t="s">
        <v>359</v>
      </c>
      <c r="D17" s="638"/>
      <c r="E17" s="638"/>
      <c r="F17" s="638"/>
      <c r="G17" s="638"/>
      <c r="H17" s="638"/>
      <c r="I17" s="638"/>
      <c r="J17" s="638"/>
      <c r="K17" s="638"/>
      <c r="L17" s="638"/>
      <c r="M17" s="638"/>
      <c r="N17" s="638"/>
      <c r="O17" s="638"/>
      <c r="P17" s="638"/>
      <c r="Q17" s="638"/>
    </row>
    <row r="18" spans="1:17" ht="96" customHeight="1" x14ac:dyDescent="0.2">
      <c r="A18" s="98"/>
      <c r="B18" s="350" t="s">
        <v>334</v>
      </c>
      <c r="C18" s="638" t="s">
        <v>360</v>
      </c>
      <c r="D18" s="638"/>
      <c r="E18" s="638"/>
      <c r="F18" s="638"/>
      <c r="G18" s="638"/>
      <c r="H18" s="638"/>
      <c r="I18" s="638"/>
      <c r="J18" s="638"/>
      <c r="K18" s="638"/>
      <c r="L18" s="638"/>
      <c r="M18" s="638"/>
      <c r="N18" s="638"/>
      <c r="O18" s="638"/>
      <c r="P18" s="638"/>
      <c r="Q18" s="638"/>
    </row>
    <row r="19" spans="1:17" ht="409.5" customHeight="1" x14ac:dyDescent="0.2">
      <c r="A19" s="98"/>
      <c r="B19" s="350" t="s">
        <v>335</v>
      </c>
      <c r="C19" s="638" t="s">
        <v>376</v>
      </c>
      <c r="D19" s="638"/>
      <c r="E19" s="638"/>
      <c r="F19" s="638"/>
      <c r="G19" s="638"/>
      <c r="H19" s="638"/>
      <c r="I19" s="638"/>
      <c r="J19" s="638"/>
      <c r="K19" s="638"/>
      <c r="L19" s="638"/>
      <c r="M19" s="638"/>
      <c r="N19" s="638"/>
      <c r="O19" s="638"/>
      <c r="P19" s="638"/>
      <c r="Q19" s="638"/>
    </row>
    <row r="20" spans="1:17" ht="119.25" customHeight="1" x14ac:dyDescent="0.2">
      <c r="A20" s="98"/>
      <c r="B20" s="350" t="s">
        <v>336</v>
      </c>
      <c r="C20" s="638" t="s">
        <v>361</v>
      </c>
      <c r="D20" s="638"/>
      <c r="E20" s="638"/>
      <c r="F20" s="638"/>
      <c r="G20" s="638"/>
      <c r="H20" s="638"/>
      <c r="I20" s="638"/>
      <c r="J20" s="638"/>
      <c r="K20" s="638"/>
      <c r="L20" s="638"/>
      <c r="M20" s="638"/>
      <c r="N20" s="638"/>
      <c r="O20" s="638"/>
      <c r="P20" s="638"/>
      <c r="Q20" s="638"/>
    </row>
    <row r="21" spans="1:17" ht="143.25" customHeight="1" x14ac:dyDescent="0.2">
      <c r="A21" s="98"/>
      <c r="B21" s="350" t="s">
        <v>337</v>
      </c>
      <c r="C21" s="639" t="s">
        <v>362</v>
      </c>
      <c r="D21" s="640"/>
      <c r="E21" s="640"/>
      <c r="F21" s="640"/>
      <c r="G21" s="640"/>
      <c r="H21" s="640"/>
      <c r="I21" s="640"/>
      <c r="J21" s="640"/>
      <c r="K21" s="640"/>
      <c r="L21" s="640"/>
      <c r="M21" s="640"/>
      <c r="N21" s="640"/>
      <c r="O21" s="640"/>
      <c r="P21" s="640"/>
      <c r="Q21" s="641"/>
    </row>
    <row r="22" spans="1:17" x14ac:dyDescent="0.2">
      <c r="A22"/>
      <c r="B22"/>
      <c r="C22"/>
      <c r="D22"/>
      <c r="E22"/>
      <c r="F22"/>
      <c r="G22"/>
      <c r="H22"/>
      <c r="I22"/>
      <c r="J22"/>
      <c r="K22"/>
      <c r="L22"/>
      <c r="M22"/>
      <c r="N22"/>
      <c r="O22"/>
      <c r="P22"/>
      <c r="Q22"/>
    </row>
    <row r="23" spans="1:17" x14ac:dyDescent="0.2">
      <c r="A23"/>
      <c r="B23" s="80" t="s">
        <v>338</v>
      </c>
      <c r="K23"/>
      <c r="L23"/>
      <c r="M23"/>
      <c r="N23"/>
      <c r="O23"/>
      <c r="P23"/>
      <c r="Q23"/>
    </row>
    <row r="24" spans="1:17" x14ac:dyDescent="0.2">
      <c r="A24"/>
      <c r="B24" s="23" t="s">
        <v>339</v>
      </c>
      <c r="K24"/>
      <c r="L24"/>
      <c r="M24"/>
      <c r="N24"/>
      <c r="O24"/>
      <c r="P24"/>
      <c r="Q24"/>
    </row>
    <row r="25" spans="1:17" x14ac:dyDescent="0.2">
      <c r="A25"/>
      <c r="B25" s="338" t="s">
        <v>12</v>
      </c>
      <c r="C25" s="642" t="s">
        <v>16</v>
      </c>
      <c r="D25" s="642"/>
      <c r="E25" s="643" t="s">
        <v>12</v>
      </c>
      <c r="F25" s="643"/>
      <c r="G25" s="642" t="s">
        <v>16</v>
      </c>
      <c r="H25" s="642"/>
      <c r="I25" s="642"/>
      <c r="J25"/>
      <c r="K25"/>
      <c r="L25"/>
      <c r="M25"/>
      <c r="N25"/>
      <c r="O25"/>
      <c r="P25"/>
      <c r="Q25"/>
    </row>
    <row r="26" spans="1:17" ht="12.75" customHeight="1" x14ac:dyDescent="0.2">
      <c r="A26"/>
      <c r="B26" s="339" t="s">
        <v>17</v>
      </c>
      <c r="C26" s="631">
        <v>1</v>
      </c>
      <c r="D26" s="632"/>
      <c r="E26" s="633" t="s">
        <v>4</v>
      </c>
      <c r="F26" s="634"/>
      <c r="G26" s="635">
        <v>0.5</v>
      </c>
      <c r="H26" s="636"/>
      <c r="I26" s="637"/>
      <c r="J26"/>
      <c r="K26"/>
      <c r="L26"/>
      <c r="M26"/>
      <c r="N26"/>
      <c r="O26"/>
      <c r="P26"/>
      <c r="Q26"/>
    </row>
    <row r="27" spans="1:17" x14ac:dyDescent="0.2">
      <c r="A27"/>
      <c r="B27" s="339" t="s">
        <v>18</v>
      </c>
      <c r="C27" s="628">
        <v>2</v>
      </c>
      <c r="D27" s="628"/>
      <c r="E27" s="629" t="s">
        <v>6</v>
      </c>
      <c r="F27" s="629"/>
      <c r="G27" s="630">
        <v>0.33</v>
      </c>
      <c r="H27" s="630"/>
      <c r="I27" s="630"/>
      <c r="J27"/>
      <c r="K27"/>
      <c r="L27"/>
      <c r="M27"/>
      <c r="N27"/>
      <c r="O27"/>
      <c r="P27"/>
      <c r="Q27"/>
    </row>
    <row r="28" spans="1:17" x14ac:dyDescent="0.2">
      <c r="A28"/>
      <c r="B28" s="339" t="s">
        <v>19</v>
      </c>
      <c r="C28" s="628">
        <v>3</v>
      </c>
      <c r="D28" s="628"/>
      <c r="E28" s="629" t="s">
        <v>8</v>
      </c>
      <c r="F28" s="629"/>
      <c r="G28" s="630">
        <v>0.25</v>
      </c>
      <c r="H28" s="630"/>
      <c r="I28" s="630"/>
      <c r="J28"/>
      <c r="K28"/>
      <c r="L28"/>
      <c r="M28"/>
      <c r="N28"/>
      <c r="O28"/>
      <c r="P28"/>
      <c r="Q28"/>
    </row>
    <row r="29" spans="1:17" x14ac:dyDescent="0.2">
      <c r="A29"/>
      <c r="B29" s="339" t="s">
        <v>20</v>
      </c>
      <c r="C29" s="628">
        <v>4</v>
      </c>
      <c r="D29" s="628"/>
      <c r="E29" s="629" t="s">
        <v>11</v>
      </c>
      <c r="F29" s="629"/>
      <c r="G29" s="630">
        <v>0.2</v>
      </c>
      <c r="H29" s="630"/>
      <c r="I29" s="630"/>
      <c r="J29"/>
      <c r="K29"/>
      <c r="L29"/>
      <c r="M29"/>
      <c r="N29"/>
      <c r="O29"/>
      <c r="P29"/>
      <c r="Q29"/>
    </row>
    <row r="30" spans="1:17" x14ac:dyDescent="0.2">
      <c r="A30"/>
      <c r="B30" s="339" t="s">
        <v>21</v>
      </c>
      <c r="C30" s="628">
        <v>12</v>
      </c>
      <c r="D30" s="628"/>
      <c r="E30" s="629" t="s">
        <v>340</v>
      </c>
      <c r="F30" s="629"/>
      <c r="G30" s="630">
        <v>0.25</v>
      </c>
      <c r="H30" s="630"/>
      <c r="I30" s="630"/>
      <c r="J30"/>
      <c r="K30"/>
      <c r="L30"/>
      <c r="M30"/>
      <c r="N30"/>
      <c r="O30"/>
      <c r="P30"/>
      <c r="Q30"/>
    </row>
    <row r="31" spans="1:17" x14ac:dyDescent="0.2">
      <c r="A31"/>
      <c r="B31" s="339" t="s">
        <v>207</v>
      </c>
      <c r="C31" s="628">
        <v>52</v>
      </c>
      <c r="D31" s="628"/>
      <c r="E31" s="629" t="s">
        <v>171</v>
      </c>
      <c r="F31" s="629"/>
      <c r="G31" s="630">
        <v>1</v>
      </c>
      <c r="H31" s="630"/>
      <c r="I31" s="630"/>
      <c r="J31"/>
      <c r="K31"/>
      <c r="L31"/>
      <c r="M31"/>
      <c r="N31"/>
      <c r="O31"/>
      <c r="P31"/>
      <c r="Q31"/>
    </row>
    <row r="32" spans="1:17" x14ac:dyDescent="0.2">
      <c r="A32"/>
      <c r="B32"/>
      <c r="C32"/>
      <c r="D32"/>
      <c r="E32"/>
      <c r="F32"/>
      <c r="G32"/>
      <c r="H32"/>
      <c r="I32"/>
      <c r="J32"/>
      <c r="K32"/>
      <c r="L32"/>
      <c r="M32"/>
      <c r="N32"/>
      <c r="O32"/>
      <c r="P32"/>
      <c r="Q32"/>
    </row>
    <row r="33" spans="1:39" x14ac:dyDescent="0.2">
      <c r="A33"/>
      <c r="B33" s="352" t="s">
        <v>341</v>
      </c>
      <c r="N33"/>
      <c r="O33"/>
      <c r="P33"/>
      <c r="Q33"/>
    </row>
    <row r="34" spans="1:39" x14ac:dyDescent="0.2">
      <c r="A34"/>
      <c r="B34" s="23" t="s">
        <v>342</v>
      </c>
      <c r="C34"/>
      <c r="N34"/>
      <c r="O34"/>
      <c r="P34"/>
      <c r="Q34"/>
    </row>
    <row r="35" spans="1:39" ht="57" customHeight="1" x14ac:dyDescent="0.2">
      <c r="A35"/>
      <c r="B35" s="625" t="s">
        <v>343</v>
      </c>
      <c r="C35" s="626"/>
      <c r="D35" s="353" t="s">
        <v>344</v>
      </c>
      <c r="E35" s="353" t="s">
        <v>345</v>
      </c>
      <c r="F35" s="353" t="s">
        <v>346</v>
      </c>
      <c r="G35" s="627" t="s">
        <v>347</v>
      </c>
      <c r="H35" s="627"/>
      <c r="I35" s="627"/>
      <c r="J35" s="627"/>
      <c r="K35" s="627"/>
      <c r="L35" s="627"/>
      <c r="M35" s="627"/>
      <c r="N35" s="627"/>
      <c r="O35" s="627"/>
      <c r="P35" s="627"/>
      <c r="Q35" s="627"/>
      <c r="R35" s="627"/>
      <c r="S35" s="354"/>
      <c r="T35" s="354"/>
      <c r="U35" s="354"/>
      <c r="V35" s="354"/>
      <c r="W35" s="354"/>
      <c r="X35" s="354"/>
      <c r="Y35" s="354"/>
      <c r="Z35" s="354"/>
      <c r="AA35" s="354"/>
      <c r="AB35" s="354"/>
      <c r="AC35" s="354"/>
      <c r="AD35" s="354"/>
      <c r="AE35" s="354"/>
      <c r="AF35" s="354"/>
      <c r="AH35"/>
      <c r="AI35"/>
      <c r="AJ35" s="355"/>
      <c r="AK35" s="355"/>
      <c r="AL35" s="355"/>
      <c r="AM35" s="355"/>
    </row>
    <row r="36" spans="1:39" ht="18" customHeight="1" x14ac:dyDescent="0.2">
      <c r="A36"/>
      <c r="B36" s="616" t="s">
        <v>122</v>
      </c>
      <c r="C36" s="617"/>
      <c r="D36" s="2">
        <v>60</v>
      </c>
      <c r="E36" s="2">
        <v>270</v>
      </c>
      <c r="F36" s="178">
        <v>720</v>
      </c>
      <c r="G36" s="618" t="s">
        <v>144</v>
      </c>
      <c r="H36" s="618"/>
      <c r="I36" s="618"/>
      <c r="J36" s="618"/>
      <c r="K36" s="618"/>
      <c r="L36" s="618"/>
      <c r="M36" s="618"/>
      <c r="N36" s="618"/>
      <c r="O36" s="618"/>
      <c r="P36" s="618"/>
      <c r="Q36" s="618"/>
      <c r="R36" s="618"/>
      <c r="S36" s="356"/>
      <c r="T36" s="357"/>
      <c r="U36" s="357"/>
      <c r="V36" s="357"/>
      <c r="W36" s="357"/>
      <c r="X36" s="357"/>
      <c r="Y36" s="357"/>
      <c r="Z36" s="357"/>
      <c r="AA36" s="357"/>
      <c r="AB36" s="357"/>
      <c r="AC36" s="357"/>
      <c r="AD36" s="357"/>
      <c r="AE36" s="357"/>
      <c r="AF36" s="357"/>
      <c r="AH36"/>
      <c r="AI36"/>
      <c r="AJ36" s="355"/>
      <c r="AK36" s="355"/>
      <c r="AL36" s="355"/>
      <c r="AM36" s="355"/>
    </row>
    <row r="37" spans="1:39" ht="18" customHeight="1" x14ac:dyDescent="0.2">
      <c r="A37"/>
      <c r="B37" s="616" t="s">
        <v>123</v>
      </c>
      <c r="C37" s="617"/>
      <c r="D37" s="2">
        <v>45</v>
      </c>
      <c r="E37" s="2">
        <v>240</v>
      </c>
      <c r="F37" s="178">
        <v>600</v>
      </c>
      <c r="G37" s="618" t="s">
        <v>146</v>
      </c>
      <c r="H37" s="618"/>
      <c r="I37" s="618"/>
      <c r="J37" s="618"/>
      <c r="K37" s="618"/>
      <c r="L37" s="618"/>
      <c r="M37" s="618"/>
      <c r="N37" s="618"/>
      <c r="O37" s="618"/>
      <c r="P37" s="618"/>
      <c r="Q37" s="618"/>
      <c r="R37" s="618"/>
      <c r="S37" s="356"/>
      <c r="T37" s="357"/>
      <c r="U37" s="357"/>
      <c r="V37" s="357"/>
      <c r="W37" s="357"/>
      <c r="X37" s="357"/>
      <c r="Y37" s="357"/>
      <c r="Z37" s="357"/>
      <c r="AA37" s="357"/>
      <c r="AB37" s="357"/>
      <c r="AC37" s="357"/>
      <c r="AD37" s="357"/>
      <c r="AE37" s="357"/>
      <c r="AF37" s="357"/>
      <c r="AH37"/>
      <c r="AI37"/>
      <c r="AJ37" s="355"/>
      <c r="AK37" s="355"/>
      <c r="AL37" s="355"/>
      <c r="AM37" s="355"/>
    </row>
    <row r="38" spans="1:39" ht="18" customHeight="1" x14ac:dyDescent="0.2">
      <c r="A38"/>
      <c r="B38" s="616" t="s">
        <v>124</v>
      </c>
      <c r="C38" s="617"/>
      <c r="D38" s="2">
        <v>120</v>
      </c>
      <c r="E38" s="2">
        <v>540</v>
      </c>
      <c r="F38" s="178">
        <v>1500</v>
      </c>
      <c r="G38" s="618" t="s">
        <v>148</v>
      </c>
      <c r="H38" s="618"/>
      <c r="I38" s="618"/>
      <c r="J38" s="618"/>
      <c r="K38" s="618"/>
      <c r="L38" s="618"/>
      <c r="M38" s="618"/>
      <c r="N38" s="618"/>
      <c r="O38" s="618"/>
      <c r="P38" s="618"/>
      <c r="Q38" s="618"/>
      <c r="R38" s="618"/>
      <c r="S38" s="356"/>
      <c r="T38" s="357"/>
      <c r="U38" s="357"/>
      <c r="V38" s="357"/>
      <c r="W38" s="357"/>
      <c r="X38" s="357"/>
      <c r="Y38" s="357"/>
      <c r="Z38" s="357"/>
      <c r="AA38" s="357"/>
      <c r="AB38" s="357"/>
      <c r="AC38" s="357"/>
      <c r="AD38" s="357"/>
      <c r="AE38" s="357"/>
      <c r="AF38" s="357"/>
      <c r="AH38"/>
      <c r="AI38"/>
      <c r="AJ38" s="355"/>
      <c r="AK38" s="355"/>
      <c r="AL38" s="355"/>
      <c r="AM38" s="355"/>
    </row>
    <row r="39" spans="1:39" ht="18" customHeight="1" x14ac:dyDescent="0.2">
      <c r="A39"/>
      <c r="B39" s="616" t="s">
        <v>125</v>
      </c>
      <c r="C39" s="617"/>
      <c r="D39" s="2">
        <v>30</v>
      </c>
      <c r="E39" s="2">
        <v>240</v>
      </c>
      <c r="F39" s="178">
        <v>600</v>
      </c>
      <c r="G39" s="618" t="s">
        <v>149</v>
      </c>
      <c r="H39" s="618"/>
      <c r="I39" s="618"/>
      <c r="J39" s="618"/>
      <c r="K39" s="618"/>
      <c r="L39" s="618"/>
      <c r="M39" s="618"/>
      <c r="N39" s="618"/>
      <c r="O39" s="618"/>
      <c r="P39" s="618"/>
      <c r="Q39" s="618"/>
      <c r="R39" s="618"/>
      <c r="S39" s="356"/>
      <c r="T39" s="357"/>
      <c r="U39" s="357"/>
      <c r="V39" s="357"/>
      <c r="W39" s="357"/>
      <c r="X39" s="357"/>
      <c r="Y39" s="357"/>
      <c r="Z39" s="357"/>
      <c r="AA39" s="357"/>
      <c r="AB39" s="357"/>
      <c r="AC39" s="357"/>
      <c r="AD39" s="357"/>
      <c r="AE39" s="357"/>
      <c r="AF39" s="357"/>
      <c r="AH39"/>
      <c r="AI39"/>
      <c r="AJ39" s="355"/>
      <c r="AK39" s="355"/>
      <c r="AL39" s="355"/>
      <c r="AM39" s="355"/>
    </row>
    <row r="40" spans="1:39" ht="18" customHeight="1" x14ac:dyDescent="0.2">
      <c r="A40"/>
      <c r="B40" s="616" t="s">
        <v>126</v>
      </c>
      <c r="C40" s="617"/>
      <c r="D40" s="2">
        <v>30</v>
      </c>
      <c r="E40" s="2">
        <v>120</v>
      </c>
      <c r="F40" s="178">
        <v>360</v>
      </c>
      <c r="G40" s="618" t="s">
        <v>150</v>
      </c>
      <c r="H40" s="618"/>
      <c r="I40" s="618"/>
      <c r="J40" s="618"/>
      <c r="K40" s="618"/>
      <c r="L40" s="618"/>
      <c r="M40" s="618"/>
      <c r="N40" s="618"/>
      <c r="O40" s="618"/>
      <c r="P40" s="618"/>
      <c r="Q40" s="618"/>
      <c r="R40" s="618"/>
      <c r="S40" s="356"/>
      <c r="T40" s="357"/>
      <c r="U40" s="357"/>
      <c r="V40" s="357"/>
      <c r="W40" s="357"/>
      <c r="X40" s="357"/>
      <c r="Y40" s="357"/>
      <c r="Z40" s="357"/>
      <c r="AA40" s="357"/>
      <c r="AB40" s="357"/>
      <c r="AC40" s="357"/>
      <c r="AD40" s="357"/>
      <c r="AE40" s="357"/>
      <c r="AF40" s="357"/>
      <c r="AH40"/>
      <c r="AI40"/>
      <c r="AJ40" s="355"/>
      <c r="AK40" s="355"/>
      <c r="AL40" s="355"/>
      <c r="AM40" s="355"/>
    </row>
    <row r="41" spans="1:39" ht="30.75" customHeight="1" x14ac:dyDescent="0.2">
      <c r="A41"/>
      <c r="B41" s="616" t="s">
        <v>127</v>
      </c>
      <c r="C41" s="617"/>
      <c r="D41" s="2">
        <v>30</v>
      </c>
      <c r="E41" s="2">
        <v>180</v>
      </c>
      <c r="F41" s="178">
        <v>540</v>
      </c>
      <c r="G41" s="618" t="s">
        <v>151</v>
      </c>
      <c r="H41" s="618"/>
      <c r="I41" s="618"/>
      <c r="J41" s="618"/>
      <c r="K41" s="618"/>
      <c r="L41" s="618"/>
      <c r="M41" s="618"/>
      <c r="N41" s="618"/>
      <c r="O41" s="618"/>
      <c r="P41" s="618"/>
      <c r="Q41" s="618"/>
      <c r="R41" s="618"/>
      <c r="S41" s="356"/>
      <c r="T41" s="357"/>
      <c r="U41" s="357"/>
      <c r="V41" s="357"/>
      <c r="W41" s="357"/>
      <c r="X41" s="357"/>
      <c r="Y41" s="357"/>
      <c r="Z41" s="357"/>
      <c r="AA41" s="357"/>
      <c r="AB41" s="357"/>
      <c r="AC41" s="357"/>
      <c r="AD41" s="357"/>
      <c r="AE41" s="357"/>
      <c r="AF41" s="357"/>
      <c r="AH41"/>
      <c r="AI41"/>
      <c r="AJ41" s="355"/>
      <c r="AK41" s="355"/>
      <c r="AL41" s="355"/>
      <c r="AM41" s="355"/>
    </row>
    <row r="42" spans="1:39" ht="18" customHeight="1" x14ac:dyDescent="0.2">
      <c r="A42"/>
      <c r="B42" s="616" t="s">
        <v>128</v>
      </c>
      <c r="C42" s="617"/>
      <c r="D42" s="2">
        <v>60</v>
      </c>
      <c r="E42" s="2">
        <v>240</v>
      </c>
      <c r="F42" s="178">
        <v>600</v>
      </c>
      <c r="G42" s="618" t="s">
        <v>169</v>
      </c>
      <c r="H42" s="618"/>
      <c r="I42" s="618"/>
      <c r="J42" s="618"/>
      <c r="K42" s="618"/>
      <c r="L42" s="618"/>
      <c r="M42" s="618"/>
      <c r="N42" s="618"/>
      <c r="O42" s="618"/>
      <c r="P42" s="618"/>
      <c r="Q42" s="618"/>
      <c r="R42" s="618"/>
      <c r="S42" s="356"/>
      <c r="T42" s="357"/>
      <c r="U42" s="357"/>
      <c r="V42" s="357"/>
      <c r="W42" s="357"/>
      <c r="X42" s="357"/>
      <c r="Y42" s="357"/>
      <c r="Z42" s="357"/>
      <c r="AA42" s="357"/>
      <c r="AB42" s="357"/>
      <c r="AC42" s="357"/>
      <c r="AD42" s="357"/>
      <c r="AE42" s="357"/>
      <c r="AF42" s="357"/>
      <c r="AH42"/>
      <c r="AI42"/>
      <c r="AJ42" s="355"/>
      <c r="AK42" s="355"/>
      <c r="AL42" s="355"/>
      <c r="AM42" s="355"/>
    </row>
    <row r="43" spans="1:39" ht="27" customHeight="1" x14ac:dyDescent="0.2">
      <c r="A43"/>
      <c r="B43" s="616" t="s">
        <v>129</v>
      </c>
      <c r="C43" s="617"/>
      <c r="D43" s="2">
        <v>120</v>
      </c>
      <c r="E43" s="2">
        <v>360</v>
      </c>
      <c r="F43" s="178">
        <v>1020</v>
      </c>
      <c r="G43" s="618" t="s">
        <v>152</v>
      </c>
      <c r="H43" s="618"/>
      <c r="I43" s="618"/>
      <c r="J43" s="618"/>
      <c r="K43" s="618"/>
      <c r="L43" s="618"/>
      <c r="M43" s="618"/>
      <c r="N43" s="618"/>
      <c r="O43" s="618"/>
      <c r="P43" s="618"/>
      <c r="Q43" s="618"/>
      <c r="R43" s="618"/>
      <c r="S43" s="356"/>
      <c r="T43" s="357"/>
      <c r="U43" s="357"/>
      <c r="V43" s="357"/>
      <c r="W43" s="357"/>
      <c r="X43" s="357"/>
      <c r="Y43" s="357"/>
      <c r="Z43" s="357"/>
      <c r="AA43" s="357"/>
      <c r="AB43" s="357"/>
      <c r="AC43" s="357"/>
      <c r="AD43" s="357"/>
      <c r="AE43" s="357"/>
      <c r="AF43" s="357"/>
      <c r="AH43"/>
      <c r="AI43"/>
      <c r="AJ43" s="355"/>
      <c r="AK43" s="355"/>
      <c r="AL43" s="355"/>
      <c r="AM43" s="355"/>
    </row>
    <row r="44" spans="1:39" ht="18" customHeight="1" x14ac:dyDescent="0.2">
      <c r="A44"/>
      <c r="B44" s="616" t="s">
        <v>130</v>
      </c>
      <c r="C44" s="617"/>
      <c r="D44" s="2">
        <v>480</v>
      </c>
      <c r="E44" s="2">
        <v>540</v>
      </c>
      <c r="F44" s="178">
        <v>1500</v>
      </c>
      <c r="G44" s="618" t="s">
        <v>153</v>
      </c>
      <c r="H44" s="618"/>
      <c r="I44" s="618"/>
      <c r="J44" s="618"/>
      <c r="K44" s="618"/>
      <c r="L44" s="618"/>
      <c r="M44" s="618"/>
      <c r="N44" s="618"/>
      <c r="O44" s="618"/>
      <c r="P44" s="618"/>
      <c r="Q44" s="618"/>
      <c r="R44" s="618"/>
      <c r="S44" s="356"/>
      <c r="T44" s="357"/>
      <c r="U44" s="357"/>
      <c r="V44" s="357"/>
      <c r="W44" s="357"/>
      <c r="X44" s="357"/>
      <c r="Y44" s="357"/>
      <c r="Z44" s="357"/>
      <c r="AA44" s="357"/>
      <c r="AB44" s="357"/>
      <c r="AC44" s="357"/>
      <c r="AD44" s="357"/>
      <c r="AE44" s="357"/>
      <c r="AF44" s="357"/>
      <c r="AH44"/>
      <c r="AI44"/>
      <c r="AJ44" s="355"/>
      <c r="AK44" s="355"/>
      <c r="AL44" s="355"/>
      <c r="AM44" s="355"/>
    </row>
    <row r="45" spans="1:39" ht="18" customHeight="1" x14ac:dyDescent="0.2">
      <c r="A45"/>
      <c r="B45" s="616" t="s">
        <v>131</v>
      </c>
      <c r="C45" s="617"/>
      <c r="D45" s="2">
        <v>60</v>
      </c>
      <c r="E45" s="2">
        <v>180</v>
      </c>
      <c r="F45" s="178">
        <v>540</v>
      </c>
      <c r="G45" s="618" t="s">
        <v>154</v>
      </c>
      <c r="H45" s="618"/>
      <c r="I45" s="618"/>
      <c r="J45" s="618"/>
      <c r="K45" s="618"/>
      <c r="L45" s="618"/>
      <c r="M45" s="618"/>
      <c r="N45" s="618"/>
      <c r="O45" s="618"/>
      <c r="P45" s="618"/>
      <c r="Q45" s="618"/>
      <c r="R45" s="618"/>
      <c r="S45" s="356"/>
      <c r="T45" s="357"/>
      <c r="U45" s="357"/>
      <c r="V45" s="357"/>
      <c r="W45" s="357"/>
      <c r="X45" s="357"/>
      <c r="Y45" s="357"/>
      <c r="Z45" s="357"/>
      <c r="AA45" s="357"/>
      <c r="AB45" s="357"/>
      <c r="AC45" s="357"/>
      <c r="AD45" s="357"/>
      <c r="AE45" s="357"/>
      <c r="AF45" s="357"/>
      <c r="AH45"/>
      <c r="AI45"/>
      <c r="AJ45" s="355"/>
      <c r="AK45" s="355"/>
      <c r="AL45" s="355"/>
      <c r="AM45" s="355"/>
    </row>
    <row r="46" spans="1:39" ht="30" customHeight="1" x14ac:dyDescent="0.2">
      <c r="A46"/>
      <c r="B46" s="616" t="s">
        <v>132</v>
      </c>
      <c r="C46" s="617"/>
      <c r="D46" s="2">
        <v>30</v>
      </c>
      <c r="E46" s="2">
        <v>210</v>
      </c>
      <c r="F46" s="178">
        <v>600</v>
      </c>
      <c r="G46" s="618" t="s">
        <v>155</v>
      </c>
      <c r="H46" s="618"/>
      <c r="I46" s="618"/>
      <c r="J46" s="618"/>
      <c r="K46" s="618"/>
      <c r="L46" s="618"/>
      <c r="M46" s="618"/>
      <c r="N46" s="618"/>
      <c r="O46" s="618"/>
      <c r="P46" s="618"/>
      <c r="Q46" s="618"/>
      <c r="R46" s="618"/>
      <c r="S46" s="356"/>
      <c r="T46" s="357"/>
      <c r="U46" s="357"/>
      <c r="V46" s="357"/>
      <c r="W46" s="357"/>
      <c r="X46" s="357"/>
      <c r="Y46" s="357"/>
      <c r="Z46" s="357"/>
      <c r="AA46" s="357"/>
      <c r="AB46" s="357"/>
      <c r="AC46" s="357"/>
      <c r="AD46" s="357"/>
      <c r="AE46" s="357"/>
      <c r="AF46" s="357"/>
      <c r="AH46"/>
      <c r="AI46"/>
      <c r="AJ46" s="355"/>
      <c r="AK46" s="355"/>
      <c r="AL46" s="355"/>
      <c r="AM46" s="355"/>
    </row>
    <row r="47" spans="1:39" ht="27.75" customHeight="1" x14ac:dyDescent="0.2">
      <c r="A47"/>
      <c r="B47" s="616" t="s">
        <v>133</v>
      </c>
      <c r="C47" s="617"/>
      <c r="D47" s="2">
        <v>45</v>
      </c>
      <c r="E47" s="2">
        <v>120</v>
      </c>
      <c r="F47" s="178">
        <v>360</v>
      </c>
      <c r="G47" s="618" t="s">
        <v>156</v>
      </c>
      <c r="H47" s="618"/>
      <c r="I47" s="618"/>
      <c r="J47" s="618"/>
      <c r="K47" s="618"/>
      <c r="L47" s="618"/>
      <c r="M47" s="618"/>
      <c r="N47" s="618"/>
      <c r="O47" s="618"/>
      <c r="P47" s="618"/>
      <c r="Q47" s="618"/>
      <c r="R47" s="618"/>
      <c r="T47" s="357"/>
      <c r="U47" s="357"/>
      <c r="V47" s="357"/>
      <c r="W47" s="357"/>
      <c r="X47" s="357"/>
      <c r="Y47" s="357"/>
      <c r="Z47" s="357"/>
      <c r="AA47" s="357"/>
      <c r="AB47" s="357"/>
      <c r="AC47" s="357"/>
      <c r="AD47" s="357"/>
      <c r="AE47" s="357"/>
      <c r="AF47" s="357"/>
      <c r="AH47"/>
      <c r="AI47"/>
      <c r="AJ47" s="355"/>
      <c r="AK47" s="355"/>
      <c r="AL47" s="355"/>
      <c r="AM47" s="355"/>
    </row>
    <row r="48" spans="1:39" ht="27" customHeight="1" x14ac:dyDescent="0.2">
      <c r="A48"/>
      <c r="B48" s="616" t="s">
        <v>172</v>
      </c>
      <c r="C48" s="617"/>
      <c r="D48" s="2">
        <v>45</v>
      </c>
      <c r="E48" s="2">
        <v>120</v>
      </c>
      <c r="F48" s="178">
        <v>360</v>
      </c>
      <c r="G48" s="618" t="s">
        <v>173</v>
      </c>
      <c r="H48" s="618"/>
      <c r="I48" s="618"/>
      <c r="J48" s="618"/>
      <c r="K48" s="618"/>
      <c r="L48" s="618"/>
      <c r="M48" s="618"/>
      <c r="N48" s="618"/>
      <c r="O48" s="618"/>
      <c r="P48" s="618"/>
      <c r="Q48" s="618"/>
      <c r="R48" s="618"/>
      <c r="S48" s="358"/>
      <c r="T48" s="357"/>
      <c r="U48" s="357"/>
      <c r="V48" s="357"/>
      <c r="W48" s="357"/>
      <c r="X48" s="357"/>
      <c r="Y48" s="357"/>
      <c r="Z48" s="357"/>
      <c r="AA48" s="357"/>
      <c r="AB48" s="357"/>
      <c r="AC48" s="357"/>
      <c r="AD48" s="357"/>
      <c r="AE48" s="357"/>
      <c r="AF48" s="357"/>
      <c r="AH48"/>
      <c r="AI48"/>
      <c r="AJ48" s="355"/>
      <c r="AK48" s="355"/>
      <c r="AL48" s="355"/>
      <c r="AM48" s="355"/>
    </row>
    <row r="49" spans="1:39" ht="17.45" customHeight="1" x14ac:dyDescent="0.2">
      <c r="A49"/>
      <c r="B49" s="359"/>
      <c r="C49" s="359"/>
      <c r="D49" s="355"/>
      <c r="E49" s="355"/>
      <c r="F49" s="355"/>
      <c r="G49" s="360"/>
      <c r="H49" s="360"/>
      <c r="I49" s="360"/>
      <c r="J49" s="360"/>
      <c r="K49" s="360"/>
      <c r="L49" s="360"/>
      <c r="M49" s="360"/>
      <c r="N49" s="360"/>
      <c r="O49" s="360"/>
      <c r="P49" s="360"/>
      <c r="Q49" s="360"/>
      <c r="R49" s="360"/>
      <c r="S49"/>
      <c r="T49"/>
      <c r="U49" s="360"/>
      <c r="V49" s="360"/>
      <c r="W49" s="360"/>
      <c r="X49" s="360"/>
      <c r="Y49" s="360"/>
      <c r="Z49" s="360"/>
      <c r="AA49" s="360"/>
      <c r="AB49" s="360"/>
      <c r="AC49" s="360"/>
      <c r="AD49" s="360"/>
      <c r="AE49" s="360"/>
      <c r="AF49" s="360"/>
      <c r="AH49"/>
      <c r="AI49"/>
      <c r="AJ49" s="355"/>
      <c r="AK49" s="355"/>
      <c r="AL49" s="355"/>
      <c r="AM49" s="355"/>
    </row>
    <row r="50" spans="1:39" ht="17.45" customHeight="1" x14ac:dyDescent="0.2">
      <c r="A50"/>
      <c r="B50" s="352" t="s">
        <v>141</v>
      </c>
      <c r="C50" s="359"/>
      <c r="D50" s="355"/>
      <c r="E50" s="355"/>
      <c r="F50" s="355"/>
      <c r="G50" s="360"/>
      <c r="H50" s="360"/>
      <c r="I50" s="360"/>
      <c r="J50" s="360"/>
      <c r="K50" s="360"/>
      <c r="L50" s="360"/>
      <c r="M50" s="360"/>
      <c r="N50" s="360"/>
      <c r="O50" s="360"/>
      <c r="P50" s="360"/>
      <c r="Q50" s="360"/>
      <c r="R50" s="360"/>
      <c r="S50"/>
      <c r="T50"/>
      <c r="U50" s="360"/>
      <c r="V50" s="360"/>
      <c r="W50" s="360"/>
      <c r="X50" s="360"/>
      <c r="Y50" s="360"/>
      <c r="Z50" s="360"/>
      <c r="AA50" s="360"/>
      <c r="AB50" s="360"/>
      <c r="AC50" s="360"/>
      <c r="AD50" s="360"/>
      <c r="AE50" s="360"/>
      <c r="AF50" s="360"/>
    </row>
    <row r="51" spans="1:39" ht="17.45" customHeight="1" x14ac:dyDescent="0.2">
      <c r="A51"/>
      <c r="B51" s="361" t="s">
        <v>348</v>
      </c>
      <c r="C51" s="362" t="s">
        <v>349</v>
      </c>
      <c r="D51" s="623" t="s">
        <v>350</v>
      </c>
      <c r="E51" s="624"/>
      <c r="F51" s="355"/>
      <c r="G51" s="360"/>
      <c r="H51" s="360"/>
      <c r="I51" s="360"/>
      <c r="J51" s="360"/>
      <c r="K51" s="360"/>
      <c r="L51" s="360"/>
      <c r="M51" s="360"/>
      <c r="N51" s="360"/>
      <c r="O51" s="360"/>
      <c r="P51" s="360"/>
      <c r="Q51" s="360"/>
      <c r="R51" s="360"/>
      <c r="S51"/>
      <c r="T51"/>
      <c r="U51" s="360"/>
      <c r="V51" s="360"/>
      <c r="W51" s="360"/>
      <c r="X51" s="360"/>
      <c r="Y51" s="360"/>
      <c r="Z51" s="360"/>
      <c r="AA51" s="360"/>
      <c r="AB51" s="360"/>
      <c r="AC51" s="360"/>
      <c r="AD51" s="360"/>
      <c r="AE51" s="360"/>
      <c r="AF51" s="360"/>
      <c r="AH51"/>
      <c r="AI51"/>
      <c r="AJ51" s="355"/>
      <c r="AK51" s="355"/>
      <c r="AL51" s="355"/>
      <c r="AM51" s="355"/>
    </row>
    <row r="52" spans="1:39" ht="17.45" customHeight="1" x14ac:dyDescent="0.2">
      <c r="A52"/>
      <c r="B52" s="1" t="s">
        <v>143</v>
      </c>
      <c r="C52" s="2"/>
      <c r="D52" s="614"/>
      <c r="E52" s="615"/>
      <c r="F52" s="355"/>
      <c r="G52" s="360"/>
      <c r="H52" s="360"/>
      <c r="I52" s="360"/>
      <c r="J52" s="360"/>
      <c r="K52" s="360"/>
      <c r="L52" s="360"/>
      <c r="M52" s="360"/>
      <c r="N52" s="360"/>
      <c r="O52" s="360"/>
      <c r="P52" s="360"/>
      <c r="Q52" s="360"/>
      <c r="R52" s="360"/>
      <c r="S52"/>
      <c r="T52"/>
      <c r="U52" s="360"/>
      <c r="V52" s="360"/>
      <c r="W52" s="360"/>
      <c r="X52" s="360"/>
      <c r="Y52" s="360"/>
      <c r="Z52" s="360"/>
      <c r="AA52" s="360"/>
      <c r="AB52" s="360"/>
      <c r="AC52" s="360"/>
      <c r="AD52" s="360"/>
      <c r="AE52" s="360"/>
      <c r="AF52" s="360"/>
      <c r="AH52"/>
      <c r="AI52"/>
      <c r="AJ52" s="355"/>
      <c r="AK52" s="355"/>
      <c r="AL52" s="355"/>
      <c r="AM52" s="355"/>
    </row>
    <row r="53" spans="1:39" ht="17.45" customHeight="1" x14ac:dyDescent="0.2">
      <c r="A53"/>
      <c r="B53" s="1" t="s">
        <v>145</v>
      </c>
      <c r="C53" s="363">
        <v>0</v>
      </c>
      <c r="D53" s="614" t="s">
        <v>351</v>
      </c>
      <c r="E53" s="615"/>
      <c r="F53" s="355"/>
      <c r="G53" s="360"/>
      <c r="H53" s="360"/>
      <c r="I53" s="360"/>
      <c r="J53" s="360"/>
      <c r="K53" s="360"/>
      <c r="L53" s="360"/>
      <c r="M53" s="360"/>
      <c r="N53" s="360"/>
      <c r="O53" s="360"/>
      <c r="P53" s="360"/>
      <c r="Q53" s="360"/>
      <c r="R53" s="360"/>
      <c r="S53"/>
      <c r="T53"/>
      <c r="U53" s="360"/>
      <c r="V53" s="360"/>
      <c r="W53" s="360"/>
      <c r="X53" s="360"/>
      <c r="Y53" s="360"/>
      <c r="Z53" s="360"/>
      <c r="AA53" s="360"/>
      <c r="AB53" s="360"/>
      <c r="AC53" s="360"/>
      <c r="AD53" s="360"/>
      <c r="AE53" s="360"/>
      <c r="AF53" s="360"/>
      <c r="AH53"/>
      <c r="AI53"/>
      <c r="AJ53" s="355"/>
      <c r="AK53" s="355"/>
      <c r="AL53" s="355"/>
      <c r="AM53" s="355"/>
    </row>
    <row r="54" spans="1:39" ht="17.45" customHeight="1" x14ac:dyDescent="0.2">
      <c r="A54"/>
      <c r="B54" s="1" t="s">
        <v>147</v>
      </c>
      <c r="C54" s="363">
        <v>60</v>
      </c>
      <c r="D54" s="614" t="s">
        <v>352</v>
      </c>
      <c r="E54" s="615"/>
      <c r="F54" s="355"/>
      <c r="G54" s="360"/>
      <c r="H54" s="360"/>
      <c r="I54" s="360"/>
      <c r="J54" s="360"/>
      <c r="K54" s="360"/>
      <c r="L54" s="360"/>
      <c r="M54" s="360"/>
      <c r="N54" s="360"/>
      <c r="O54" s="360"/>
      <c r="P54" s="360"/>
      <c r="Q54" s="360"/>
      <c r="R54" s="360"/>
      <c r="S54"/>
      <c r="T54"/>
      <c r="U54" s="360"/>
      <c r="V54" s="360"/>
      <c r="W54" s="360"/>
      <c r="X54" s="360"/>
      <c r="Y54" s="360"/>
      <c r="Z54" s="360"/>
      <c r="AA54" s="360"/>
      <c r="AB54" s="360"/>
      <c r="AC54" s="360"/>
      <c r="AD54" s="360"/>
      <c r="AE54" s="360"/>
      <c r="AF54" s="360"/>
      <c r="AH54"/>
      <c r="AI54"/>
      <c r="AJ54" s="355"/>
      <c r="AK54" s="355"/>
      <c r="AL54" s="355"/>
      <c r="AM54" s="355"/>
    </row>
    <row r="55" spans="1:39" ht="17.45" customHeight="1" x14ac:dyDescent="0.2">
      <c r="A55"/>
      <c r="B55" s="359"/>
      <c r="C55" s="359"/>
      <c r="D55" s="355"/>
      <c r="E55" s="355"/>
      <c r="F55" s="355"/>
      <c r="G55" s="360"/>
      <c r="H55" s="360"/>
      <c r="I55" s="360"/>
      <c r="J55" s="360"/>
      <c r="K55" s="360"/>
      <c r="L55" s="360"/>
      <c r="M55" s="360"/>
      <c r="N55" s="360"/>
      <c r="O55" s="360"/>
      <c r="P55" s="360"/>
      <c r="Q55" s="360"/>
      <c r="R55" s="360"/>
      <c r="S55"/>
      <c r="T55"/>
      <c r="U55" s="360"/>
      <c r="V55" s="360"/>
      <c r="W55" s="360"/>
      <c r="X55" s="360"/>
      <c r="Y55" s="360"/>
      <c r="Z55" s="360"/>
      <c r="AA55" s="360"/>
      <c r="AB55" s="360"/>
      <c r="AC55" s="360"/>
      <c r="AD55" s="360"/>
      <c r="AE55" s="360"/>
      <c r="AF55" s="360"/>
      <c r="AH55"/>
      <c r="AI55"/>
      <c r="AJ55" s="355"/>
      <c r="AK55" s="355"/>
      <c r="AL55" s="355"/>
      <c r="AM55" s="355"/>
    </row>
    <row r="56" spans="1:39" x14ac:dyDescent="0.2">
      <c r="A56"/>
      <c r="B56" s="359"/>
      <c r="C56" s="359"/>
      <c r="D56" s="359"/>
      <c r="E56" s="359"/>
      <c r="F56" s="359"/>
      <c r="G56"/>
      <c r="H56"/>
      <c r="I56" s="360"/>
      <c r="J56" s="360"/>
      <c r="K56" s="360"/>
      <c r="L56" s="360"/>
      <c r="M56" s="360"/>
      <c r="N56" s="360"/>
      <c r="O56" s="360"/>
      <c r="P56" s="360"/>
      <c r="Q56" s="360"/>
      <c r="R56" s="360"/>
      <c r="S56" s="360"/>
      <c r="T56" s="360"/>
    </row>
    <row r="57" spans="1:39" ht="18" x14ac:dyDescent="0.25">
      <c r="A57" s="81"/>
      <c r="B57" s="81" t="s">
        <v>106</v>
      </c>
      <c r="C57" s="81"/>
      <c r="D57" s="81"/>
      <c r="E57" s="81"/>
      <c r="F57" s="81"/>
      <c r="G57" s="81"/>
      <c r="H57" s="81"/>
      <c r="I57" s="81"/>
      <c r="J57" s="81"/>
      <c r="K57" s="81"/>
      <c r="L57" s="81"/>
      <c r="M57" s="81"/>
      <c r="N57" s="81"/>
      <c r="O57" s="81"/>
      <c r="P57" s="81"/>
      <c r="Q57" s="81"/>
      <c r="R57" s="81"/>
      <c r="S57" s="81"/>
      <c r="T57" s="81"/>
    </row>
    <row r="58" spans="1:39" x14ac:dyDescent="0.2">
      <c r="A58" s="86"/>
      <c r="B58" s="87"/>
      <c r="C58" s="88"/>
      <c r="D58" s="88"/>
      <c r="E58" s="88"/>
      <c r="F58" s="88"/>
      <c r="G58" s="88"/>
      <c r="H58" s="88"/>
      <c r="I58" s="88"/>
      <c r="J58" s="88"/>
      <c r="K58" s="88"/>
      <c r="L58" s="88"/>
      <c r="M58" s="88"/>
      <c r="N58" s="88"/>
      <c r="O58" s="88"/>
      <c r="P58" s="88"/>
      <c r="Q58" s="88"/>
      <c r="R58" s="88"/>
      <c r="S58" s="88"/>
      <c r="T58" s="88"/>
    </row>
    <row r="59" spans="1:39" ht="20.25" x14ac:dyDescent="0.3">
      <c r="A59" s="86"/>
      <c r="B59" s="99" t="s">
        <v>107</v>
      </c>
      <c r="C59" s="88"/>
      <c r="D59" s="88"/>
      <c r="E59" s="88"/>
      <c r="F59" s="88"/>
      <c r="G59" s="88"/>
      <c r="H59" s="88"/>
      <c r="I59" s="88"/>
      <c r="J59" s="88"/>
      <c r="K59" s="88"/>
      <c r="L59" s="88"/>
      <c r="M59" s="88"/>
      <c r="N59" s="88"/>
      <c r="O59" s="88"/>
      <c r="P59" s="88"/>
      <c r="Q59" s="88"/>
      <c r="R59" s="88"/>
      <c r="S59" s="88"/>
      <c r="T59" s="88"/>
    </row>
    <row r="60" spans="1:39" x14ac:dyDescent="0.2">
      <c r="A60" s="86"/>
      <c r="B60" s="89"/>
      <c r="C60" s="88"/>
      <c r="D60" s="88"/>
      <c r="E60" s="88"/>
      <c r="F60" s="88"/>
      <c r="G60" s="88"/>
      <c r="H60" s="88"/>
      <c r="I60" s="88"/>
      <c r="J60" s="88"/>
      <c r="K60" s="88"/>
      <c r="L60" s="88"/>
      <c r="M60" s="88"/>
      <c r="N60" s="88"/>
      <c r="O60" s="88"/>
      <c r="P60" s="88"/>
      <c r="Q60" s="88"/>
      <c r="R60" s="88"/>
      <c r="S60" s="88"/>
      <c r="T60" s="88"/>
    </row>
    <row r="61" spans="1:39" ht="18" customHeight="1" x14ac:dyDescent="0.25">
      <c r="A61" s="86"/>
      <c r="B61" s="100" t="s">
        <v>62</v>
      </c>
      <c r="C61" s="88"/>
      <c r="D61" s="88"/>
      <c r="E61" s="88"/>
      <c r="F61" s="88"/>
      <c r="G61" s="88"/>
      <c r="H61" s="88"/>
      <c r="I61" s="88"/>
      <c r="J61" s="88"/>
      <c r="K61" s="88"/>
      <c r="L61" s="88"/>
      <c r="M61" s="88"/>
      <c r="N61" s="88"/>
      <c r="O61" s="88"/>
      <c r="P61" s="88"/>
      <c r="Q61" s="88"/>
      <c r="R61" s="88"/>
      <c r="S61" s="88"/>
      <c r="T61" s="88"/>
    </row>
    <row r="62" spans="1:39" x14ac:dyDescent="0.2">
      <c r="A62" s="86"/>
      <c r="B62" s="88"/>
      <c r="C62" s="88"/>
      <c r="D62" s="88"/>
      <c r="E62" s="88"/>
      <c r="F62" s="88"/>
      <c r="G62" s="88"/>
      <c r="H62" s="88"/>
      <c r="I62" s="88"/>
      <c r="J62" s="88"/>
      <c r="K62" s="88"/>
      <c r="L62" s="88"/>
      <c r="M62" s="88"/>
      <c r="N62" s="88"/>
      <c r="O62" s="88"/>
      <c r="P62" s="88"/>
      <c r="Q62" s="88"/>
      <c r="R62" s="88"/>
      <c r="S62" s="88"/>
      <c r="T62" s="88"/>
    </row>
    <row r="63" spans="1:39" x14ac:dyDescent="0.2">
      <c r="A63" s="86"/>
      <c r="B63" s="88"/>
      <c r="C63" s="88"/>
      <c r="D63" s="88"/>
      <c r="E63" s="88"/>
      <c r="F63" s="88"/>
      <c r="G63" s="88"/>
      <c r="H63" s="88"/>
      <c r="I63" s="88"/>
      <c r="J63" s="88"/>
      <c r="K63" s="88"/>
      <c r="L63" s="88"/>
      <c r="M63" s="88"/>
      <c r="N63" s="88"/>
      <c r="O63" s="88"/>
      <c r="P63" s="88"/>
      <c r="Q63" s="88"/>
      <c r="R63" s="88"/>
      <c r="S63" s="88"/>
      <c r="T63" s="88"/>
    </row>
    <row r="64" spans="1:39" x14ac:dyDescent="0.2">
      <c r="A64" s="86"/>
      <c r="B64" s="88"/>
      <c r="C64" s="88"/>
      <c r="D64" s="88"/>
      <c r="E64" s="88"/>
      <c r="F64" s="88"/>
      <c r="G64" s="88"/>
      <c r="H64" s="88"/>
      <c r="I64" s="88"/>
      <c r="J64" s="88"/>
      <c r="K64" s="88"/>
      <c r="L64" s="88"/>
      <c r="M64" s="88"/>
      <c r="N64" s="88"/>
      <c r="O64" s="88"/>
      <c r="P64" s="88"/>
      <c r="Q64" s="88"/>
      <c r="R64" s="88"/>
      <c r="S64" s="88"/>
      <c r="T64" s="88"/>
    </row>
    <row r="65" spans="1:20" x14ac:dyDescent="0.2">
      <c r="A65" s="86"/>
      <c r="B65" s="88"/>
      <c r="C65" s="88"/>
      <c r="D65" s="88"/>
      <c r="E65" s="88"/>
      <c r="F65" s="88"/>
      <c r="G65" s="88"/>
      <c r="H65" s="88"/>
      <c r="I65" s="88"/>
      <c r="J65" s="88"/>
      <c r="K65" s="88"/>
      <c r="L65" s="88"/>
      <c r="M65" s="88"/>
      <c r="N65" s="88"/>
      <c r="O65" s="88"/>
      <c r="P65" s="88"/>
      <c r="Q65" s="88"/>
      <c r="R65" s="88"/>
      <c r="S65" s="88"/>
      <c r="T65" s="88"/>
    </row>
    <row r="66" spans="1:20" x14ac:dyDescent="0.2">
      <c r="A66" s="86"/>
      <c r="B66" s="88"/>
      <c r="C66" s="88"/>
      <c r="D66" s="88"/>
      <c r="E66" s="88"/>
      <c r="F66" s="88"/>
      <c r="G66" s="88"/>
      <c r="H66" s="88"/>
      <c r="I66" s="88"/>
      <c r="J66" s="88"/>
      <c r="K66" s="88"/>
      <c r="L66" s="88"/>
      <c r="M66" s="88"/>
      <c r="N66" s="88"/>
      <c r="O66" s="88"/>
      <c r="P66" s="88"/>
      <c r="Q66" s="88"/>
      <c r="R66" s="88"/>
      <c r="S66" s="88"/>
      <c r="T66" s="88"/>
    </row>
    <row r="67" spans="1:20" x14ac:dyDescent="0.2">
      <c r="A67" s="86"/>
      <c r="B67" s="88"/>
      <c r="C67" s="88"/>
      <c r="D67" s="88"/>
      <c r="E67" s="88"/>
      <c r="F67" s="88"/>
      <c r="G67" s="88"/>
      <c r="H67" s="88"/>
      <c r="I67" s="88"/>
      <c r="J67" s="88"/>
      <c r="K67" s="88"/>
      <c r="L67" s="88"/>
      <c r="M67" s="88"/>
      <c r="N67" s="88"/>
      <c r="O67" s="88"/>
      <c r="P67" s="88"/>
      <c r="Q67" s="88"/>
      <c r="R67" s="88"/>
      <c r="S67" s="88"/>
      <c r="T67" s="88"/>
    </row>
    <row r="68" spans="1:20" x14ac:dyDescent="0.2">
      <c r="A68" s="86"/>
      <c r="B68" s="88"/>
      <c r="C68" s="88"/>
      <c r="D68" s="88"/>
      <c r="E68" s="88"/>
      <c r="F68" s="88"/>
      <c r="G68" s="88"/>
      <c r="H68" s="88"/>
      <c r="I68" s="88"/>
      <c r="J68" s="88"/>
      <c r="K68" s="88"/>
      <c r="L68" s="88"/>
      <c r="M68" s="88"/>
      <c r="N68" s="88"/>
      <c r="O68" s="88"/>
      <c r="P68" s="88"/>
      <c r="Q68" s="88"/>
      <c r="R68" s="88"/>
      <c r="S68" s="88"/>
      <c r="T68" s="88"/>
    </row>
    <row r="69" spans="1:20" x14ac:dyDescent="0.2">
      <c r="A69" s="86"/>
      <c r="B69" s="88"/>
      <c r="C69" s="88"/>
      <c r="D69" s="88"/>
      <c r="E69" s="88"/>
      <c r="F69" s="88"/>
      <c r="G69" s="88"/>
      <c r="H69" s="88"/>
      <c r="I69" s="88"/>
      <c r="J69" s="88"/>
      <c r="K69" s="88"/>
      <c r="L69" s="88"/>
      <c r="M69" s="88"/>
      <c r="N69" s="88"/>
      <c r="O69" s="88"/>
      <c r="P69" s="88"/>
      <c r="Q69" s="88"/>
      <c r="R69" s="88"/>
      <c r="S69" s="88"/>
      <c r="T69" s="88"/>
    </row>
    <row r="70" spans="1:20" x14ac:dyDescent="0.2">
      <c r="A70" s="86"/>
      <c r="B70" s="88"/>
      <c r="C70" s="88"/>
      <c r="D70" s="88"/>
      <c r="E70" s="88"/>
      <c r="F70" s="88"/>
      <c r="G70" s="88"/>
      <c r="H70" s="88"/>
      <c r="I70" s="88"/>
      <c r="J70" s="88"/>
      <c r="K70" s="88"/>
      <c r="L70" s="88"/>
      <c r="M70" s="88"/>
      <c r="N70" s="88"/>
      <c r="O70" s="88"/>
      <c r="P70" s="88"/>
      <c r="Q70" s="88"/>
      <c r="R70" s="88"/>
      <c r="S70" s="88"/>
      <c r="T70" s="88"/>
    </row>
    <row r="71" spans="1:20" x14ac:dyDescent="0.2">
      <c r="A71" s="86"/>
      <c r="B71" s="88"/>
      <c r="C71" s="88"/>
      <c r="D71" s="88"/>
      <c r="E71" s="88"/>
      <c r="F71" s="88"/>
      <c r="G71" s="88"/>
      <c r="H71" s="88"/>
      <c r="I71" s="88"/>
      <c r="J71" s="88"/>
      <c r="K71" s="88"/>
      <c r="L71" s="88"/>
      <c r="M71" s="88"/>
      <c r="N71" s="88"/>
      <c r="O71" s="88"/>
      <c r="P71" s="88"/>
      <c r="Q71" s="88"/>
      <c r="R71" s="88"/>
      <c r="S71" s="88"/>
      <c r="T71" s="88"/>
    </row>
    <row r="72" spans="1:20" x14ac:dyDescent="0.2">
      <c r="A72" s="86"/>
      <c r="B72" s="88"/>
      <c r="C72" s="88"/>
      <c r="D72" s="88"/>
      <c r="E72" s="88"/>
      <c r="F72" s="88"/>
      <c r="G72" s="88"/>
      <c r="H72" s="88"/>
      <c r="I72" s="88"/>
      <c r="J72" s="88"/>
      <c r="K72" s="88"/>
      <c r="L72" s="88"/>
      <c r="M72" s="88"/>
      <c r="N72" s="88"/>
      <c r="O72" s="88"/>
      <c r="P72" s="88"/>
      <c r="Q72" s="88"/>
      <c r="R72" s="88"/>
      <c r="S72" s="88"/>
      <c r="T72" s="88"/>
    </row>
    <row r="73" spans="1:20" x14ac:dyDescent="0.2">
      <c r="A73" s="86"/>
      <c r="B73" s="88"/>
      <c r="C73" s="88"/>
      <c r="D73" s="88"/>
      <c r="E73" s="88"/>
      <c r="F73" s="88"/>
      <c r="G73" s="88"/>
      <c r="H73" s="88"/>
      <c r="I73" s="88"/>
      <c r="J73" s="88"/>
      <c r="K73" s="88"/>
      <c r="L73" s="88"/>
      <c r="M73" s="88"/>
      <c r="N73" s="88"/>
      <c r="O73" s="88"/>
      <c r="P73" s="88"/>
      <c r="Q73" s="88"/>
      <c r="R73" s="88"/>
      <c r="S73" s="88"/>
      <c r="T73" s="88"/>
    </row>
    <row r="74" spans="1:20" x14ac:dyDescent="0.2">
      <c r="A74" s="86"/>
      <c r="B74" s="88"/>
      <c r="C74" s="88"/>
      <c r="D74" s="88"/>
      <c r="E74" s="88"/>
      <c r="F74" s="88"/>
      <c r="G74" s="88"/>
      <c r="H74" s="88"/>
      <c r="I74" s="88"/>
      <c r="J74" s="88"/>
      <c r="K74" s="88"/>
      <c r="L74" s="88"/>
      <c r="M74" s="88"/>
      <c r="N74" s="88"/>
      <c r="O74" s="88"/>
      <c r="P74" s="88"/>
      <c r="Q74" s="88"/>
      <c r="R74" s="88"/>
      <c r="S74" s="88"/>
      <c r="T74" s="88"/>
    </row>
    <row r="75" spans="1:20" x14ac:dyDescent="0.2">
      <c r="A75" s="86"/>
      <c r="B75" s="88"/>
      <c r="C75" s="88"/>
      <c r="D75" s="88"/>
      <c r="E75" s="88"/>
      <c r="F75" s="88"/>
      <c r="G75" s="88"/>
      <c r="H75" s="88"/>
      <c r="I75" s="88"/>
      <c r="J75" s="88"/>
      <c r="K75" s="88"/>
      <c r="L75" s="88"/>
      <c r="M75" s="88"/>
      <c r="N75" s="88"/>
      <c r="O75" s="88"/>
      <c r="P75" s="88"/>
      <c r="Q75" s="88"/>
      <c r="R75" s="88"/>
      <c r="S75" s="88"/>
      <c r="T75" s="88"/>
    </row>
    <row r="76" spans="1:20" x14ac:dyDescent="0.2">
      <c r="A76" s="86"/>
      <c r="B76" s="88"/>
      <c r="C76" s="88"/>
      <c r="D76" s="88"/>
      <c r="E76" s="88"/>
      <c r="F76" s="88"/>
      <c r="G76" s="88"/>
      <c r="H76" s="88"/>
      <c r="I76" s="88"/>
      <c r="J76" s="88"/>
      <c r="K76" s="88"/>
      <c r="L76" s="88"/>
      <c r="M76" s="88"/>
      <c r="N76" s="88"/>
      <c r="O76" s="88"/>
      <c r="P76" s="88"/>
      <c r="Q76" s="88"/>
      <c r="R76" s="88"/>
      <c r="S76" s="88"/>
      <c r="T76" s="88"/>
    </row>
    <row r="77" spans="1:20" x14ac:dyDescent="0.2">
      <c r="A77" s="86"/>
      <c r="B77" s="88"/>
      <c r="C77" s="88"/>
      <c r="D77" s="88"/>
      <c r="E77" s="88"/>
      <c r="F77" s="88"/>
      <c r="G77" s="88"/>
      <c r="H77" s="88"/>
      <c r="I77" s="88"/>
      <c r="J77" s="88"/>
      <c r="K77" s="88"/>
      <c r="L77" s="88"/>
      <c r="M77" s="88"/>
      <c r="N77" s="88"/>
      <c r="O77" s="88"/>
      <c r="P77" s="88"/>
      <c r="Q77" s="88"/>
      <c r="R77" s="88"/>
      <c r="S77" s="88"/>
      <c r="T77" s="88"/>
    </row>
    <row r="78" spans="1:20" x14ac:dyDescent="0.2">
      <c r="A78" s="86"/>
      <c r="B78" s="88"/>
      <c r="C78" s="88"/>
      <c r="D78" s="88"/>
      <c r="E78" s="88"/>
      <c r="F78" s="88"/>
      <c r="G78" s="88"/>
      <c r="H78" s="88"/>
      <c r="I78" s="88"/>
      <c r="J78" s="88"/>
      <c r="K78" s="88"/>
      <c r="L78" s="88"/>
      <c r="M78" s="88"/>
      <c r="N78" s="88"/>
      <c r="O78" s="88"/>
      <c r="P78" s="88"/>
      <c r="Q78" s="88"/>
      <c r="R78" s="88"/>
      <c r="S78" s="88"/>
      <c r="T78" s="88"/>
    </row>
    <row r="79" spans="1:20" x14ac:dyDescent="0.2">
      <c r="A79" s="86"/>
      <c r="B79" s="88"/>
      <c r="C79" s="88"/>
      <c r="D79" s="88"/>
      <c r="E79" s="88"/>
      <c r="F79" s="88"/>
      <c r="G79" s="88"/>
      <c r="H79" s="88"/>
      <c r="I79" s="88"/>
      <c r="J79" s="88"/>
      <c r="K79" s="88"/>
      <c r="L79" s="88"/>
      <c r="M79" s="88"/>
      <c r="N79" s="88"/>
      <c r="O79" s="88"/>
      <c r="P79" s="88"/>
      <c r="Q79" s="88"/>
      <c r="R79" s="88"/>
      <c r="S79" s="88"/>
      <c r="T79" s="88"/>
    </row>
    <row r="80" spans="1:20" x14ac:dyDescent="0.2">
      <c r="A80" s="86"/>
      <c r="B80" s="88"/>
      <c r="C80" s="88"/>
      <c r="D80" s="88"/>
      <c r="E80" s="88"/>
      <c r="F80" s="88"/>
      <c r="G80" s="88"/>
      <c r="H80" s="88"/>
      <c r="I80" s="88"/>
      <c r="J80" s="88"/>
      <c r="K80" s="88"/>
      <c r="L80" s="88"/>
      <c r="M80" s="88"/>
      <c r="N80" s="88"/>
      <c r="O80" s="88"/>
      <c r="P80" s="88"/>
      <c r="Q80" s="88"/>
      <c r="R80" s="88"/>
      <c r="S80" s="88"/>
      <c r="T80" s="88"/>
    </row>
    <row r="81" spans="1:20" x14ac:dyDescent="0.2">
      <c r="A81" s="86"/>
      <c r="B81" s="88"/>
      <c r="C81" s="88"/>
      <c r="D81" s="88"/>
      <c r="E81" s="88"/>
      <c r="F81" s="88"/>
      <c r="G81" s="88"/>
      <c r="H81" s="88"/>
      <c r="I81" s="88"/>
      <c r="J81" s="88"/>
      <c r="K81" s="88"/>
      <c r="L81" s="88"/>
      <c r="M81" s="88"/>
      <c r="N81" s="88"/>
      <c r="O81" s="88"/>
      <c r="P81" s="88"/>
      <c r="Q81" s="88"/>
      <c r="R81" s="88"/>
      <c r="S81" s="88"/>
      <c r="T81" s="88"/>
    </row>
    <row r="82" spans="1:20" x14ac:dyDescent="0.2">
      <c r="A82" s="86"/>
      <c r="B82" s="88"/>
      <c r="C82" s="88"/>
      <c r="D82" s="88"/>
      <c r="E82" s="88"/>
      <c r="F82" s="88"/>
      <c r="G82" s="88"/>
      <c r="H82" s="88"/>
      <c r="I82" s="88"/>
      <c r="J82" s="88"/>
      <c r="K82" s="88"/>
      <c r="L82" s="88"/>
      <c r="M82" s="88"/>
      <c r="N82" s="88"/>
      <c r="O82" s="88"/>
      <c r="P82" s="88"/>
      <c r="Q82" s="88"/>
      <c r="R82" s="88"/>
      <c r="S82" s="88"/>
      <c r="T82" s="88"/>
    </row>
    <row r="83" spans="1:20" x14ac:dyDescent="0.2">
      <c r="A83" s="86"/>
      <c r="B83" s="88"/>
      <c r="C83" s="88"/>
      <c r="D83" s="88"/>
      <c r="E83" s="88"/>
      <c r="F83" s="88"/>
      <c r="G83" s="88"/>
      <c r="H83" s="88"/>
      <c r="I83" s="88"/>
      <c r="J83" s="88"/>
      <c r="K83" s="88"/>
      <c r="L83" s="88"/>
      <c r="M83" s="88"/>
      <c r="N83" s="88"/>
      <c r="O83" s="88"/>
      <c r="P83" s="88"/>
      <c r="Q83" s="88"/>
      <c r="R83" s="88"/>
      <c r="S83" s="88"/>
      <c r="T83" s="88"/>
    </row>
    <row r="84" spans="1:20" x14ac:dyDescent="0.2">
      <c r="A84" s="86"/>
      <c r="B84" s="88"/>
      <c r="C84" s="88"/>
      <c r="D84" s="88"/>
      <c r="E84" s="88"/>
      <c r="F84" s="88"/>
      <c r="G84" s="88"/>
      <c r="H84" s="88"/>
      <c r="I84" s="88"/>
      <c r="J84" s="88"/>
      <c r="K84" s="88"/>
      <c r="L84" s="88"/>
      <c r="M84" s="88"/>
      <c r="N84" s="88"/>
      <c r="O84" s="88"/>
      <c r="P84" s="88"/>
      <c r="Q84" s="88"/>
      <c r="R84" s="88"/>
      <c r="S84" s="88"/>
      <c r="T84" s="88"/>
    </row>
    <row r="85" spans="1:20" x14ac:dyDescent="0.2">
      <c r="A85" s="86"/>
      <c r="B85" s="88"/>
      <c r="C85" s="88"/>
      <c r="D85" s="88"/>
      <c r="E85" s="88"/>
      <c r="F85" s="88"/>
      <c r="G85" s="88"/>
      <c r="H85" s="88"/>
      <c r="I85" s="88"/>
      <c r="J85" s="88"/>
      <c r="K85" s="88"/>
      <c r="L85" s="88"/>
      <c r="M85" s="88"/>
      <c r="N85" s="88"/>
      <c r="O85" s="88"/>
      <c r="P85" s="88"/>
      <c r="Q85" s="88"/>
      <c r="R85" s="88"/>
      <c r="S85" s="88"/>
      <c r="T85" s="88"/>
    </row>
    <row r="86" spans="1:20" x14ac:dyDescent="0.2">
      <c r="A86" s="86"/>
      <c r="B86" s="88"/>
      <c r="C86" s="88"/>
      <c r="D86" s="88"/>
      <c r="E86" s="88"/>
      <c r="F86" s="88"/>
      <c r="G86" s="88"/>
      <c r="H86" s="88"/>
      <c r="I86" s="88"/>
      <c r="J86" s="88"/>
      <c r="K86" s="88"/>
      <c r="L86" s="88"/>
      <c r="M86" s="88"/>
      <c r="N86" s="88"/>
      <c r="O86" s="88"/>
      <c r="P86" s="88"/>
      <c r="Q86" s="88"/>
      <c r="R86" s="88"/>
      <c r="S86" s="88"/>
      <c r="T86" s="88"/>
    </row>
    <row r="87" spans="1:20" ht="12.75" customHeight="1" x14ac:dyDescent="0.2">
      <c r="A87" s="86"/>
      <c r="B87" s="88"/>
      <c r="C87" s="88"/>
      <c r="D87" s="88"/>
      <c r="E87" s="88"/>
      <c r="F87" s="88"/>
      <c r="G87" s="88"/>
      <c r="H87" s="88"/>
      <c r="I87" s="88"/>
      <c r="J87" s="88"/>
      <c r="K87" s="88"/>
      <c r="L87" s="88"/>
      <c r="M87" s="88"/>
      <c r="N87" s="88"/>
      <c r="O87" s="88"/>
      <c r="P87" s="88"/>
      <c r="Q87" s="88"/>
      <c r="R87" s="88"/>
      <c r="S87" s="88"/>
      <c r="T87" s="88"/>
    </row>
    <row r="88" spans="1:20" ht="12.75" customHeight="1" x14ac:dyDescent="0.2">
      <c r="A88" s="91"/>
      <c r="B88" s="88"/>
      <c r="C88" s="88"/>
      <c r="D88" s="88"/>
      <c r="E88" s="88"/>
      <c r="F88" s="88"/>
      <c r="G88" s="88"/>
      <c r="H88" s="88"/>
      <c r="I88" s="88"/>
      <c r="J88" s="88"/>
      <c r="K88" s="88"/>
      <c r="L88" s="88"/>
      <c r="M88" s="88"/>
      <c r="N88" s="88"/>
      <c r="O88" s="88"/>
      <c r="P88" s="88"/>
      <c r="Q88" s="88"/>
      <c r="R88" s="88"/>
      <c r="S88" s="88"/>
      <c r="T88" s="88"/>
    </row>
    <row r="89" spans="1:20" ht="12.75" customHeight="1" x14ac:dyDescent="0.2">
      <c r="A89" s="86"/>
      <c r="B89" s="88"/>
      <c r="C89" s="88"/>
      <c r="D89" s="88"/>
      <c r="E89" s="88"/>
      <c r="F89" s="88"/>
      <c r="G89" s="88"/>
      <c r="H89" s="88"/>
      <c r="I89" s="88"/>
      <c r="J89" s="88"/>
      <c r="K89" s="88"/>
      <c r="L89" s="88"/>
      <c r="M89" s="88"/>
      <c r="N89" s="88"/>
      <c r="O89" s="88"/>
      <c r="P89" s="88"/>
      <c r="Q89" s="88"/>
      <c r="R89" s="88"/>
      <c r="S89" s="88"/>
      <c r="T89" s="88"/>
    </row>
    <row r="90" spans="1:20" x14ac:dyDescent="0.2">
      <c r="A90" s="86"/>
      <c r="B90" s="88"/>
      <c r="C90" s="88"/>
      <c r="D90" s="88"/>
      <c r="E90" s="88"/>
      <c r="F90" s="88"/>
      <c r="G90" s="88"/>
      <c r="H90" s="88"/>
      <c r="I90" s="88"/>
      <c r="J90" s="88"/>
      <c r="K90" s="88"/>
      <c r="L90" s="88"/>
      <c r="M90" s="88"/>
      <c r="N90" s="88"/>
      <c r="O90" s="88"/>
      <c r="P90" s="88"/>
      <c r="Q90" s="88"/>
      <c r="R90" s="88"/>
      <c r="S90" s="88"/>
      <c r="T90" s="88"/>
    </row>
    <row r="91" spans="1:20" ht="18" customHeight="1" x14ac:dyDescent="0.25">
      <c r="A91" s="86"/>
      <c r="B91" s="90" t="s">
        <v>63</v>
      </c>
      <c r="C91" s="88"/>
      <c r="D91" s="88"/>
      <c r="E91" s="88"/>
      <c r="F91" s="88"/>
      <c r="G91" s="88"/>
      <c r="H91" s="88"/>
      <c r="I91" s="88"/>
      <c r="J91" s="88"/>
      <c r="K91" s="88"/>
      <c r="L91" s="88"/>
      <c r="M91" s="88"/>
      <c r="N91" s="88"/>
      <c r="O91" s="88"/>
      <c r="P91" s="88"/>
      <c r="Q91" s="88"/>
      <c r="R91" s="88"/>
      <c r="S91" s="88"/>
      <c r="T91" s="88"/>
    </row>
    <row r="92" spans="1:20" ht="32.25" customHeight="1" x14ac:dyDescent="0.2">
      <c r="A92" s="86"/>
      <c r="B92" s="619" t="s">
        <v>108</v>
      </c>
      <c r="C92" s="619"/>
      <c r="D92" s="619"/>
      <c r="E92" s="619"/>
      <c r="F92" s="619"/>
      <c r="G92" s="619"/>
      <c r="H92" s="619"/>
      <c r="I92" s="619"/>
      <c r="J92" s="619"/>
      <c r="K92" s="619"/>
      <c r="L92" s="619"/>
      <c r="M92" s="619"/>
      <c r="N92" s="619"/>
      <c r="O92" s="619"/>
      <c r="P92" s="619"/>
      <c r="Q92" s="619"/>
      <c r="R92" s="88"/>
      <c r="S92" s="88"/>
      <c r="T92" s="88"/>
    </row>
    <row r="93" spans="1:20" ht="15" customHeight="1" x14ac:dyDescent="0.2">
      <c r="A93" s="86"/>
      <c r="B93" s="342"/>
      <c r="C93" s="342"/>
      <c r="D93" s="342"/>
      <c r="E93" s="342"/>
      <c r="F93" s="342"/>
      <c r="G93" s="342"/>
      <c r="H93" s="342"/>
      <c r="I93" s="342"/>
      <c r="J93" s="342"/>
      <c r="K93" s="342"/>
      <c r="L93" s="342"/>
      <c r="M93" s="342"/>
      <c r="N93" s="342"/>
      <c r="O93" s="342"/>
      <c r="P93" s="342"/>
      <c r="Q93" s="342"/>
      <c r="R93" s="88"/>
      <c r="S93" s="88"/>
      <c r="T93" s="88"/>
    </row>
    <row r="94" spans="1:20" ht="12.75" customHeight="1" x14ac:dyDescent="0.25">
      <c r="A94" s="86"/>
      <c r="B94" s="97" t="s">
        <v>90</v>
      </c>
      <c r="C94" s="88"/>
      <c r="D94" s="88"/>
      <c r="E94" s="88"/>
      <c r="F94" s="88"/>
      <c r="G94" s="88"/>
      <c r="H94" s="88"/>
      <c r="I94" s="88"/>
      <c r="J94" s="88"/>
      <c r="K94" s="97" t="s">
        <v>91</v>
      </c>
      <c r="L94" s="97"/>
      <c r="M94" s="88"/>
      <c r="N94" s="88"/>
      <c r="O94" s="88"/>
      <c r="P94" s="88"/>
      <c r="Q94" s="88"/>
      <c r="R94" s="88"/>
      <c r="S94" s="88"/>
      <c r="T94" s="88"/>
    </row>
    <row r="95" spans="1:20" x14ac:dyDescent="0.2">
      <c r="A95" s="86"/>
      <c r="B95" s="88"/>
      <c r="C95" s="88"/>
      <c r="D95" s="88"/>
      <c r="E95" s="88"/>
      <c r="F95" s="88"/>
      <c r="G95" s="88"/>
      <c r="H95" s="88"/>
      <c r="I95" s="88"/>
      <c r="J95" s="88"/>
      <c r="K95" s="88"/>
      <c r="L95" s="88"/>
      <c r="M95" s="88"/>
      <c r="N95" s="88"/>
      <c r="O95" s="88"/>
      <c r="P95" s="88"/>
      <c r="Q95" s="88"/>
      <c r="R95" s="88"/>
      <c r="S95" s="88"/>
      <c r="T95" s="88"/>
    </row>
    <row r="96" spans="1:20" x14ac:dyDescent="0.2">
      <c r="A96" s="86"/>
      <c r="B96" s="92" t="s">
        <v>92</v>
      </c>
      <c r="C96" s="88"/>
      <c r="D96" s="88"/>
      <c r="E96" s="88"/>
      <c r="F96" s="88"/>
      <c r="G96" s="88"/>
      <c r="H96" s="88"/>
      <c r="I96" s="88"/>
      <c r="J96" s="88"/>
      <c r="K96" s="92" t="s">
        <v>93</v>
      </c>
      <c r="L96" s="88"/>
      <c r="M96" s="88"/>
      <c r="N96" s="88"/>
      <c r="O96" s="88"/>
      <c r="P96" s="88"/>
      <c r="Q96" s="88"/>
      <c r="R96" s="88"/>
      <c r="S96" s="88"/>
      <c r="T96" s="88"/>
    </row>
    <row r="97" spans="1:20" x14ac:dyDescent="0.2">
      <c r="A97" s="86"/>
      <c r="B97" s="93"/>
      <c r="C97" s="88"/>
      <c r="D97" s="88"/>
      <c r="E97" s="88"/>
      <c r="F97" s="88"/>
      <c r="G97" s="88"/>
      <c r="H97" s="88"/>
      <c r="I97" s="88"/>
      <c r="J97" s="88"/>
      <c r="K97" s="88"/>
      <c r="L97" s="88"/>
      <c r="M97" s="88"/>
      <c r="N97" s="88"/>
      <c r="O97" s="88"/>
      <c r="P97" s="88"/>
      <c r="Q97" s="88"/>
      <c r="R97" s="88"/>
      <c r="S97" s="88"/>
      <c r="T97" s="88"/>
    </row>
    <row r="98" spans="1:20" x14ac:dyDescent="0.2">
      <c r="A98" s="86"/>
      <c r="B98" s="93"/>
      <c r="C98" s="88"/>
      <c r="D98" s="88"/>
      <c r="E98" s="88"/>
      <c r="F98" s="88"/>
      <c r="G98" s="88"/>
      <c r="H98" s="88"/>
      <c r="I98" s="88"/>
      <c r="J98" s="88"/>
      <c r="K98" s="88"/>
      <c r="L98" s="88"/>
      <c r="M98" s="88"/>
      <c r="N98" s="88"/>
      <c r="O98" s="88"/>
      <c r="P98" s="88"/>
      <c r="Q98" s="88"/>
      <c r="R98" s="88"/>
      <c r="S98" s="88"/>
      <c r="T98" s="88"/>
    </row>
    <row r="99" spans="1:20" x14ac:dyDescent="0.2">
      <c r="A99" s="86"/>
      <c r="B99" s="93"/>
      <c r="C99" s="88"/>
      <c r="D99" s="88"/>
      <c r="E99" s="88"/>
      <c r="F99" s="88"/>
      <c r="G99" s="88"/>
      <c r="H99" s="88"/>
      <c r="I99" s="88"/>
      <c r="J99" s="88"/>
      <c r="K99" s="88"/>
      <c r="L99" s="88"/>
      <c r="M99" s="88"/>
      <c r="N99" s="88"/>
      <c r="O99" s="88"/>
      <c r="P99" s="88"/>
      <c r="Q99" s="88"/>
      <c r="R99" s="88"/>
      <c r="S99" s="88"/>
      <c r="T99" s="88"/>
    </row>
    <row r="100" spans="1:20" x14ac:dyDescent="0.2">
      <c r="A100" s="86"/>
      <c r="B100" s="93"/>
      <c r="C100" s="88"/>
      <c r="D100" s="88"/>
      <c r="E100" s="88"/>
      <c r="F100" s="88"/>
      <c r="G100" s="88"/>
      <c r="H100" s="88"/>
      <c r="I100" s="88"/>
      <c r="J100" s="88"/>
      <c r="K100" s="88"/>
      <c r="L100" s="88"/>
      <c r="M100" s="88"/>
      <c r="N100" s="88"/>
      <c r="O100" s="88"/>
      <c r="P100" s="88"/>
      <c r="Q100" s="88"/>
      <c r="R100" s="88"/>
      <c r="S100" s="88"/>
      <c r="T100" s="88"/>
    </row>
    <row r="101" spans="1:20" x14ac:dyDescent="0.2">
      <c r="A101" s="86"/>
      <c r="B101" s="88"/>
      <c r="C101" s="88"/>
      <c r="D101" s="88"/>
      <c r="E101" s="88"/>
      <c r="F101" s="88"/>
      <c r="G101" s="88"/>
      <c r="H101" s="88"/>
      <c r="I101" s="88"/>
      <c r="J101" s="88"/>
      <c r="K101" s="88"/>
      <c r="L101" s="88"/>
      <c r="M101" s="88"/>
      <c r="N101" s="88"/>
      <c r="O101" s="88"/>
      <c r="P101" s="88"/>
      <c r="Q101" s="88"/>
      <c r="R101" s="88"/>
      <c r="S101" s="88"/>
      <c r="T101" s="88"/>
    </row>
    <row r="102" spans="1:20" x14ac:dyDescent="0.2">
      <c r="A102" s="86"/>
      <c r="B102" s="88"/>
      <c r="C102" s="88"/>
      <c r="D102" s="88"/>
      <c r="E102" s="88"/>
      <c r="F102" s="88"/>
      <c r="G102" s="88"/>
      <c r="H102" s="88"/>
      <c r="I102" s="88"/>
      <c r="J102" s="88"/>
      <c r="K102" s="88"/>
      <c r="L102" s="88"/>
      <c r="M102" s="88"/>
      <c r="N102" s="88"/>
      <c r="O102" s="88"/>
      <c r="P102" s="88"/>
      <c r="Q102" s="88"/>
      <c r="R102" s="88"/>
      <c r="S102" s="88"/>
      <c r="T102" s="88"/>
    </row>
    <row r="103" spans="1:20" x14ac:dyDescent="0.2">
      <c r="A103" s="86"/>
      <c r="B103" s="88"/>
      <c r="C103" s="88"/>
      <c r="D103" s="88"/>
      <c r="E103" s="88"/>
      <c r="F103" s="88"/>
      <c r="G103" s="88"/>
      <c r="H103" s="88"/>
      <c r="I103" s="88"/>
      <c r="J103" s="88"/>
      <c r="K103" s="88"/>
      <c r="L103" s="88"/>
      <c r="M103" s="88"/>
      <c r="N103" s="88"/>
      <c r="O103" s="88"/>
      <c r="P103" s="88"/>
      <c r="Q103" s="88"/>
      <c r="R103" s="88"/>
      <c r="S103" s="88"/>
      <c r="T103" s="88"/>
    </row>
    <row r="104" spans="1:20" x14ac:dyDescent="0.2">
      <c r="A104" s="86"/>
      <c r="B104" s="88"/>
      <c r="C104" s="88"/>
      <c r="D104" s="88"/>
      <c r="E104" s="88"/>
      <c r="F104" s="88"/>
      <c r="G104" s="88"/>
      <c r="H104" s="88"/>
      <c r="I104" s="88"/>
      <c r="J104" s="88"/>
      <c r="K104" s="88"/>
      <c r="L104" s="88"/>
      <c r="M104" s="88"/>
      <c r="N104" s="88"/>
      <c r="O104" s="88"/>
      <c r="P104" s="88"/>
      <c r="Q104" s="88"/>
      <c r="R104" s="88"/>
      <c r="S104" s="88"/>
      <c r="T104" s="88"/>
    </row>
    <row r="105" spans="1:20" x14ac:dyDescent="0.2">
      <c r="A105" s="86"/>
      <c r="B105" s="88"/>
      <c r="C105" s="88"/>
      <c r="D105" s="88"/>
      <c r="E105" s="88"/>
      <c r="F105" s="88"/>
      <c r="G105" s="88"/>
      <c r="H105" s="88"/>
      <c r="I105" s="88"/>
      <c r="J105" s="88"/>
      <c r="K105" s="88"/>
      <c r="L105" s="88"/>
      <c r="M105" s="88"/>
      <c r="N105" s="88"/>
      <c r="O105" s="88"/>
      <c r="P105" s="88"/>
      <c r="Q105" s="88"/>
      <c r="R105" s="88"/>
      <c r="S105" s="88"/>
      <c r="T105" s="88"/>
    </row>
    <row r="106" spans="1:20" x14ac:dyDescent="0.2">
      <c r="A106" s="86"/>
      <c r="B106" s="88"/>
      <c r="C106" s="88"/>
      <c r="D106" s="88"/>
      <c r="E106" s="88"/>
      <c r="F106" s="88"/>
      <c r="G106" s="88"/>
      <c r="H106" s="88"/>
      <c r="I106" s="88"/>
      <c r="J106" s="88"/>
      <c r="K106" s="88"/>
      <c r="L106" s="88"/>
      <c r="M106" s="88"/>
      <c r="N106" s="88"/>
      <c r="O106" s="88"/>
      <c r="P106" s="88"/>
      <c r="Q106" s="88"/>
      <c r="R106" s="88"/>
      <c r="S106" s="88"/>
      <c r="T106" s="88"/>
    </row>
    <row r="107" spans="1:20" x14ac:dyDescent="0.2">
      <c r="A107" s="86"/>
      <c r="B107" s="88"/>
      <c r="C107" s="88"/>
      <c r="D107" s="88"/>
      <c r="E107" s="88"/>
      <c r="F107" s="88"/>
      <c r="G107" s="88"/>
      <c r="H107" s="88"/>
      <c r="I107" s="88"/>
      <c r="J107" s="88"/>
      <c r="K107" s="88"/>
      <c r="L107" s="88"/>
      <c r="M107" s="88"/>
      <c r="N107" s="88"/>
      <c r="O107" s="88"/>
      <c r="P107" s="88"/>
      <c r="Q107" s="88"/>
      <c r="R107" s="88"/>
      <c r="S107" s="88"/>
      <c r="T107" s="88"/>
    </row>
    <row r="108" spans="1:20" x14ac:dyDescent="0.2">
      <c r="A108" s="86"/>
      <c r="B108" s="88"/>
      <c r="C108" s="88"/>
      <c r="D108" s="88"/>
      <c r="E108" s="88"/>
      <c r="F108" s="88"/>
      <c r="G108" s="88"/>
      <c r="H108" s="88"/>
      <c r="I108" s="88"/>
      <c r="J108" s="88"/>
      <c r="K108" s="88"/>
      <c r="L108" s="88"/>
      <c r="M108" s="88"/>
      <c r="N108" s="88"/>
      <c r="O108" s="88"/>
      <c r="P108" s="88"/>
      <c r="Q108" s="88"/>
      <c r="R108" s="88"/>
      <c r="S108" s="88"/>
      <c r="T108" s="88"/>
    </row>
    <row r="109" spans="1:20" x14ac:dyDescent="0.2">
      <c r="A109" s="86"/>
      <c r="B109" s="88"/>
      <c r="C109" s="88"/>
      <c r="D109" s="88"/>
      <c r="E109" s="88"/>
      <c r="F109" s="88"/>
      <c r="G109" s="88"/>
      <c r="H109" s="88"/>
      <c r="I109" s="88"/>
      <c r="J109" s="88"/>
      <c r="K109" s="88"/>
      <c r="L109" s="88"/>
      <c r="M109" s="88"/>
      <c r="N109" s="88"/>
      <c r="O109" s="88"/>
      <c r="P109" s="88"/>
      <c r="Q109" s="88"/>
      <c r="R109" s="88"/>
      <c r="S109" s="88"/>
      <c r="T109" s="88"/>
    </row>
    <row r="110" spans="1:20" x14ac:dyDescent="0.2">
      <c r="A110" s="86"/>
      <c r="B110" s="88"/>
      <c r="C110" s="88"/>
      <c r="D110" s="88"/>
      <c r="E110" s="88"/>
      <c r="F110" s="88"/>
      <c r="G110" s="88"/>
      <c r="H110" s="88"/>
      <c r="I110" s="88"/>
      <c r="J110" s="88"/>
      <c r="K110" s="88"/>
      <c r="L110" s="88"/>
      <c r="M110" s="88"/>
      <c r="N110" s="88"/>
      <c r="O110" s="88"/>
      <c r="P110" s="88"/>
      <c r="Q110" s="88"/>
      <c r="R110" s="88"/>
      <c r="S110" s="88"/>
      <c r="T110" s="88"/>
    </row>
    <row r="111" spans="1:20" x14ac:dyDescent="0.2">
      <c r="A111" s="86"/>
      <c r="B111" s="88"/>
      <c r="C111" s="88"/>
      <c r="D111" s="88"/>
      <c r="E111" s="88"/>
      <c r="F111" s="88"/>
      <c r="G111" s="88"/>
      <c r="H111" s="88"/>
      <c r="I111" s="88"/>
      <c r="J111" s="88"/>
      <c r="K111" s="88"/>
      <c r="L111" s="88"/>
      <c r="M111" s="88"/>
      <c r="N111" s="88"/>
      <c r="O111" s="88"/>
      <c r="P111" s="88"/>
      <c r="Q111" s="88"/>
      <c r="R111" s="88"/>
      <c r="S111" s="88"/>
      <c r="T111" s="88"/>
    </row>
    <row r="112" spans="1:20" x14ac:dyDescent="0.2">
      <c r="A112" s="86"/>
      <c r="B112" s="92" t="s">
        <v>94</v>
      </c>
      <c r="C112" s="88"/>
      <c r="D112" s="88"/>
      <c r="E112" s="88"/>
      <c r="F112" s="88"/>
      <c r="G112" s="88"/>
      <c r="H112" s="88"/>
      <c r="I112" s="88"/>
      <c r="J112" s="88"/>
      <c r="K112" s="92" t="s">
        <v>95</v>
      </c>
      <c r="L112" s="88"/>
      <c r="M112" s="88"/>
      <c r="N112" s="88"/>
      <c r="O112" s="88"/>
      <c r="P112" s="88"/>
      <c r="Q112" s="88"/>
      <c r="R112" s="88"/>
      <c r="S112" s="88"/>
      <c r="T112" s="88"/>
    </row>
    <row r="113" spans="1:20" x14ac:dyDescent="0.2">
      <c r="A113" s="86"/>
      <c r="B113" s="94"/>
      <c r="C113" s="88"/>
      <c r="D113" s="88"/>
      <c r="E113" s="88"/>
      <c r="F113" s="88"/>
      <c r="G113" s="88"/>
      <c r="H113" s="88"/>
      <c r="I113" s="88"/>
      <c r="J113" s="88"/>
      <c r="K113" s="88"/>
      <c r="L113" s="88"/>
      <c r="M113" s="88"/>
      <c r="N113" s="88"/>
      <c r="O113" s="88"/>
      <c r="P113" s="88"/>
      <c r="Q113" s="88"/>
      <c r="R113" s="88"/>
      <c r="S113" s="88"/>
      <c r="T113" s="88"/>
    </row>
    <row r="114" spans="1:20" x14ac:dyDescent="0.2">
      <c r="A114" s="86"/>
      <c r="B114" s="88"/>
      <c r="C114" s="88"/>
      <c r="D114" s="88"/>
      <c r="E114" s="88"/>
      <c r="F114" s="88"/>
      <c r="G114" s="88"/>
      <c r="H114" s="88"/>
      <c r="I114" s="88"/>
      <c r="J114" s="88"/>
      <c r="K114" s="88"/>
      <c r="L114" s="88"/>
      <c r="M114" s="88"/>
      <c r="N114" s="88"/>
      <c r="O114" s="88"/>
      <c r="P114" s="88"/>
      <c r="Q114" s="88"/>
      <c r="R114" s="88"/>
      <c r="S114" s="88"/>
      <c r="T114" s="88"/>
    </row>
    <row r="115" spans="1:20" x14ac:dyDescent="0.2">
      <c r="A115" s="86"/>
      <c r="B115" s="88"/>
      <c r="C115" s="88"/>
      <c r="D115" s="88"/>
      <c r="E115" s="88"/>
      <c r="F115" s="88"/>
      <c r="G115" s="88"/>
      <c r="H115" s="88"/>
      <c r="I115" s="88"/>
      <c r="J115" s="88"/>
      <c r="K115" s="88"/>
      <c r="L115" s="88"/>
      <c r="M115" s="88"/>
      <c r="N115" s="88"/>
      <c r="O115" s="88"/>
      <c r="P115" s="88"/>
      <c r="Q115" s="88"/>
      <c r="R115" s="88"/>
      <c r="S115" s="88"/>
      <c r="T115" s="88"/>
    </row>
    <row r="116" spans="1:20" ht="14.25" customHeight="1" x14ac:dyDescent="0.2">
      <c r="A116" s="86"/>
      <c r="B116" s="88"/>
      <c r="C116" s="88"/>
      <c r="D116" s="88"/>
      <c r="E116" s="88"/>
      <c r="F116" s="88"/>
      <c r="G116" s="88"/>
      <c r="H116" s="88"/>
      <c r="I116" s="88"/>
      <c r="J116" s="88"/>
      <c r="K116" s="88"/>
      <c r="L116" s="88"/>
      <c r="M116" s="88"/>
      <c r="N116" s="88"/>
      <c r="O116" s="88"/>
      <c r="P116" s="88"/>
      <c r="Q116" s="88"/>
      <c r="R116" s="88"/>
      <c r="S116" s="88"/>
      <c r="T116" s="88"/>
    </row>
    <row r="117" spans="1:20" ht="16.5" customHeight="1" x14ac:dyDescent="0.2">
      <c r="A117" s="86"/>
      <c r="B117" s="620" t="s">
        <v>96</v>
      </c>
      <c r="C117" s="621"/>
      <c r="D117" s="621"/>
      <c r="E117" s="621"/>
      <c r="F117" s="621"/>
      <c r="G117" s="621"/>
      <c r="H117" s="621"/>
      <c r="I117" s="340"/>
      <c r="J117" s="88"/>
      <c r="K117" s="620" t="s">
        <v>96</v>
      </c>
      <c r="L117" s="620"/>
      <c r="M117" s="620"/>
      <c r="N117" s="620"/>
      <c r="O117" s="620"/>
      <c r="P117" s="620"/>
      <c r="Q117" s="620"/>
      <c r="R117" s="620"/>
      <c r="S117" s="88"/>
      <c r="T117" s="88"/>
    </row>
    <row r="118" spans="1:20" ht="35.25" customHeight="1" x14ac:dyDescent="0.2">
      <c r="A118" s="86"/>
      <c r="B118" s="622"/>
      <c r="C118" s="622"/>
      <c r="D118" s="622"/>
      <c r="E118" s="622"/>
      <c r="F118" s="622"/>
      <c r="G118" s="622"/>
      <c r="H118" s="622"/>
      <c r="I118" s="341"/>
      <c r="J118" s="88"/>
      <c r="K118" s="620"/>
      <c r="L118" s="620"/>
      <c r="M118" s="620"/>
      <c r="N118" s="620"/>
      <c r="O118" s="620"/>
      <c r="P118" s="620"/>
      <c r="Q118" s="620"/>
      <c r="R118" s="620"/>
      <c r="S118" s="88"/>
      <c r="T118" s="88"/>
    </row>
    <row r="119" spans="1:20" ht="13.5" customHeight="1" x14ac:dyDescent="0.2">
      <c r="A119" s="86"/>
      <c r="B119" s="620"/>
      <c r="C119" s="621"/>
      <c r="D119" s="621"/>
      <c r="E119" s="621"/>
      <c r="F119" s="621"/>
      <c r="G119" s="621"/>
      <c r="H119" s="621"/>
      <c r="I119" s="340"/>
      <c r="J119" s="88"/>
      <c r="K119" s="88"/>
      <c r="L119" s="88"/>
      <c r="M119" s="88"/>
      <c r="N119" s="88"/>
      <c r="O119" s="88"/>
      <c r="P119" s="88"/>
      <c r="Q119" s="88"/>
      <c r="R119" s="88"/>
      <c r="S119" s="88"/>
      <c r="T119" s="88"/>
    </row>
    <row r="120" spans="1:20" ht="18" customHeight="1" x14ac:dyDescent="0.2">
      <c r="A120" s="86"/>
      <c r="B120" s="622"/>
      <c r="C120" s="622"/>
      <c r="D120" s="622"/>
      <c r="E120" s="622"/>
      <c r="F120" s="622"/>
      <c r="G120" s="622"/>
      <c r="H120" s="622"/>
      <c r="I120" s="341"/>
      <c r="J120" s="88"/>
      <c r="K120" s="88"/>
      <c r="L120" s="88"/>
      <c r="M120" s="88"/>
      <c r="N120" s="88"/>
      <c r="O120" s="88"/>
      <c r="P120" s="88"/>
      <c r="Q120" s="88"/>
      <c r="R120" s="88"/>
      <c r="S120" s="88"/>
      <c r="T120" s="88"/>
    </row>
    <row r="121" spans="1:20" x14ac:dyDescent="0.2">
      <c r="A121" s="86"/>
      <c r="B121" s="622"/>
      <c r="C121" s="622"/>
      <c r="D121" s="622"/>
      <c r="E121" s="622"/>
      <c r="F121" s="622"/>
      <c r="G121" s="622"/>
      <c r="H121" s="622"/>
      <c r="I121" s="341"/>
      <c r="J121" s="88"/>
      <c r="K121" s="88"/>
      <c r="L121" s="88"/>
      <c r="M121" s="88"/>
      <c r="N121" s="88"/>
      <c r="O121" s="88"/>
      <c r="P121" s="88"/>
      <c r="Q121" s="88"/>
      <c r="R121" s="88"/>
      <c r="S121" s="88"/>
      <c r="T121" s="88"/>
    </row>
    <row r="122" spans="1:20" x14ac:dyDescent="0.2">
      <c r="A122" s="86"/>
      <c r="B122" s="88"/>
      <c r="C122" s="88"/>
      <c r="D122" s="88"/>
      <c r="E122" s="88"/>
      <c r="F122" s="88"/>
      <c r="G122" s="88"/>
      <c r="H122" s="88"/>
      <c r="I122" s="88"/>
      <c r="J122" s="88"/>
      <c r="K122" s="88"/>
      <c r="L122" s="88"/>
      <c r="M122" s="88"/>
      <c r="N122" s="88"/>
      <c r="O122" s="88"/>
      <c r="P122" s="88"/>
      <c r="Q122" s="88"/>
      <c r="R122" s="88"/>
      <c r="S122" s="88"/>
      <c r="T122" s="88"/>
    </row>
    <row r="123" spans="1:20" x14ac:dyDescent="0.2">
      <c r="A123" s="86"/>
      <c r="B123" s="92" t="s">
        <v>97</v>
      </c>
      <c r="C123" s="88"/>
      <c r="D123" s="88"/>
      <c r="E123" s="88"/>
      <c r="F123" s="88"/>
      <c r="G123" s="88"/>
      <c r="H123" s="88"/>
      <c r="I123" s="88"/>
      <c r="J123" s="88"/>
      <c r="K123" s="92" t="s">
        <v>98</v>
      </c>
      <c r="L123" s="88"/>
      <c r="M123" s="88"/>
      <c r="N123" s="88"/>
      <c r="O123" s="88"/>
      <c r="P123" s="88"/>
      <c r="Q123" s="88"/>
      <c r="R123" s="88"/>
      <c r="S123" s="88"/>
      <c r="T123" s="88"/>
    </row>
    <row r="124" spans="1:20" x14ac:dyDescent="0.2">
      <c r="A124" s="86"/>
      <c r="B124" s="88"/>
      <c r="C124" s="88"/>
      <c r="D124" s="88"/>
      <c r="E124" s="88"/>
      <c r="F124" s="88"/>
      <c r="G124" s="88"/>
      <c r="H124" s="88"/>
      <c r="I124" s="88"/>
      <c r="J124" s="88"/>
      <c r="K124" s="88"/>
      <c r="L124" s="88"/>
      <c r="M124" s="88"/>
      <c r="N124" s="88"/>
      <c r="O124" s="88"/>
      <c r="P124" s="88"/>
      <c r="Q124" s="88"/>
      <c r="R124" s="88"/>
      <c r="S124" s="88"/>
      <c r="T124" s="88"/>
    </row>
    <row r="125" spans="1:20" x14ac:dyDescent="0.2">
      <c r="A125" s="86"/>
      <c r="B125" s="88"/>
      <c r="C125" s="88"/>
      <c r="D125" s="88"/>
      <c r="E125" s="88"/>
      <c r="F125" s="88"/>
      <c r="G125" s="88"/>
      <c r="H125" s="88"/>
      <c r="I125" s="88"/>
      <c r="J125" s="88"/>
      <c r="K125" s="88"/>
      <c r="L125" s="88"/>
      <c r="M125" s="88"/>
      <c r="N125" s="88"/>
      <c r="O125" s="88"/>
      <c r="P125" s="88"/>
      <c r="Q125" s="88"/>
      <c r="R125" s="364" t="s">
        <v>353</v>
      </c>
      <c r="S125" s="88"/>
      <c r="T125" s="88"/>
    </row>
    <row r="126" spans="1:20" x14ac:dyDescent="0.2">
      <c r="A126" s="86"/>
      <c r="B126" s="88"/>
      <c r="C126" s="88"/>
      <c r="D126" s="88"/>
      <c r="E126" s="88"/>
      <c r="F126" s="88"/>
      <c r="G126" s="88"/>
      <c r="H126" s="88"/>
      <c r="I126" s="88"/>
      <c r="J126" s="88"/>
      <c r="K126" s="88"/>
      <c r="L126" s="88"/>
      <c r="M126" s="88"/>
      <c r="N126" s="88"/>
      <c r="O126" s="88"/>
      <c r="P126" s="88"/>
      <c r="Q126" s="88"/>
      <c r="R126" s="88"/>
      <c r="S126" s="88"/>
      <c r="T126" s="88"/>
    </row>
    <row r="127" spans="1:20" x14ac:dyDescent="0.2">
      <c r="A127" s="86"/>
      <c r="B127" s="88"/>
      <c r="C127" s="88"/>
      <c r="D127" s="88"/>
      <c r="E127" s="88"/>
      <c r="F127" s="88"/>
      <c r="G127" s="88"/>
      <c r="H127" s="88"/>
      <c r="I127" s="88"/>
      <c r="J127" s="88"/>
      <c r="K127" s="88"/>
      <c r="L127" s="88"/>
      <c r="M127" s="88"/>
      <c r="N127" s="88"/>
      <c r="O127" s="88"/>
      <c r="P127" s="88"/>
      <c r="Q127" s="88"/>
      <c r="R127" s="88"/>
      <c r="S127" s="88"/>
      <c r="T127" s="88"/>
    </row>
    <row r="128" spans="1:20" x14ac:dyDescent="0.2">
      <c r="A128" s="86"/>
      <c r="B128" s="88"/>
      <c r="C128" s="88"/>
      <c r="D128" s="88"/>
      <c r="E128" s="88"/>
      <c r="F128" s="88"/>
      <c r="G128" s="88"/>
      <c r="H128" s="88"/>
      <c r="I128" s="88"/>
      <c r="J128" s="88"/>
      <c r="K128" s="88"/>
      <c r="L128" s="88"/>
      <c r="M128" s="88"/>
      <c r="N128" s="88"/>
      <c r="O128" s="88"/>
      <c r="P128" s="88"/>
      <c r="Q128" s="88"/>
      <c r="R128" s="88"/>
      <c r="S128" s="88"/>
      <c r="T128" s="88"/>
    </row>
    <row r="129" spans="1:20" x14ac:dyDescent="0.2">
      <c r="A129" s="86"/>
      <c r="B129" s="88"/>
      <c r="C129" s="88"/>
      <c r="D129" s="88"/>
      <c r="E129" s="88"/>
      <c r="F129" s="88"/>
      <c r="G129" s="88"/>
      <c r="H129" s="88"/>
      <c r="I129" s="88"/>
      <c r="J129" s="88"/>
      <c r="K129" s="88"/>
      <c r="L129" s="88"/>
      <c r="M129" s="88"/>
      <c r="N129" s="88"/>
      <c r="O129" s="88"/>
      <c r="P129" s="88"/>
      <c r="Q129" s="88"/>
      <c r="R129" s="88"/>
      <c r="S129" s="88"/>
      <c r="T129" s="88"/>
    </row>
  </sheetData>
  <mergeCells count="75">
    <mergeCell ref="C18:Q18"/>
    <mergeCell ref="C5:Q5"/>
    <mergeCell ref="C8:Q8"/>
    <mergeCell ref="C9:Q9"/>
    <mergeCell ref="C10:Q10"/>
    <mergeCell ref="C11:Q11"/>
    <mergeCell ref="C12:Q12"/>
    <mergeCell ref="C13:Q13"/>
    <mergeCell ref="C14:Q14"/>
    <mergeCell ref="C15:Q15"/>
    <mergeCell ref="C16:Q16"/>
    <mergeCell ref="C17:Q17"/>
    <mergeCell ref="C19:Q19"/>
    <mergeCell ref="C20:Q20"/>
    <mergeCell ref="C21:Q21"/>
    <mergeCell ref="C25:D25"/>
    <mergeCell ref="E25:F25"/>
    <mergeCell ref="G25:I25"/>
    <mergeCell ref="C26:D26"/>
    <mergeCell ref="E26:F26"/>
    <mergeCell ref="G26:I26"/>
    <mergeCell ref="C27:D27"/>
    <mergeCell ref="E27:F27"/>
    <mergeCell ref="G27:I27"/>
    <mergeCell ref="C28:D28"/>
    <mergeCell ref="E28:F28"/>
    <mergeCell ref="G28:I28"/>
    <mergeCell ref="C29:D29"/>
    <mergeCell ref="E29:F29"/>
    <mergeCell ref="G29:I29"/>
    <mergeCell ref="C30:D30"/>
    <mergeCell ref="E30:F30"/>
    <mergeCell ref="G30:I30"/>
    <mergeCell ref="C31:D31"/>
    <mergeCell ref="E31:F31"/>
    <mergeCell ref="G31:I31"/>
    <mergeCell ref="B35:C35"/>
    <mergeCell ref="G35:R35"/>
    <mergeCell ref="B36:C36"/>
    <mergeCell ref="G36:R36"/>
    <mergeCell ref="B37:C37"/>
    <mergeCell ref="G37:R37"/>
    <mergeCell ref="G43:R43"/>
    <mergeCell ref="B38:C38"/>
    <mergeCell ref="G38:R38"/>
    <mergeCell ref="B39:C39"/>
    <mergeCell ref="G39:R39"/>
    <mergeCell ref="B40:C40"/>
    <mergeCell ref="G40:R40"/>
    <mergeCell ref="B92:Q92"/>
    <mergeCell ref="B117:H118"/>
    <mergeCell ref="K117:R118"/>
    <mergeCell ref="B119:H121"/>
    <mergeCell ref="B47:C47"/>
    <mergeCell ref="G47:R47"/>
    <mergeCell ref="B48:C48"/>
    <mergeCell ref="G48:R48"/>
    <mergeCell ref="D51:E51"/>
    <mergeCell ref="D52:E52"/>
    <mergeCell ref="C4:Q4"/>
    <mergeCell ref="C6:Q6"/>
    <mergeCell ref="C7:Q7"/>
    <mergeCell ref="D53:E53"/>
    <mergeCell ref="D54:E54"/>
    <mergeCell ref="B44:C44"/>
    <mergeCell ref="G44:R44"/>
    <mergeCell ref="B45:C45"/>
    <mergeCell ref="G45:R45"/>
    <mergeCell ref="B46:C46"/>
    <mergeCell ref="G46:R46"/>
    <mergeCell ref="B41:C41"/>
    <mergeCell ref="G41:R41"/>
    <mergeCell ref="B42:C42"/>
    <mergeCell ref="G42:R42"/>
    <mergeCell ref="B43:C43"/>
  </mergeCells>
  <pageMargins left="0.7" right="0.7" top="0.75" bottom="0.75" header="0.3" footer="0.3"/>
  <pageSetup paperSize="9" scale="2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6"/>
  <dimension ref="A4:B29"/>
  <sheetViews>
    <sheetView workbookViewId="0"/>
  </sheetViews>
  <sheetFormatPr defaultRowHeight="12.75" x14ac:dyDescent="0.2"/>
  <cols>
    <col min="1" max="1" width="52.140625" customWidth="1"/>
    <col min="2" max="2" width="220.85546875" bestFit="1" customWidth="1"/>
  </cols>
  <sheetData>
    <row r="4" spans="1:2" x14ac:dyDescent="0.2">
      <c r="A4" s="651" t="s">
        <v>237</v>
      </c>
      <c r="B4" s="651"/>
    </row>
    <row r="5" spans="1:2" x14ac:dyDescent="0.2">
      <c r="A5" s="1" t="s">
        <v>135</v>
      </c>
      <c r="B5" s="177" t="s">
        <v>163</v>
      </c>
    </row>
    <row r="6" spans="1:2" ht="12.6" customHeight="1" x14ac:dyDescent="0.2">
      <c r="A6" s="1" t="s">
        <v>136</v>
      </c>
      <c r="B6" s="177" t="s">
        <v>164</v>
      </c>
    </row>
    <row r="7" spans="1:2" hidden="1" x14ac:dyDescent="0.2">
      <c r="A7" s="1" t="s">
        <v>157</v>
      </c>
      <c r="B7" s="177" t="s">
        <v>165</v>
      </c>
    </row>
    <row r="8" spans="1:2" x14ac:dyDescent="0.2">
      <c r="A8" s="1" t="s">
        <v>158</v>
      </c>
      <c r="B8" s="177" t="s">
        <v>236</v>
      </c>
    </row>
    <row r="9" spans="1:2" hidden="1" x14ac:dyDescent="0.2">
      <c r="A9" s="1" t="s">
        <v>159</v>
      </c>
      <c r="B9" s="177" t="s">
        <v>235</v>
      </c>
    </row>
    <row r="10" spans="1:2" hidden="1" x14ac:dyDescent="0.2">
      <c r="A10" s="1" t="s">
        <v>160</v>
      </c>
      <c r="B10" s="177" t="s">
        <v>166</v>
      </c>
    </row>
    <row r="11" spans="1:2" x14ac:dyDescent="0.2">
      <c r="A11" s="1" t="s">
        <v>12</v>
      </c>
      <c r="B11" s="177" t="s">
        <v>167</v>
      </c>
    </row>
    <row r="12" spans="1:2" hidden="1" x14ac:dyDescent="0.2">
      <c r="A12" s="1" t="s">
        <v>162</v>
      </c>
      <c r="B12" s="177" t="s">
        <v>168</v>
      </c>
    </row>
    <row r="16" spans="1:2" x14ac:dyDescent="0.2">
      <c r="A16" s="651" t="s">
        <v>238</v>
      </c>
      <c r="B16" s="651"/>
    </row>
    <row r="17" spans="1:2" x14ac:dyDescent="0.2">
      <c r="A17" s="1" t="s">
        <v>122</v>
      </c>
      <c r="B17" s="177" t="s">
        <v>144</v>
      </c>
    </row>
    <row r="18" spans="1:2" x14ac:dyDescent="0.2">
      <c r="A18" s="1" t="s">
        <v>123</v>
      </c>
      <c r="B18" s="177" t="s">
        <v>146</v>
      </c>
    </row>
    <row r="19" spans="1:2" x14ac:dyDescent="0.2">
      <c r="A19" s="1" t="s">
        <v>124</v>
      </c>
      <c r="B19" s="177" t="s">
        <v>148</v>
      </c>
    </row>
    <row r="20" spans="1:2" x14ac:dyDescent="0.2">
      <c r="A20" s="1" t="s">
        <v>125</v>
      </c>
      <c r="B20" s="177" t="s">
        <v>149</v>
      </c>
    </row>
    <row r="21" spans="1:2" x14ac:dyDescent="0.2">
      <c r="A21" s="1" t="s">
        <v>126</v>
      </c>
      <c r="B21" s="177" t="s">
        <v>150</v>
      </c>
    </row>
    <row r="22" spans="1:2" x14ac:dyDescent="0.2">
      <c r="A22" s="1" t="s">
        <v>127</v>
      </c>
      <c r="B22" s="177" t="s">
        <v>151</v>
      </c>
    </row>
    <row r="23" spans="1:2" x14ac:dyDescent="0.2">
      <c r="A23" s="1" t="s">
        <v>128</v>
      </c>
      <c r="B23" s="177" t="s">
        <v>169</v>
      </c>
    </row>
    <row r="24" spans="1:2" x14ac:dyDescent="0.2">
      <c r="A24" s="1" t="s">
        <v>129</v>
      </c>
      <c r="B24" s="177" t="s">
        <v>152</v>
      </c>
    </row>
    <row r="25" spans="1:2" x14ac:dyDescent="0.2">
      <c r="A25" s="1" t="s">
        <v>130</v>
      </c>
      <c r="B25" s="177" t="s">
        <v>153</v>
      </c>
    </row>
    <row r="26" spans="1:2" x14ac:dyDescent="0.2">
      <c r="A26" s="1" t="s">
        <v>131</v>
      </c>
      <c r="B26" s="177" t="s">
        <v>154</v>
      </c>
    </row>
    <row r="27" spans="1:2" x14ac:dyDescent="0.2">
      <c r="A27" s="1" t="s">
        <v>132</v>
      </c>
      <c r="B27" s="177" t="s">
        <v>155</v>
      </c>
    </row>
    <row r="28" spans="1:2" x14ac:dyDescent="0.2">
      <c r="A28" s="1" t="s">
        <v>133</v>
      </c>
      <c r="B28" s="177" t="s">
        <v>156</v>
      </c>
    </row>
    <row r="29" spans="1:2" x14ac:dyDescent="0.2">
      <c r="A29" s="182" t="s">
        <v>172</v>
      </c>
      <c r="B29" s="182" t="s">
        <v>173</v>
      </c>
    </row>
  </sheetData>
  <sheetProtection algorithmName="SHA-512" hashValue="uZtSp3b3wJoMnnilQ5jT1nDPCnkyzLe0iOYIFcZq4S9V94Ej4imbKN53QltIf/OLzGBnn4Uz4NQ7tIzM2HcdoQ==" saltValue="vtNYRsv5Io3bHevCpEU9JA==" spinCount="100000" sheet="1" objects="1" scenarios="1"/>
  <customSheetViews>
    <customSheetView guid="{9B3BAD7C-18FA-4BA1-ADC7-FF0E752CBBB8}">
      <selection activeCell="A4" sqref="A4:B4"/>
      <pageMargins left="0.7" right="0.7" top="0.75" bottom="0.75" header="0.3" footer="0.3"/>
      <pageSetup paperSize="9" orientation="portrait" verticalDpi="0" r:id="rId1"/>
    </customSheetView>
  </customSheetViews>
  <mergeCells count="2">
    <mergeCell ref="A4:B4"/>
    <mergeCell ref="A16:B16"/>
  </mergeCells>
  <pageMargins left="0.7" right="0.7" top="0.75" bottom="0.75" header="0.3" footer="0.3"/>
  <pageSetup paperSize="9" orientation="portrait" verticalDpi="0"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58"/>
  <sheetViews>
    <sheetView zoomScale="80" zoomScaleNormal="80" workbookViewId="0"/>
  </sheetViews>
  <sheetFormatPr defaultRowHeight="12.75" x14ac:dyDescent="0.2"/>
  <cols>
    <col min="1" max="1" width="10.140625" customWidth="1"/>
    <col min="2" max="2" width="21.28515625" customWidth="1"/>
    <col min="3" max="3" width="21.42578125" customWidth="1"/>
    <col min="4" max="4" width="15.5703125" customWidth="1"/>
    <col min="5" max="5" width="15.28515625" customWidth="1"/>
    <col min="6" max="8" width="16.7109375" customWidth="1"/>
    <col min="9" max="10" width="15.5703125" customWidth="1"/>
    <col min="11" max="11" width="20.5703125" customWidth="1"/>
    <col min="12" max="12" width="12.85546875" customWidth="1"/>
    <col min="13" max="13" width="20.7109375" customWidth="1"/>
    <col min="14" max="14" width="18.28515625" customWidth="1"/>
    <col min="15" max="15" width="15" customWidth="1"/>
    <col min="16" max="18" width="16.7109375" customWidth="1"/>
    <col min="19" max="20" width="15.5703125" customWidth="1"/>
    <col min="21" max="21" width="20.7109375" customWidth="1"/>
    <col min="22" max="22" width="12.85546875" customWidth="1"/>
  </cols>
  <sheetData>
    <row r="1" spans="1:22" x14ac:dyDescent="0.2">
      <c r="A1" t="s">
        <v>257</v>
      </c>
    </row>
    <row r="2" spans="1:22" ht="18" x14ac:dyDescent="0.25">
      <c r="A2" s="278" t="s">
        <v>258</v>
      </c>
    </row>
    <row r="3" spans="1:22" ht="13.5" thickBot="1" x14ac:dyDescent="0.25">
      <c r="A3" s="279" t="s">
        <v>259</v>
      </c>
    </row>
    <row r="4" spans="1:22" ht="13.9" customHeight="1" thickBot="1" x14ac:dyDescent="0.25">
      <c r="C4" s="660" t="s">
        <v>260</v>
      </c>
      <c r="D4" s="661"/>
      <c r="E4" s="661"/>
      <c r="F4" s="661"/>
      <c r="G4" s="661"/>
      <c r="H4" s="661"/>
      <c r="I4" s="661"/>
      <c r="J4" s="661"/>
      <c r="K4" s="661"/>
      <c r="L4" s="662"/>
      <c r="M4" s="663" t="s">
        <v>261</v>
      </c>
      <c r="N4" s="664"/>
      <c r="O4" s="664"/>
      <c r="P4" s="664"/>
      <c r="Q4" s="664"/>
      <c r="R4" s="664"/>
      <c r="S4" s="664"/>
      <c r="T4" s="664"/>
      <c r="U4" s="664"/>
      <c r="V4" s="664"/>
    </row>
    <row r="5" spans="1:22" ht="33" customHeight="1" x14ac:dyDescent="0.2">
      <c r="A5" s="656" t="s">
        <v>262</v>
      </c>
      <c r="B5" s="658" t="s">
        <v>263</v>
      </c>
      <c r="C5" s="671" t="s">
        <v>89</v>
      </c>
      <c r="D5" s="672"/>
      <c r="E5" s="672"/>
      <c r="F5" s="673" t="s">
        <v>288</v>
      </c>
      <c r="G5" s="682"/>
      <c r="H5" s="683"/>
      <c r="I5" s="673" t="s">
        <v>264</v>
      </c>
      <c r="J5" s="677" t="s">
        <v>311</v>
      </c>
      <c r="K5" s="675" t="s">
        <v>265</v>
      </c>
      <c r="L5" s="654" t="s">
        <v>312</v>
      </c>
      <c r="M5" s="665" t="s">
        <v>89</v>
      </c>
      <c r="N5" s="666"/>
      <c r="O5" s="666"/>
      <c r="P5" s="680" t="s">
        <v>284</v>
      </c>
      <c r="Q5" s="681"/>
      <c r="R5" s="663"/>
      <c r="S5" s="664" t="s">
        <v>264</v>
      </c>
      <c r="T5" s="664" t="s">
        <v>313</v>
      </c>
      <c r="U5" s="667" t="s">
        <v>265</v>
      </c>
      <c r="V5" s="669" t="s">
        <v>314</v>
      </c>
    </row>
    <row r="6" spans="1:22" ht="63.75" x14ac:dyDescent="0.2">
      <c r="A6" s="657"/>
      <c r="B6" s="659"/>
      <c r="C6" s="280" t="s">
        <v>282</v>
      </c>
      <c r="D6" s="282" t="s">
        <v>283</v>
      </c>
      <c r="E6" s="281" t="s">
        <v>280</v>
      </c>
      <c r="F6" s="280" t="s">
        <v>285</v>
      </c>
      <c r="G6" s="282" t="s">
        <v>286</v>
      </c>
      <c r="H6" s="281" t="s">
        <v>287</v>
      </c>
      <c r="I6" s="674"/>
      <c r="J6" s="678"/>
      <c r="K6" s="676"/>
      <c r="L6" s="655"/>
      <c r="M6" s="298" t="s">
        <v>266</v>
      </c>
      <c r="N6" s="289" t="s">
        <v>267</v>
      </c>
      <c r="O6" s="290" t="s">
        <v>281</v>
      </c>
      <c r="P6" s="291" t="s">
        <v>285</v>
      </c>
      <c r="Q6" s="292" t="s">
        <v>286</v>
      </c>
      <c r="R6" s="289" t="s">
        <v>287</v>
      </c>
      <c r="S6" s="679"/>
      <c r="T6" s="679"/>
      <c r="U6" s="668"/>
      <c r="V6" s="670"/>
    </row>
    <row r="7" spans="1:22" x14ac:dyDescent="0.2">
      <c r="A7" s="2" t="s">
        <v>268</v>
      </c>
      <c r="B7" s="283">
        <f>'Krok 1- Vstupy Ex Ante '!C11</f>
        <v>0</v>
      </c>
      <c r="C7" s="284">
        <f>'Krok 1- Vstupy Ex Ante '!AG11</f>
        <v>0</v>
      </c>
      <c r="D7" s="285">
        <f>'Krok 1- Vstupy Ex Ante '!AI11</f>
        <v>0</v>
      </c>
      <c r="E7" s="285">
        <f>D7+C7</f>
        <v>0</v>
      </c>
      <c r="F7" s="285">
        <f>'Krok 1- Vstupy Ex Ante '!AK11</f>
        <v>0</v>
      </c>
      <c r="G7" s="285">
        <f>'Krok 1- Vstupy Ex Ante '!AM11</f>
        <v>0</v>
      </c>
      <c r="H7" s="285">
        <f>G7+F7</f>
        <v>0</v>
      </c>
      <c r="I7" s="295">
        <f>'Krok 1- Vstupy Ex Ante '!AO11</f>
        <v>0</v>
      </c>
      <c r="J7" s="295">
        <f>E7+H7+I7</f>
        <v>0</v>
      </c>
      <c r="K7" s="286" t="str">
        <f>'Krok 1- Vstupy Ex Ante '!N11</f>
        <v>vyberte</v>
      </c>
      <c r="L7" s="302">
        <f>'Krok 1- Vstupy Ex Ante '!ED11</f>
        <v>0</v>
      </c>
      <c r="M7" s="299">
        <f>'Krok 2 - Vstupy Ex Post'!AI10</f>
        <v>0</v>
      </c>
      <c r="N7" s="285">
        <f>'Krok 2 - Vstupy Ex Post'!AK10</f>
        <v>0</v>
      </c>
      <c r="O7" s="285">
        <f>N7+M7</f>
        <v>0</v>
      </c>
      <c r="P7" s="285">
        <f>'Krok 2 - Vstupy Ex Post'!AM10</f>
        <v>0</v>
      </c>
      <c r="Q7" s="285">
        <f>'Krok 2 - Vstupy Ex Post'!AO10</f>
        <v>0</v>
      </c>
      <c r="R7" s="285">
        <f>Q7+P7</f>
        <v>0</v>
      </c>
      <c r="S7" s="285">
        <f>'Krok 2 - Vstupy Ex Post'!AQ10</f>
        <v>0</v>
      </c>
      <c r="T7" s="295">
        <f>O7+R7+S7</f>
        <v>0</v>
      </c>
      <c r="U7" s="286" t="str">
        <f>'Krok 2 - Vstupy Ex Post'!P10</f>
        <v>vyberte</v>
      </c>
      <c r="V7" s="285">
        <f>'Krok 2 - Vstupy Ex Post'!EF10</f>
        <v>0</v>
      </c>
    </row>
    <row r="8" spans="1:22" x14ac:dyDescent="0.2">
      <c r="A8" s="2" t="s">
        <v>279</v>
      </c>
      <c r="B8" s="283">
        <f>'Krok 1- Vstupy Ex Ante '!C14</f>
        <v>0</v>
      </c>
      <c r="C8" s="284">
        <f>'Krok 1- Vstupy Ex Ante '!AG14</f>
        <v>0</v>
      </c>
      <c r="D8" s="285">
        <f>'Krok 1- Vstupy Ex Ante '!AI14</f>
        <v>0</v>
      </c>
      <c r="E8" s="285">
        <f t="shared" ref="E8:E14" si="0">D8+C8</f>
        <v>0</v>
      </c>
      <c r="F8" s="285">
        <f>'Krok 1- Vstupy Ex Ante '!AK14</f>
        <v>0</v>
      </c>
      <c r="G8" s="285">
        <f>'Krok 1- Vstupy Ex Ante '!AM14</f>
        <v>0</v>
      </c>
      <c r="H8" s="285">
        <f t="shared" ref="H8:H14" si="1">G8+F8</f>
        <v>0</v>
      </c>
      <c r="I8" s="295">
        <f>'Krok 1- Vstupy Ex Ante '!AO14</f>
        <v>0</v>
      </c>
      <c r="J8" s="295">
        <f t="shared" ref="J8:J14" si="2">E8+H8+I8</f>
        <v>0</v>
      </c>
      <c r="K8" s="286" t="str">
        <f>'Krok 1- Vstupy Ex Ante '!N14</f>
        <v>vyberte</v>
      </c>
      <c r="L8" s="302">
        <f>'Krok 1- Vstupy Ex Ante '!ED14</f>
        <v>0</v>
      </c>
      <c r="M8" s="299">
        <f>'Krok 2 - Vstupy Ex Post'!AI13</f>
        <v>0</v>
      </c>
      <c r="N8" s="285">
        <f>'Krok 2 - Vstupy Ex Post'!AK13</f>
        <v>0</v>
      </c>
      <c r="O8" s="285">
        <f t="shared" ref="O8:O14" si="3">N8+M8</f>
        <v>0</v>
      </c>
      <c r="P8" s="285">
        <f>'Krok 2 - Vstupy Ex Post'!AM13</f>
        <v>0</v>
      </c>
      <c r="Q8" s="285">
        <f>'Krok 2 - Vstupy Ex Post'!AO13</f>
        <v>0</v>
      </c>
      <c r="R8" s="285">
        <f t="shared" ref="R8:R14" si="4">Q8+P8</f>
        <v>0</v>
      </c>
      <c r="S8" s="285">
        <f>'Krok 2 - Vstupy Ex Post'!AQ13</f>
        <v>0</v>
      </c>
      <c r="T8" s="295">
        <f t="shared" ref="T8:T14" si="5">O8+R8+S8</f>
        <v>0</v>
      </c>
      <c r="U8" s="286" t="str">
        <f>'Krok 2 - Vstupy Ex Post'!P13</f>
        <v>vyberte</v>
      </c>
      <c r="V8" s="285">
        <f>'Krok 2 - Vstupy Ex Post'!EF13</f>
        <v>0</v>
      </c>
    </row>
    <row r="9" spans="1:22" x14ac:dyDescent="0.2">
      <c r="A9" s="2" t="s">
        <v>269</v>
      </c>
      <c r="B9" s="283">
        <f>'Krok 1- Vstupy Ex Ante '!C17</f>
        <v>0</v>
      </c>
      <c r="C9" s="284">
        <f>'Krok 1- Vstupy Ex Ante '!AG17</f>
        <v>0</v>
      </c>
      <c r="D9" s="285">
        <f>'Krok 1- Vstupy Ex Ante '!AI17</f>
        <v>0</v>
      </c>
      <c r="E9" s="285">
        <f t="shared" si="0"/>
        <v>0</v>
      </c>
      <c r="F9" s="285">
        <f>'Krok 1- Vstupy Ex Ante '!AK17</f>
        <v>0</v>
      </c>
      <c r="G9" s="285">
        <f>'Krok 1- Vstupy Ex Ante '!AM17</f>
        <v>0</v>
      </c>
      <c r="H9" s="285">
        <f t="shared" si="1"/>
        <v>0</v>
      </c>
      <c r="I9" s="295">
        <f>'Krok 1- Vstupy Ex Ante '!AO17</f>
        <v>0</v>
      </c>
      <c r="J9" s="295">
        <f t="shared" si="2"/>
        <v>0</v>
      </c>
      <c r="K9" s="286" t="str">
        <f>'Krok 1- Vstupy Ex Ante '!N17</f>
        <v>vyberte</v>
      </c>
      <c r="L9" s="302">
        <f>'Krok 1- Vstupy Ex Ante '!ED17</f>
        <v>0</v>
      </c>
      <c r="M9" s="299">
        <f>'Krok 2 - Vstupy Ex Post'!AI16</f>
        <v>0</v>
      </c>
      <c r="N9" s="285">
        <f>'Krok 2 - Vstupy Ex Post'!AK16</f>
        <v>0</v>
      </c>
      <c r="O9" s="285">
        <f>N9+M9</f>
        <v>0</v>
      </c>
      <c r="P9" s="285">
        <f>'Krok 2 - Vstupy Ex Post'!AM16</f>
        <v>0</v>
      </c>
      <c r="Q9" s="285">
        <f>'Krok 2 - Vstupy Ex Post'!AO16</f>
        <v>0</v>
      </c>
      <c r="R9" s="285">
        <f t="shared" si="4"/>
        <v>0</v>
      </c>
      <c r="S9" s="285">
        <f>'Krok 2 - Vstupy Ex Post'!AQ16</f>
        <v>0</v>
      </c>
      <c r="T9" s="295">
        <f t="shared" si="5"/>
        <v>0</v>
      </c>
      <c r="U9" s="286" t="str">
        <f>'Krok 2 - Vstupy Ex Post'!P16</f>
        <v>vyberte</v>
      </c>
      <c r="V9" s="285">
        <f>'Krok 2 - Vstupy Ex Post'!EF16</f>
        <v>0</v>
      </c>
    </row>
    <row r="10" spans="1:22" x14ac:dyDescent="0.2">
      <c r="A10" s="2" t="s">
        <v>270</v>
      </c>
      <c r="B10" s="283">
        <f>'Krok 1- Vstupy Ex Ante '!C20</f>
        <v>0</v>
      </c>
      <c r="C10" s="284">
        <f>'Krok 1- Vstupy Ex Ante '!AG20</f>
        <v>0</v>
      </c>
      <c r="D10" s="285">
        <f>'Krok 1- Vstupy Ex Ante '!AI20</f>
        <v>0</v>
      </c>
      <c r="E10" s="285">
        <f t="shared" si="0"/>
        <v>0</v>
      </c>
      <c r="F10" s="285">
        <f>'Krok 1- Vstupy Ex Ante '!AK20</f>
        <v>0</v>
      </c>
      <c r="G10" s="285">
        <f>'Krok 1- Vstupy Ex Ante '!AM20</f>
        <v>0</v>
      </c>
      <c r="H10" s="285">
        <f t="shared" si="1"/>
        <v>0</v>
      </c>
      <c r="I10" s="295">
        <f>'Krok 1- Vstupy Ex Ante '!AO20</f>
        <v>0</v>
      </c>
      <c r="J10" s="295">
        <f t="shared" si="2"/>
        <v>0</v>
      </c>
      <c r="K10" s="286" t="str">
        <f>'Krok 1- Vstupy Ex Ante '!N20</f>
        <v>vyberte</v>
      </c>
      <c r="L10" s="302">
        <f>'Krok 1- Vstupy Ex Ante '!ED20</f>
        <v>0</v>
      </c>
      <c r="M10" s="299">
        <f>'Krok 2 - Vstupy Ex Post'!AI19</f>
        <v>0</v>
      </c>
      <c r="N10" s="285">
        <f>'Krok 2 - Vstupy Ex Post'!AK19</f>
        <v>0</v>
      </c>
      <c r="O10" s="285">
        <f t="shared" si="3"/>
        <v>0</v>
      </c>
      <c r="P10" s="285">
        <f>'Krok 2 - Vstupy Ex Post'!AM19</f>
        <v>0</v>
      </c>
      <c r="Q10" s="285">
        <f>'Krok 2 - Vstupy Ex Post'!AO19</f>
        <v>0</v>
      </c>
      <c r="R10" s="285">
        <f t="shared" si="4"/>
        <v>0</v>
      </c>
      <c r="S10" s="285">
        <f>'Krok 2 - Vstupy Ex Post'!AQ19</f>
        <v>0</v>
      </c>
      <c r="T10" s="295">
        <f t="shared" si="5"/>
        <v>0</v>
      </c>
      <c r="U10" s="286" t="str">
        <f>'Krok 2 - Vstupy Ex Post'!P19</f>
        <v>vyberte</v>
      </c>
      <c r="V10" s="285">
        <f>'Krok 2 - Vstupy Ex Post'!EF19</f>
        <v>0</v>
      </c>
    </row>
    <row r="11" spans="1:22" x14ac:dyDescent="0.2">
      <c r="A11" s="2" t="s">
        <v>271</v>
      </c>
      <c r="B11" s="283">
        <f>'Krok 1- Vstupy Ex Ante '!C23</f>
        <v>0</v>
      </c>
      <c r="C11" s="284">
        <f>'Krok 1- Vstupy Ex Ante '!AG23</f>
        <v>0</v>
      </c>
      <c r="D11" s="285">
        <f>'Krok 1- Vstupy Ex Ante '!AI23</f>
        <v>0</v>
      </c>
      <c r="E11" s="285">
        <f t="shared" si="0"/>
        <v>0</v>
      </c>
      <c r="F11" s="285">
        <f>'Krok 1- Vstupy Ex Ante '!AK23</f>
        <v>0</v>
      </c>
      <c r="G11" s="285">
        <f>'Krok 1- Vstupy Ex Ante '!AM23</f>
        <v>0</v>
      </c>
      <c r="H11" s="285">
        <f t="shared" si="1"/>
        <v>0</v>
      </c>
      <c r="I11" s="295">
        <f>'Krok 1- Vstupy Ex Ante '!AO23</f>
        <v>0</v>
      </c>
      <c r="J11" s="295">
        <f t="shared" si="2"/>
        <v>0</v>
      </c>
      <c r="K11" s="286" t="str">
        <f>'Krok 1- Vstupy Ex Ante '!N23</f>
        <v>vyberte</v>
      </c>
      <c r="L11" s="302">
        <f>'Krok 1- Vstupy Ex Ante '!ED23</f>
        <v>0</v>
      </c>
      <c r="M11" s="299">
        <f>'Krok 2 - Vstupy Ex Post'!AI22</f>
        <v>0</v>
      </c>
      <c r="N11" s="285">
        <f>'Krok 2 - Vstupy Ex Post'!AK22</f>
        <v>0</v>
      </c>
      <c r="O11" s="285">
        <f t="shared" si="3"/>
        <v>0</v>
      </c>
      <c r="P11" s="285">
        <f>'Krok 2 - Vstupy Ex Post'!AM22</f>
        <v>0</v>
      </c>
      <c r="Q11" s="285">
        <f>'Krok 2 - Vstupy Ex Post'!AO22</f>
        <v>0</v>
      </c>
      <c r="R11" s="285">
        <f t="shared" si="4"/>
        <v>0</v>
      </c>
      <c r="S11" s="285">
        <f>'Krok 2 - Vstupy Ex Post'!AQ22</f>
        <v>0</v>
      </c>
      <c r="T11" s="295">
        <f t="shared" si="5"/>
        <v>0</v>
      </c>
      <c r="U11" s="286" t="str">
        <f>'Krok 2 - Vstupy Ex Post'!P22</f>
        <v>vyberte</v>
      </c>
      <c r="V11" s="285">
        <f>'Krok 2 - Vstupy Ex Post'!EF22</f>
        <v>0</v>
      </c>
    </row>
    <row r="12" spans="1:22" x14ac:dyDescent="0.2">
      <c r="A12" s="2" t="s">
        <v>272</v>
      </c>
      <c r="B12" s="283">
        <f>'Krok 1- Vstupy Ex Ante '!C26</f>
        <v>0</v>
      </c>
      <c r="C12" s="284">
        <f>'Krok 1- Vstupy Ex Ante '!AG26</f>
        <v>0</v>
      </c>
      <c r="D12" s="285">
        <f>'Krok 1- Vstupy Ex Ante '!AI26</f>
        <v>0</v>
      </c>
      <c r="E12" s="285">
        <f t="shared" si="0"/>
        <v>0</v>
      </c>
      <c r="F12" s="285">
        <f>'Krok 1- Vstupy Ex Ante '!AK26</f>
        <v>0</v>
      </c>
      <c r="G12" s="285">
        <f>'Krok 1- Vstupy Ex Ante '!AM26</f>
        <v>0</v>
      </c>
      <c r="H12" s="285">
        <f t="shared" si="1"/>
        <v>0</v>
      </c>
      <c r="I12" s="295">
        <f>'Krok 1- Vstupy Ex Ante '!AO26</f>
        <v>0</v>
      </c>
      <c r="J12" s="295">
        <f t="shared" si="2"/>
        <v>0</v>
      </c>
      <c r="K12" s="286" t="str">
        <f>'Krok 1- Vstupy Ex Ante '!N26</f>
        <v>vyberte</v>
      </c>
      <c r="L12" s="302">
        <f>'Krok 1- Vstupy Ex Ante '!ED26</f>
        <v>0</v>
      </c>
      <c r="M12" s="299">
        <f>'Krok 2 - Vstupy Ex Post'!AI25</f>
        <v>0</v>
      </c>
      <c r="N12" s="285">
        <f>'Krok 2 - Vstupy Ex Post'!AK25</f>
        <v>0</v>
      </c>
      <c r="O12" s="285">
        <f t="shared" si="3"/>
        <v>0</v>
      </c>
      <c r="P12" s="285">
        <f>'Krok 2 - Vstupy Ex Post'!AM25</f>
        <v>0</v>
      </c>
      <c r="Q12" s="285">
        <f>'Krok 2 - Vstupy Ex Post'!AO25</f>
        <v>0</v>
      </c>
      <c r="R12" s="285">
        <f t="shared" si="4"/>
        <v>0</v>
      </c>
      <c r="S12" s="285">
        <f>'Krok 2 - Vstupy Ex Post'!AQ25</f>
        <v>0</v>
      </c>
      <c r="T12" s="295">
        <f t="shared" si="5"/>
        <v>0</v>
      </c>
      <c r="U12" s="286" t="str">
        <f>'Krok 2 - Vstupy Ex Post'!P25</f>
        <v>vyberte</v>
      </c>
      <c r="V12" s="285">
        <f>'Krok 2 - Vstupy Ex Post'!EF25</f>
        <v>0</v>
      </c>
    </row>
    <row r="13" spans="1:22" x14ac:dyDescent="0.2">
      <c r="A13" s="2" t="s">
        <v>273</v>
      </c>
      <c r="B13" s="283">
        <f>'Krok 1- Vstupy Ex Ante '!C29</f>
        <v>0</v>
      </c>
      <c r="C13" s="284">
        <f>'Krok 1- Vstupy Ex Ante '!AG29</f>
        <v>0</v>
      </c>
      <c r="D13" s="285">
        <f>'Krok 1- Vstupy Ex Ante '!AI29</f>
        <v>0</v>
      </c>
      <c r="E13" s="285">
        <f t="shared" si="0"/>
        <v>0</v>
      </c>
      <c r="F13" s="285">
        <f>'Krok 1- Vstupy Ex Ante '!AK29</f>
        <v>0</v>
      </c>
      <c r="G13" s="285">
        <f>'Krok 1- Vstupy Ex Ante '!AM29</f>
        <v>0</v>
      </c>
      <c r="H13" s="285">
        <f t="shared" si="1"/>
        <v>0</v>
      </c>
      <c r="I13" s="295">
        <f>'Krok 1- Vstupy Ex Ante '!AO29</f>
        <v>0</v>
      </c>
      <c r="J13" s="295">
        <f t="shared" si="2"/>
        <v>0</v>
      </c>
      <c r="K13" s="286" t="str">
        <f>'Krok 1- Vstupy Ex Ante '!N29</f>
        <v>vyberte</v>
      </c>
      <c r="L13" s="302">
        <f>'Krok 1- Vstupy Ex Ante '!ED29</f>
        <v>0</v>
      </c>
      <c r="M13" s="299">
        <f>'Krok 2 - Vstupy Ex Post'!AI28</f>
        <v>0</v>
      </c>
      <c r="N13" s="285">
        <f>'Krok 2 - Vstupy Ex Post'!AK28</f>
        <v>0</v>
      </c>
      <c r="O13" s="285">
        <f t="shared" si="3"/>
        <v>0</v>
      </c>
      <c r="P13" s="285">
        <f>'Krok 2 - Vstupy Ex Post'!AM28</f>
        <v>0</v>
      </c>
      <c r="Q13" s="285">
        <f>'Krok 2 - Vstupy Ex Post'!AO28</f>
        <v>0</v>
      </c>
      <c r="R13" s="285">
        <f t="shared" si="4"/>
        <v>0</v>
      </c>
      <c r="S13" s="285">
        <f>'Krok 2 - Vstupy Ex Post'!AQ28</f>
        <v>0</v>
      </c>
      <c r="T13" s="295">
        <f t="shared" si="5"/>
        <v>0</v>
      </c>
      <c r="U13" s="286" t="str">
        <f>'Krok 2 - Vstupy Ex Post'!P28</f>
        <v>vyberte</v>
      </c>
      <c r="V13" s="285">
        <f>'Krok 2 - Vstupy Ex Post'!EF28</f>
        <v>0</v>
      </c>
    </row>
    <row r="14" spans="1:22" x14ac:dyDescent="0.2">
      <c r="A14" s="2" t="s">
        <v>274</v>
      </c>
      <c r="B14" s="283">
        <f>'Krok 1- Vstupy Ex Ante '!C32</f>
        <v>0</v>
      </c>
      <c r="C14" s="284">
        <f>'Krok 1- Vstupy Ex Ante '!AG32</f>
        <v>0</v>
      </c>
      <c r="D14" s="285">
        <f>'Krok 1- Vstupy Ex Ante '!AI32</f>
        <v>0</v>
      </c>
      <c r="E14" s="285">
        <f t="shared" si="0"/>
        <v>0</v>
      </c>
      <c r="F14" s="285">
        <f>'Krok 1- Vstupy Ex Ante '!AK32</f>
        <v>0</v>
      </c>
      <c r="G14" s="285">
        <f>'Krok 1- Vstupy Ex Ante '!AM32</f>
        <v>0</v>
      </c>
      <c r="H14" s="285">
        <f t="shared" si="1"/>
        <v>0</v>
      </c>
      <c r="I14" s="295">
        <f>'Krok 1- Vstupy Ex Ante '!AO32</f>
        <v>0</v>
      </c>
      <c r="J14" s="295">
        <f t="shared" si="2"/>
        <v>0</v>
      </c>
      <c r="K14" s="286" t="str">
        <f>'Krok 1- Vstupy Ex Ante '!N32</f>
        <v>vyberte</v>
      </c>
      <c r="L14" s="302">
        <f>'Krok 1- Vstupy Ex Ante '!ED32</f>
        <v>0</v>
      </c>
      <c r="M14" s="299">
        <f>'Krok 2 - Vstupy Ex Post'!AI31</f>
        <v>0</v>
      </c>
      <c r="N14" s="285">
        <f>'Krok 2 - Vstupy Ex Post'!AK31</f>
        <v>0</v>
      </c>
      <c r="O14" s="285">
        <f t="shared" si="3"/>
        <v>0</v>
      </c>
      <c r="P14" s="285">
        <f>'Krok 2 - Vstupy Ex Post'!AM31</f>
        <v>0</v>
      </c>
      <c r="Q14" s="285">
        <f>'Krok 2 - Vstupy Ex Post'!AO31</f>
        <v>0</v>
      </c>
      <c r="R14" s="285">
        <f t="shared" si="4"/>
        <v>0</v>
      </c>
      <c r="S14" s="285">
        <f>'Krok 2 - Vstupy Ex Post'!AQ31</f>
        <v>0</v>
      </c>
      <c r="T14" s="295">
        <f t="shared" si="5"/>
        <v>0</v>
      </c>
      <c r="U14" s="286" t="str">
        <f>'Krok 2 - Vstupy Ex Post'!P31</f>
        <v>vyberte</v>
      </c>
      <c r="V14" s="285">
        <f>'Krok 2 - Vstupy Ex Post'!EF31</f>
        <v>0</v>
      </c>
    </row>
    <row r="15" spans="1:22" x14ac:dyDescent="0.2">
      <c r="A15" s="2" t="s">
        <v>275</v>
      </c>
      <c r="B15" s="283">
        <f>'Krok 1- Vstupy Ex Ante '!C35</f>
        <v>0</v>
      </c>
      <c r="C15" s="284">
        <f>'Krok 1- Vstupy Ex Ante '!AG35</f>
        <v>0</v>
      </c>
      <c r="D15" s="285">
        <f>'Krok 1- Vstupy Ex Ante '!AI35</f>
        <v>0</v>
      </c>
      <c r="E15" s="285">
        <f t="shared" ref="E15:E28" si="6">D15+C15</f>
        <v>0</v>
      </c>
      <c r="F15" s="285">
        <f>'Krok 1- Vstupy Ex Ante '!AK35</f>
        <v>0</v>
      </c>
      <c r="G15" s="285">
        <f>'Krok 1- Vstupy Ex Ante '!AM35</f>
        <v>0</v>
      </c>
      <c r="H15" s="285">
        <f t="shared" ref="H15:H28" si="7">G15+F15</f>
        <v>0</v>
      </c>
      <c r="I15" s="295">
        <f>'Krok 1- Vstupy Ex Ante '!AO35</f>
        <v>0</v>
      </c>
      <c r="J15" s="295">
        <f t="shared" ref="J15:J28" si="8">E15+H15+I15</f>
        <v>0</v>
      </c>
      <c r="K15" s="286" t="str">
        <f>'Krok 1- Vstupy Ex Ante '!N35</f>
        <v>vyberte</v>
      </c>
      <c r="L15" s="302">
        <f>'Krok 1- Vstupy Ex Ante '!ED35</f>
        <v>0</v>
      </c>
      <c r="M15" s="299">
        <f>'Krok 2 - Vstupy Ex Post'!AI34</f>
        <v>0</v>
      </c>
      <c r="N15" s="285">
        <f>'Krok 2 - Vstupy Ex Post'!AK34</f>
        <v>0</v>
      </c>
      <c r="O15" s="285">
        <f t="shared" ref="O15:O28" si="9">N15+M15</f>
        <v>0</v>
      </c>
      <c r="P15" s="285">
        <f>'Krok 2 - Vstupy Ex Post'!AM34</f>
        <v>0</v>
      </c>
      <c r="Q15" s="285">
        <f>'Krok 2 - Vstupy Ex Post'!AO34</f>
        <v>0</v>
      </c>
      <c r="R15" s="285">
        <f t="shared" ref="R15:R28" si="10">Q15+P15</f>
        <v>0</v>
      </c>
      <c r="S15" s="285">
        <f>'Krok 2 - Vstupy Ex Post'!AQ34</f>
        <v>0</v>
      </c>
      <c r="T15" s="295">
        <f t="shared" ref="T15:T28" si="11">O15+R15+S15</f>
        <v>0</v>
      </c>
      <c r="U15" s="286" t="str">
        <f>'Krok 2 - Vstupy Ex Post'!P34</f>
        <v>vyberte</v>
      </c>
      <c r="V15" s="285">
        <f>'Krok 2 - Vstupy Ex Post'!EF34</f>
        <v>0</v>
      </c>
    </row>
    <row r="16" spans="1:22" x14ac:dyDescent="0.2">
      <c r="A16" s="2" t="s">
        <v>276</v>
      </c>
      <c r="B16" s="283">
        <f>'Krok 1- Vstupy Ex Ante '!C38</f>
        <v>0</v>
      </c>
      <c r="C16" s="284">
        <f>'Krok 1- Vstupy Ex Ante '!AG38</f>
        <v>0</v>
      </c>
      <c r="D16" s="285">
        <f>'Krok 1- Vstupy Ex Ante '!AI38</f>
        <v>0</v>
      </c>
      <c r="E16" s="285">
        <f t="shared" si="6"/>
        <v>0</v>
      </c>
      <c r="F16" s="285">
        <f>'Krok 1- Vstupy Ex Ante '!AK38</f>
        <v>0</v>
      </c>
      <c r="G16" s="285">
        <f>'Krok 1- Vstupy Ex Ante '!AM38</f>
        <v>0</v>
      </c>
      <c r="H16" s="285">
        <f t="shared" si="7"/>
        <v>0</v>
      </c>
      <c r="I16" s="295">
        <f>'Krok 1- Vstupy Ex Ante '!AO38</f>
        <v>0</v>
      </c>
      <c r="J16" s="295">
        <f t="shared" si="8"/>
        <v>0</v>
      </c>
      <c r="K16" s="286" t="str">
        <f>'Krok 1- Vstupy Ex Ante '!N38</f>
        <v>vyberte</v>
      </c>
      <c r="L16" s="302">
        <f>'Krok 1- Vstupy Ex Ante '!ED38</f>
        <v>0</v>
      </c>
      <c r="M16" s="299">
        <f>'Krok 2 - Vstupy Ex Post'!AI37</f>
        <v>0</v>
      </c>
      <c r="N16" s="285">
        <f>'Krok 2 - Vstupy Ex Post'!AK37</f>
        <v>0</v>
      </c>
      <c r="O16" s="285">
        <f t="shared" si="9"/>
        <v>0</v>
      </c>
      <c r="P16" s="285">
        <f>'Krok 2 - Vstupy Ex Post'!AM37</f>
        <v>0</v>
      </c>
      <c r="Q16" s="285">
        <f>'Krok 2 - Vstupy Ex Post'!AO37</f>
        <v>0</v>
      </c>
      <c r="R16" s="285">
        <f t="shared" si="10"/>
        <v>0</v>
      </c>
      <c r="S16" s="285">
        <f>'Krok 2 - Vstupy Ex Post'!AQ37</f>
        <v>0</v>
      </c>
      <c r="T16" s="295">
        <f t="shared" si="11"/>
        <v>0</v>
      </c>
      <c r="U16" s="286" t="str">
        <f>'Krok 2 - Vstupy Ex Post'!P37</f>
        <v>vyberte</v>
      </c>
      <c r="V16" s="285">
        <f>'Krok 2 - Vstupy Ex Post'!EF37</f>
        <v>0</v>
      </c>
    </row>
    <row r="17" spans="1:22" x14ac:dyDescent="0.2">
      <c r="A17" s="2" t="s">
        <v>277</v>
      </c>
      <c r="B17" s="283">
        <f>'Krok 1- Vstupy Ex Ante '!C41</f>
        <v>0</v>
      </c>
      <c r="C17" s="284">
        <f>'Krok 1- Vstupy Ex Ante '!AG41</f>
        <v>0</v>
      </c>
      <c r="D17" s="285">
        <f>'Krok 1- Vstupy Ex Ante '!AI41</f>
        <v>0</v>
      </c>
      <c r="E17" s="285">
        <f t="shared" si="6"/>
        <v>0</v>
      </c>
      <c r="F17" s="285">
        <f>'Krok 1- Vstupy Ex Ante '!AK41</f>
        <v>0</v>
      </c>
      <c r="G17" s="285">
        <f>'Krok 1- Vstupy Ex Ante '!AM41</f>
        <v>0</v>
      </c>
      <c r="H17" s="285">
        <f t="shared" si="7"/>
        <v>0</v>
      </c>
      <c r="I17" s="295">
        <f>'Krok 1- Vstupy Ex Ante '!AO41</f>
        <v>0</v>
      </c>
      <c r="J17" s="295">
        <f t="shared" si="8"/>
        <v>0</v>
      </c>
      <c r="K17" s="286" t="str">
        <f>'Krok 1- Vstupy Ex Ante '!N41</f>
        <v>vyberte</v>
      </c>
      <c r="L17" s="302">
        <f>'Krok 1- Vstupy Ex Ante '!ED41</f>
        <v>0</v>
      </c>
      <c r="M17" s="299">
        <f>'Krok 2 - Vstupy Ex Post'!AI40</f>
        <v>0</v>
      </c>
      <c r="N17" s="285">
        <f>'Krok 2 - Vstupy Ex Post'!AK40</f>
        <v>0</v>
      </c>
      <c r="O17" s="285">
        <f t="shared" si="9"/>
        <v>0</v>
      </c>
      <c r="P17" s="285">
        <f>'Krok 2 - Vstupy Ex Post'!AM40</f>
        <v>0</v>
      </c>
      <c r="Q17" s="285">
        <f>'Krok 2 - Vstupy Ex Post'!AO40</f>
        <v>0</v>
      </c>
      <c r="R17" s="285">
        <f t="shared" si="10"/>
        <v>0</v>
      </c>
      <c r="S17" s="285">
        <f>'Krok 2 - Vstupy Ex Post'!AQ40</f>
        <v>0</v>
      </c>
      <c r="T17" s="295">
        <f t="shared" si="11"/>
        <v>0</v>
      </c>
      <c r="U17" s="286" t="str">
        <f>'Krok 2 - Vstupy Ex Post'!P40</f>
        <v>vyberte</v>
      </c>
      <c r="V17" s="285">
        <f>'Krok 2 - Vstupy Ex Post'!EF40</f>
        <v>0</v>
      </c>
    </row>
    <row r="18" spans="1:22" x14ac:dyDescent="0.2">
      <c r="A18" s="2" t="s">
        <v>278</v>
      </c>
      <c r="B18" s="283">
        <f>'Krok 1- Vstupy Ex Ante '!C44</f>
        <v>0</v>
      </c>
      <c r="C18" s="284">
        <f>'Krok 1- Vstupy Ex Ante '!AG44</f>
        <v>0</v>
      </c>
      <c r="D18" s="285">
        <f>'Krok 1- Vstupy Ex Ante '!AI44</f>
        <v>0</v>
      </c>
      <c r="E18" s="285">
        <f t="shared" si="6"/>
        <v>0</v>
      </c>
      <c r="F18" s="285">
        <f>'Krok 1- Vstupy Ex Ante '!AK44</f>
        <v>0</v>
      </c>
      <c r="G18" s="285">
        <f>'Krok 1- Vstupy Ex Ante '!AM44</f>
        <v>0</v>
      </c>
      <c r="H18" s="285">
        <f t="shared" si="7"/>
        <v>0</v>
      </c>
      <c r="I18" s="295">
        <f>'Krok 1- Vstupy Ex Ante '!AO44</f>
        <v>0</v>
      </c>
      <c r="J18" s="295">
        <f t="shared" si="8"/>
        <v>0</v>
      </c>
      <c r="K18" s="286" t="str">
        <f>'Krok 1- Vstupy Ex Ante '!N44</f>
        <v>vyberte</v>
      </c>
      <c r="L18" s="302">
        <f>'Krok 1- Vstupy Ex Ante '!ED44</f>
        <v>0</v>
      </c>
      <c r="M18" s="299">
        <f>'Krok 2 - Vstupy Ex Post'!AI43</f>
        <v>0</v>
      </c>
      <c r="N18" s="285">
        <f>'Krok 2 - Vstupy Ex Post'!AK43</f>
        <v>0</v>
      </c>
      <c r="O18" s="285">
        <f t="shared" si="9"/>
        <v>0</v>
      </c>
      <c r="P18" s="285">
        <f>'Krok 2 - Vstupy Ex Post'!AM43</f>
        <v>0</v>
      </c>
      <c r="Q18" s="285">
        <f>'Krok 2 - Vstupy Ex Post'!AO43</f>
        <v>0</v>
      </c>
      <c r="R18" s="285">
        <f t="shared" si="10"/>
        <v>0</v>
      </c>
      <c r="S18" s="285">
        <f>'Krok 2 - Vstupy Ex Post'!AQ43</f>
        <v>0</v>
      </c>
      <c r="T18" s="295">
        <f t="shared" si="11"/>
        <v>0</v>
      </c>
      <c r="U18" s="286" t="str">
        <f>'Krok 2 - Vstupy Ex Post'!P43</f>
        <v>vyberte</v>
      </c>
      <c r="V18" s="285">
        <f>'Krok 2 - Vstupy Ex Post'!EF43</f>
        <v>0</v>
      </c>
    </row>
    <row r="19" spans="1:22" x14ac:dyDescent="0.2">
      <c r="A19" s="2">
        <v>13</v>
      </c>
      <c r="B19" s="283">
        <f>'Krok 1- Vstupy Ex Ante '!C47</f>
        <v>0</v>
      </c>
      <c r="C19" s="284">
        <f>'Krok 1- Vstupy Ex Ante '!AG47</f>
        <v>0</v>
      </c>
      <c r="D19" s="285">
        <f>'Krok 1- Vstupy Ex Ante '!AI47</f>
        <v>0</v>
      </c>
      <c r="E19" s="285">
        <f t="shared" si="6"/>
        <v>0</v>
      </c>
      <c r="F19" s="285">
        <f>'Krok 1- Vstupy Ex Ante '!AK47</f>
        <v>0</v>
      </c>
      <c r="G19" s="285">
        <f>'Krok 1- Vstupy Ex Ante '!AM47</f>
        <v>0</v>
      </c>
      <c r="H19" s="285">
        <f t="shared" si="7"/>
        <v>0</v>
      </c>
      <c r="I19" s="295">
        <f>'Krok 1- Vstupy Ex Ante '!AO47</f>
        <v>0</v>
      </c>
      <c r="J19" s="295">
        <f t="shared" si="8"/>
        <v>0</v>
      </c>
      <c r="K19" s="286" t="str">
        <f>'Krok 1- Vstupy Ex Ante '!N47</f>
        <v>vyberte</v>
      </c>
      <c r="L19" s="302">
        <f>'Krok 1- Vstupy Ex Ante '!ED47</f>
        <v>0</v>
      </c>
      <c r="M19" s="299">
        <f>'Krok 2 - Vstupy Ex Post'!AI46</f>
        <v>0</v>
      </c>
      <c r="N19" s="285">
        <f>'Krok 2 - Vstupy Ex Post'!AK46</f>
        <v>0</v>
      </c>
      <c r="O19" s="285">
        <f t="shared" si="9"/>
        <v>0</v>
      </c>
      <c r="P19" s="285">
        <f>'Krok 2 - Vstupy Ex Post'!AM46</f>
        <v>0</v>
      </c>
      <c r="Q19" s="285">
        <f>'Krok 2 - Vstupy Ex Post'!AO46</f>
        <v>0</v>
      </c>
      <c r="R19" s="285">
        <f t="shared" si="10"/>
        <v>0</v>
      </c>
      <c r="S19" s="285">
        <f>'Krok 2 - Vstupy Ex Post'!AQ46</f>
        <v>0</v>
      </c>
      <c r="T19" s="295">
        <f t="shared" si="11"/>
        <v>0</v>
      </c>
      <c r="U19" s="286" t="str">
        <f>'Krok 2 - Vstupy Ex Post'!P46</f>
        <v>vyberte</v>
      </c>
      <c r="V19" s="285">
        <f>'Krok 2 - Vstupy Ex Post'!EF46</f>
        <v>0</v>
      </c>
    </row>
    <row r="20" spans="1:22" x14ac:dyDescent="0.2">
      <c r="A20" s="2">
        <v>14</v>
      </c>
      <c r="B20" s="283">
        <f>'Krok 1- Vstupy Ex Ante '!C50</f>
        <v>0</v>
      </c>
      <c r="C20" s="284">
        <f>'Krok 1- Vstupy Ex Ante '!AG50</f>
        <v>0</v>
      </c>
      <c r="D20" s="285">
        <f>'Krok 1- Vstupy Ex Ante '!AI50</f>
        <v>0</v>
      </c>
      <c r="E20" s="285">
        <f t="shared" si="6"/>
        <v>0</v>
      </c>
      <c r="F20" s="285">
        <f>'Krok 1- Vstupy Ex Ante '!AK50</f>
        <v>0</v>
      </c>
      <c r="G20" s="285">
        <f>'Krok 1- Vstupy Ex Ante '!AM50</f>
        <v>0</v>
      </c>
      <c r="H20" s="285">
        <f t="shared" si="7"/>
        <v>0</v>
      </c>
      <c r="I20" s="295">
        <f>'Krok 1- Vstupy Ex Ante '!AO50</f>
        <v>0</v>
      </c>
      <c r="J20" s="295">
        <f t="shared" si="8"/>
        <v>0</v>
      </c>
      <c r="K20" s="286" t="str">
        <f>'Krok 1- Vstupy Ex Ante '!N50</f>
        <v>vyberte</v>
      </c>
      <c r="L20" s="302">
        <f>'Krok 1- Vstupy Ex Ante '!ED50</f>
        <v>0</v>
      </c>
      <c r="M20" s="299">
        <f>'Krok 2 - Vstupy Ex Post'!AI49</f>
        <v>0</v>
      </c>
      <c r="N20" s="285">
        <f>'Krok 2 - Vstupy Ex Post'!AK49</f>
        <v>0</v>
      </c>
      <c r="O20" s="285">
        <f t="shared" si="9"/>
        <v>0</v>
      </c>
      <c r="P20" s="285">
        <f>'Krok 2 - Vstupy Ex Post'!AM49</f>
        <v>0</v>
      </c>
      <c r="Q20" s="285">
        <f>'Krok 2 - Vstupy Ex Post'!AO49</f>
        <v>0</v>
      </c>
      <c r="R20" s="285">
        <f t="shared" si="10"/>
        <v>0</v>
      </c>
      <c r="S20" s="285">
        <f>'Krok 2 - Vstupy Ex Post'!AQ49</f>
        <v>0</v>
      </c>
      <c r="T20" s="295">
        <f t="shared" si="11"/>
        <v>0</v>
      </c>
      <c r="U20" s="286" t="str">
        <f>'Krok 2 - Vstupy Ex Post'!P49</f>
        <v>vyberte</v>
      </c>
      <c r="V20" s="285">
        <f>'Krok 2 - Vstupy Ex Post'!EF49</f>
        <v>0</v>
      </c>
    </row>
    <row r="21" spans="1:22" x14ac:dyDescent="0.2">
      <c r="A21" s="2">
        <v>15</v>
      </c>
      <c r="B21" s="283">
        <f>'Krok 1- Vstupy Ex Ante '!C53</f>
        <v>0</v>
      </c>
      <c r="C21" s="284">
        <f>'Krok 1- Vstupy Ex Ante '!AG53</f>
        <v>0</v>
      </c>
      <c r="D21" s="285">
        <f>'Krok 1- Vstupy Ex Ante '!AI53</f>
        <v>0</v>
      </c>
      <c r="E21" s="285">
        <f t="shared" si="6"/>
        <v>0</v>
      </c>
      <c r="F21" s="285">
        <f>'Krok 1- Vstupy Ex Ante '!AK53</f>
        <v>0</v>
      </c>
      <c r="G21" s="285">
        <f>'Krok 1- Vstupy Ex Ante '!AM53</f>
        <v>0</v>
      </c>
      <c r="H21" s="285">
        <f t="shared" si="7"/>
        <v>0</v>
      </c>
      <c r="I21" s="295">
        <f>'Krok 1- Vstupy Ex Ante '!AO53</f>
        <v>0</v>
      </c>
      <c r="J21" s="295">
        <f t="shared" si="8"/>
        <v>0</v>
      </c>
      <c r="K21" s="286" t="str">
        <f>'Krok 1- Vstupy Ex Ante '!N53</f>
        <v>vyberte</v>
      </c>
      <c r="L21" s="302">
        <f>'Krok 1- Vstupy Ex Ante '!ED53</f>
        <v>0</v>
      </c>
      <c r="M21" s="299">
        <f>'Krok 2 - Vstupy Ex Post'!AI52</f>
        <v>0</v>
      </c>
      <c r="N21" s="285">
        <f>'Krok 2 - Vstupy Ex Post'!AK52</f>
        <v>0</v>
      </c>
      <c r="O21" s="285">
        <f t="shared" si="9"/>
        <v>0</v>
      </c>
      <c r="P21" s="285">
        <f>'Krok 2 - Vstupy Ex Post'!AM52</f>
        <v>0</v>
      </c>
      <c r="Q21" s="285">
        <f>'Krok 2 - Vstupy Ex Post'!AO52</f>
        <v>0</v>
      </c>
      <c r="R21" s="285">
        <f t="shared" si="10"/>
        <v>0</v>
      </c>
      <c r="S21" s="285">
        <f>'Krok 2 - Vstupy Ex Post'!AQ52</f>
        <v>0</v>
      </c>
      <c r="T21" s="295">
        <f t="shared" si="11"/>
        <v>0</v>
      </c>
      <c r="U21" s="286" t="str">
        <f>'Krok 2 - Vstupy Ex Post'!P52</f>
        <v>vyberte</v>
      </c>
      <c r="V21" s="285">
        <f>'Krok 2 - Vstupy Ex Post'!EF52</f>
        <v>0</v>
      </c>
    </row>
    <row r="22" spans="1:22" x14ac:dyDescent="0.2">
      <c r="A22" s="2">
        <v>16</v>
      </c>
      <c r="B22" s="283">
        <f>'Krok 1- Vstupy Ex Ante '!C56</f>
        <v>0</v>
      </c>
      <c r="C22" s="284">
        <f>'Krok 1- Vstupy Ex Ante '!AG56</f>
        <v>0</v>
      </c>
      <c r="D22" s="285">
        <f>'Krok 1- Vstupy Ex Ante '!AI56</f>
        <v>0</v>
      </c>
      <c r="E22" s="285">
        <f t="shared" si="6"/>
        <v>0</v>
      </c>
      <c r="F22" s="285">
        <f>'Krok 1- Vstupy Ex Ante '!AK56</f>
        <v>0</v>
      </c>
      <c r="G22" s="285">
        <f>'Krok 1- Vstupy Ex Ante '!AM56</f>
        <v>0</v>
      </c>
      <c r="H22" s="285">
        <f t="shared" si="7"/>
        <v>0</v>
      </c>
      <c r="I22" s="295">
        <f>'Krok 1- Vstupy Ex Ante '!AO56</f>
        <v>0</v>
      </c>
      <c r="J22" s="295">
        <f t="shared" si="8"/>
        <v>0</v>
      </c>
      <c r="K22" s="286" t="str">
        <f>'Krok 1- Vstupy Ex Ante '!N56</f>
        <v>vyberte</v>
      </c>
      <c r="L22" s="302">
        <f>'Krok 1- Vstupy Ex Ante '!ED56</f>
        <v>0</v>
      </c>
      <c r="M22" s="299">
        <f>'Krok 2 - Vstupy Ex Post'!AI55</f>
        <v>0</v>
      </c>
      <c r="N22" s="285">
        <f>'Krok 2 - Vstupy Ex Post'!AK55</f>
        <v>0</v>
      </c>
      <c r="O22" s="285">
        <f t="shared" si="9"/>
        <v>0</v>
      </c>
      <c r="P22" s="285">
        <f>'Krok 2 - Vstupy Ex Post'!AM55</f>
        <v>0</v>
      </c>
      <c r="Q22" s="285">
        <f>'Krok 2 - Vstupy Ex Post'!AO55</f>
        <v>0</v>
      </c>
      <c r="R22" s="285">
        <f t="shared" si="10"/>
        <v>0</v>
      </c>
      <c r="S22" s="285">
        <f>'Krok 2 - Vstupy Ex Post'!AQ55</f>
        <v>0</v>
      </c>
      <c r="T22" s="295">
        <f t="shared" si="11"/>
        <v>0</v>
      </c>
      <c r="U22" s="286" t="str">
        <f>'Krok 2 - Vstupy Ex Post'!P55</f>
        <v>vyberte</v>
      </c>
      <c r="V22" s="285">
        <f>'Krok 2 - Vstupy Ex Post'!EF55</f>
        <v>0</v>
      </c>
    </row>
    <row r="23" spans="1:22" x14ac:dyDescent="0.2">
      <c r="A23" s="2">
        <v>17</v>
      </c>
      <c r="B23" s="283">
        <f>'Krok 1- Vstupy Ex Ante '!C59</f>
        <v>0</v>
      </c>
      <c r="C23" s="284">
        <f>'Krok 1- Vstupy Ex Ante '!AG59</f>
        <v>0</v>
      </c>
      <c r="D23" s="285">
        <f>'Krok 1- Vstupy Ex Ante '!AI59</f>
        <v>0</v>
      </c>
      <c r="E23" s="285">
        <f t="shared" si="6"/>
        <v>0</v>
      </c>
      <c r="F23" s="285">
        <f>'Krok 1- Vstupy Ex Ante '!AK59</f>
        <v>0</v>
      </c>
      <c r="G23" s="285">
        <f>'Krok 1- Vstupy Ex Ante '!AM59</f>
        <v>0</v>
      </c>
      <c r="H23" s="285">
        <f t="shared" si="7"/>
        <v>0</v>
      </c>
      <c r="I23" s="295">
        <f>'Krok 1- Vstupy Ex Ante '!AO59</f>
        <v>0</v>
      </c>
      <c r="J23" s="295">
        <f t="shared" si="8"/>
        <v>0</v>
      </c>
      <c r="K23" s="286" t="str">
        <f>'Krok 1- Vstupy Ex Ante '!N59</f>
        <v>vyberte</v>
      </c>
      <c r="L23" s="302">
        <f>'Krok 1- Vstupy Ex Ante '!ED59</f>
        <v>0</v>
      </c>
      <c r="M23" s="299">
        <f>'Krok 2 - Vstupy Ex Post'!AI58</f>
        <v>0</v>
      </c>
      <c r="N23" s="285">
        <f>'Krok 2 - Vstupy Ex Post'!AK58</f>
        <v>0</v>
      </c>
      <c r="O23" s="285">
        <f t="shared" si="9"/>
        <v>0</v>
      </c>
      <c r="P23" s="285">
        <f>'Krok 2 - Vstupy Ex Post'!AM58</f>
        <v>0</v>
      </c>
      <c r="Q23" s="285">
        <f>'Krok 2 - Vstupy Ex Post'!AO58</f>
        <v>0</v>
      </c>
      <c r="R23" s="285">
        <f t="shared" si="10"/>
        <v>0</v>
      </c>
      <c r="S23" s="285">
        <f>'Krok 2 - Vstupy Ex Post'!AQ58</f>
        <v>0</v>
      </c>
      <c r="T23" s="295">
        <f t="shared" si="11"/>
        <v>0</v>
      </c>
      <c r="U23" s="286" t="str">
        <f>'Krok 2 - Vstupy Ex Post'!P58</f>
        <v>vyberte</v>
      </c>
      <c r="V23" s="285">
        <f>'Krok 2 - Vstupy Ex Post'!EF58</f>
        <v>0</v>
      </c>
    </row>
    <row r="24" spans="1:22" x14ac:dyDescent="0.2">
      <c r="A24" s="2">
        <v>18</v>
      </c>
      <c r="B24" s="283">
        <f>'Krok 1- Vstupy Ex Ante '!C62</f>
        <v>0</v>
      </c>
      <c r="C24" s="284">
        <f>'Krok 1- Vstupy Ex Ante '!AG62</f>
        <v>0</v>
      </c>
      <c r="D24" s="285">
        <f>'Krok 1- Vstupy Ex Ante '!AI62</f>
        <v>0</v>
      </c>
      <c r="E24" s="285">
        <f t="shared" si="6"/>
        <v>0</v>
      </c>
      <c r="F24" s="285">
        <f>'Krok 1- Vstupy Ex Ante '!AK62</f>
        <v>0</v>
      </c>
      <c r="G24" s="285">
        <f>'Krok 1- Vstupy Ex Ante '!AM62</f>
        <v>0</v>
      </c>
      <c r="H24" s="285">
        <f t="shared" si="7"/>
        <v>0</v>
      </c>
      <c r="I24" s="295">
        <f>'Krok 1- Vstupy Ex Ante '!AO62</f>
        <v>0</v>
      </c>
      <c r="J24" s="295">
        <f t="shared" si="8"/>
        <v>0</v>
      </c>
      <c r="K24" s="286" t="str">
        <f>'Krok 1- Vstupy Ex Ante '!N62</f>
        <v>vyberte</v>
      </c>
      <c r="L24" s="302">
        <f>'Krok 1- Vstupy Ex Ante '!ED62</f>
        <v>0</v>
      </c>
      <c r="M24" s="299">
        <f>'Krok 2 - Vstupy Ex Post'!AI61</f>
        <v>0</v>
      </c>
      <c r="N24" s="285">
        <f>'Krok 2 - Vstupy Ex Post'!AK61</f>
        <v>0</v>
      </c>
      <c r="O24" s="285">
        <f t="shared" si="9"/>
        <v>0</v>
      </c>
      <c r="P24" s="285">
        <f>'Krok 2 - Vstupy Ex Post'!AM61</f>
        <v>0</v>
      </c>
      <c r="Q24" s="285">
        <f>'Krok 2 - Vstupy Ex Post'!AO61</f>
        <v>0</v>
      </c>
      <c r="R24" s="285">
        <f t="shared" si="10"/>
        <v>0</v>
      </c>
      <c r="S24" s="285">
        <f>'Krok 2 - Vstupy Ex Post'!AQ61</f>
        <v>0</v>
      </c>
      <c r="T24" s="295">
        <f t="shared" si="11"/>
        <v>0</v>
      </c>
      <c r="U24" s="286" t="str">
        <f>'Krok 2 - Vstupy Ex Post'!P61</f>
        <v>vyberte</v>
      </c>
      <c r="V24" s="285">
        <f>'Krok 2 - Vstupy Ex Post'!EF61</f>
        <v>0</v>
      </c>
    </row>
    <row r="25" spans="1:22" x14ac:dyDescent="0.2">
      <c r="A25" s="2">
        <v>19</v>
      </c>
      <c r="B25" s="283">
        <f>'Krok 1- Vstupy Ex Ante '!C65</f>
        <v>0</v>
      </c>
      <c r="C25" s="284">
        <f>'Krok 1- Vstupy Ex Ante '!AG65</f>
        <v>0</v>
      </c>
      <c r="D25" s="285">
        <f>'Krok 1- Vstupy Ex Ante '!AI65</f>
        <v>0</v>
      </c>
      <c r="E25" s="285">
        <f t="shared" si="6"/>
        <v>0</v>
      </c>
      <c r="F25" s="285">
        <f>'Krok 1- Vstupy Ex Ante '!AK65</f>
        <v>0</v>
      </c>
      <c r="G25" s="285">
        <f>'Krok 1- Vstupy Ex Ante '!AM65</f>
        <v>0</v>
      </c>
      <c r="H25" s="285">
        <f t="shared" si="7"/>
        <v>0</v>
      </c>
      <c r="I25" s="295">
        <f>'Krok 1- Vstupy Ex Ante '!AO65</f>
        <v>0</v>
      </c>
      <c r="J25" s="295">
        <f t="shared" si="8"/>
        <v>0</v>
      </c>
      <c r="K25" s="286" t="str">
        <f>'Krok 1- Vstupy Ex Ante '!N65</f>
        <v>vyberte</v>
      </c>
      <c r="L25" s="302">
        <f>'Krok 1- Vstupy Ex Ante '!ED65</f>
        <v>0</v>
      </c>
      <c r="M25" s="299">
        <f>'Krok 2 - Vstupy Ex Post'!AI64</f>
        <v>0</v>
      </c>
      <c r="N25" s="285">
        <f>'Krok 2 - Vstupy Ex Post'!AK64</f>
        <v>0</v>
      </c>
      <c r="O25" s="285">
        <f t="shared" si="9"/>
        <v>0</v>
      </c>
      <c r="P25" s="285">
        <f>'Krok 2 - Vstupy Ex Post'!AM64</f>
        <v>0</v>
      </c>
      <c r="Q25" s="285">
        <f>'Krok 2 - Vstupy Ex Post'!AO64</f>
        <v>0</v>
      </c>
      <c r="R25" s="285">
        <f t="shared" si="10"/>
        <v>0</v>
      </c>
      <c r="S25" s="285">
        <f>'Krok 2 - Vstupy Ex Post'!AQ64</f>
        <v>0</v>
      </c>
      <c r="T25" s="295">
        <f t="shared" si="11"/>
        <v>0</v>
      </c>
      <c r="U25" s="286" t="str">
        <f>'Krok 2 - Vstupy Ex Post'!P64</f>
        <v>vyberte</v>
      </c>
      <c r="V25" s="285">
        <f>'Krok 2 - Vstupy Ex Post'!EF64</f>
        <v>0</v>
      </c>
    </row>
    <row r="26" spans="1:22" x14ac:dyDescent="0.2">
      <c r="A26" s="2">
        <v>20</v>
      </c>
      <c r="B26" s="283">
        <f>'Krok 1- Vstupy Ex Ante '!C68</f>
        <v>0</v>
      </c>
      <c r="C26" s="284">
        <f>'Krok 1- Vstupy Ex Ante '!AG68</f>
        <v>0</v>
      </c>
      <c r="D26" s="285">
        <f>'Krok 1- Vstupy Ex Ante '!AI68</f>
        <v>0</v>
      </c>
      <c r="E26" s="285">
        <f t="shared" si="6"/>
        <v>0</v>
      </c>
      <c r="F26" s="285">
        <f>'Krok 1- Vstupy Ex Ante '!AK68</f>
        <v>0</v>
      </c>
      <c r="G26" s="285">
        <f>'Krok 1- Vstupy Ex Ante '!AM68</f>
        <v>0</v>
      </c>
      <c r="H26" s="285">
        <f t="shared" si="7"/>
        <v>0</v>
      </c>
      <c r="I26" s="295">
        <f>'Krok 1- Vstupy Ex Ante '!AO68</f>
        <v>0</v>
      </c>
      <c r="J26" s="295">
        <f t="shared" si="8"/>
        <v>0</v>
      </c>
      <c r="K26" s="286" t="str">
        <f>'Krok 1- Vstupy Ex Ante '!N68</f>
        <v>vyberte</v>
      </c>
      <c r="L26" s="302">
        <f>'Krok 1- Vstupy Ex Ante '!ED68</f>
        <v>0</v>
      </c>
      <c r="M26" s="299">
        <f>'Krok 2 - Vstupy Ex Post'!AI67</f>
        <v>0</v>
      </c>
      <c r="N26" s="285">
        <f>'Krok 2 - Vstupy Ex Post'!AK67</f>
        <v>0</v>
      </c>
      <c r="O26" s="285">
        <f t="shared" si="9"/>
        <v>0</v>
      </c>
      <c r="P26" s="285">
        <f>'Krok 2 - Vstupy Ex Post'!AM67</f>
        <v>0</v>
      </c>
      <c r="Q26" s="285">
        <f>'Krok 2 - Vstupy Ex Post'!AO67</f>
        <v>0</v>
      </c>
      <c r="R26" s="285">
        <f t="shared" si="10"/>
        <v>0</v>
      </c>
      <c r="S26" s="285">
        <f>'Krok 2 - Vstupy Ex Post'!AQ67</f>
        <v>0</v>
      </c>
      <c r="T26" s="295">
        <f t="shared" si="11"/>
        <v>0</v>
      </c>
      <c r="U26" s="286" t="str">
        <f>'Krok 2 - Vstupy Ex Post'!P67</f>
        <v>vyberte</v>
      </c>
      <c r="V26" s="285">
        <f>'Krok 2 - Vstupy Ex Post'!EF67</f>
        <v>0</v>
      </c>
    </row>
    <row r="27" spans="1:22" x14ac:dyDescent="0.2">
      <c r="A27" s="2">
        <v>21</v>
      </c>
      <c r="B27" s="283">
        <f>'Krok 1- Vstupy Ex Ante '!C71</f>
        <v>0</v>
      </c>
      <c r="C27" s="284">
        <f>'Krok 1- Vstupy Ex Ante '!AG71</f>
        <v>0</v>
      </c>
      <c r="D27" s="285">
        <f>'Krok 1- Vstupy Ex Ante '!AI71</f>
        <v>0</v>
      </c>
      <c r="E27" s="285">
        <f t="shared" si="6"/>
        <v>0</v>
      </c>
      <c r="F27" s="285">
        <f>'Krok 1- Vstupy Ex Ante '!AK71</f>
        <v>0</v>
      </c>
      <c r="G27" s="285">
        <f>'Krok 1- Vstupy Ex Ante '!AM71</f>
        <v>0</v>
      </c>
      <c r="H27" s="285">
        <f t="shared" si="7"/>
        <v>0</v>
      </c>
      <c r="I27" s="295">
        <f>'Krok 1- Vstupy Ex Ante '!AO71</f>
        <v>0</v>
      </c>
      <c r="J27" s="295">
        <f t="shared" si="8"/>
        <v>0</v>
      </c>
      <c r="K27" s="286" t="str">
        <f>'Krok 1- Vstupy Ex Ante '!N71</f>
        <v>vyberte</v>
      </c>
      <c r="L27" s="302">
        <f>'Krok 1- Vstupy Ex Ante '!ED71</f>
        <v>0</v>
      </c>
      <c r="M27" s="299">
        <f>'Krok 2 - Vstupy Ex Post'!AI70</f>
        <v>0</v>
      </c>
      <c r="N27" s="285">
        <f>'Krok 2 - Vstupy Ex Post'!AK70</f>
        <v>0</v>
      </c>
      <c r="O27" s="285">
        <f t="shared" si="9"/>
        <v>0</v>
      </c>
      <c r="P27" s="285">
        <f>'Krok 2 - Vstupy Ex Post'!AM70</f>
        <v>0</v>
      </c>
      <c r="Q27" s="285">
        <f>'Krok 2 - Vstupy Ex Post'!AO70</f>
        <v>0</v>
      </c>
      <c r="R27" s="285">
        <f t="shared" si="10"/>
        <v>0</v>
      </c>
      <c r="S27" s="285">
        <f>'Krok 2 - Vstupy Ex Post'!AQ70</f>
        <v>0</v>
      </c>
      <c r="T27" s="295">
        <f t="shared" si="11"/>
        <v>0</v>
      </c>
      <c r="U27" s="286" t="str">
        <f>'Krok 2 - Vstupy Ex Post'!P70</f>
        <v>vyberte</v>
      </c>
      <c r="V27" s="285">
        <f>'Krok 2 - Vstupy Ex Post'!EF70</f>
        <v>0</v>
      </c>
    </row>
    <row r="28" spans="1:22" x14ac:dyDescent="0.2">
      <c r="A28" s="2">
        <v>22</v>
      </c>
      <c r="B28" s="283">
        <f>'Krok 1- Vstupy Ex Ante '!C74</f>
        <v>0</v>
      </c>
      <c r="C28" s="284">
        <f>'Krok 1- Vstupy Ex Ante '!AG74</f>
        <v>0</v>
      </c>
      <c r="D28" s="285">
        <f>'Krok 1- Vstupy Ex Ante '!AI74</f>
        <v>0</v>
      </c>
      <c r="E28" s="285">
        <f t="shared" si="6"/>
        <v>0</v>
      </c>
      <c r="F28" s="285">
        <f>'Krok 1- Vstupy Ex Ante '!AK74</f>
        <v>0</v>
      </c>
      <c r="G28" s="285">
        <f>'Krok 1- Vstupy Ex Ante '!AM74</f>
        <v>0</v>
      </c>
      <c r="H28" s="285">
        <f t="shared" si="7"/>
        <v>0</v>
      </c>
      <c r="I28" s="295">
        <f>'Krok 1- Vstupy Ex Ante '!AO74</f>
        <v>0</v>
      </c>
      <c r="J28" s="295">
        <f t="shared" si="8"/>
        <v>0</v>
      </c>
      <c r="K28" s="286" t="str">
        <f>'Krok 1- Vstupy Ex Ante '!N74</f>
        <v>vyberte</v>
      </c>
      <c r="L28" s="302">
        <f>'Krok 1- Vstupy Ex Ante '!ED74</f>
        <v>0</v>
      </c>
      <c r="M28" s="299">
        <f>'Krok 2 - Vstupy Ex Post'!AI73</f>
        <v>0</v>
      </c>
      <c r="N28" s="285">
        <f>'Krok 2 - Vstupy Ex Post'!AK73</f>
        <v>0</v>
      </c>
      <c r="O28" s="285">
        <f t="shared" si="9"/>
        <v>0</v>
      </c>
      <c r="P28" s="285">
        <f>'Krok 2 - Vstupy Ex Post'!AM73</f>
        <v>0</v>
      </c>
      <c r="Q28" s="285">
        <f>'Krok 2 - Vstupy Ex Post'!AO73</f>
        <v>0</v>
      </c>
      <c r="R28" s="285">
        <f t="shared" si="10"/>
        <v>0</v>
      </c>
      <c r="S28" s="285">
        <f>'Krok 2 - Vstupy Ex Post'!AQ73</f>
        <v>0</v>
      </c>
      <c r="T28" s="295">
        <f t="shared" si="11"/>
        <v>0</v>
      </c>
      <c r="U28" s="286" t="str">
        <f>'Krok 2 - Vstupy Ex Post'!P73</f>
        <v>vyberte</v>
      </c>
      <c r="V28" s="285">
        <f>'Krok 2 - Vstupy Ex Post'!EF73</f>
        <v>0</v>
      </c>
    </row>
    <row r="29" spans="1:22" x14ac:dyDescent="0.2">
      <c r="A29" s="2">
        <v>23</v>
      </c>
      <c r="B29" s="283">
        <f>'Krok 1- Vstupy Ex Ante '!C77</f>
        <v>0</v>
      </c>
      <c r="C29" s="284">
        <f>'Krok 1- Vstupy Ex Ante '!AG77</f>
        <v>0</v>
      </c>
      <c r="D29" s="285">
        <f>'Krok 1- Vstupy Ex Ante '!AI77</f>
        <v>0</v>
      </c>
      <c r="E29" s="285">
        <f t="shared" ref="E29:E41" si="12">D29+C29</f>
        <v>0</v>
      </c>
      <c r="F29" s="285">
        <f>'Krok 1- Vstupy Ex Ante '!AK77</f>
        <v>0</v>
      </c>
      <c r="G29" s="285">
        <f>'Krok 1- Vstupy Ex Ante '!AM77</f>
        <v>0</v>
      </c>
      <c r="H29" s="285">
        <f t="shared" ref="H29:H41" si="13">G29+F29</f>
        <v>0</v>
      </c>
      <c r="I29" s="295">
        <f>'Krok 1- Vstupy Ex Ante '!AO77</f>
        <v>0</v>
      </c>
      <c r="J29" s="295">
        <f t="shared" ref="J29:J41" si="14">E29+H29+I29</f>
        <v>0</v>
      </c>
      <c r="K29" s="286" t="str">
        <f>'Krok 1- Vstupy Ex Ante '!N77</f>
        <v>vyberte</v>
      </c>
      <c r="L29" s="302">
        <f>'Krok 1- Vstupy Ex Ante '!ED77</f>
        <v>0</v>
      </c>
      <c r="M29" s="299">
        <f>'Krok 2 - Vstupy Ex Post'!AI76</f>
        <v>0</v>
      </c>
      <c r="N29" s="285">
        <f>'Krok 2 - Vstupy Ex Post'!AK76</f>
        <v>0</v>
      </c>
      <c r="O29" s="285">
        <f t="shared" ref="O29:O41" si="15">N29+M29</f>
        <v>0</v>
      </c>
      <c r="P29" s="285">
        <f>'Krok 2 - Vstupy Ex Post'!AM76</f>
        <v>0</v>
      </c>
      <c r="Q29" s="285">
        <f>'Krok 2 - Vstupy Ex Post'!AO76</f>
        <v>0</v>
      </c>
      <c r="R29" s="285">
        <f t="shared" ref="R29:R41" si="16">Q29+P29</f>
        <v>0</v>
      </c>
      <c r="S29" s="285">
        <f>'Krok 2 - Vstupy Ex Post'!AQ76</f>
        <v>0</v>
      </c>
      <c r="T29" s="295">
        <f t="shared" ref="T29:T41" si="17">O29+R29+S29</f>
        <v>0</v>
      </c>
      <c r="U29" s="286" t="str">
        <f>'Krok 2 - Vstupy Ex Post'!P76</f>
        <v>vyberte</v>
      </c>
      <c r="V29" s="285">
        <f>'Krok 2 - Vstupy Ex Post'!EF76</f>
        <v>0</v>
      </c>
    </row>
    <row r="30" spans="1:22" x14ac:dyDescent="0.2">
      <c r="A30" s="2">
        <v>24</v>
      </c>
      <c r="B30" s="283">
        <f>'Krok 1- Vstupy Ex Ante '!C80</f>
        <v>0</v>
      </c>
      <c r="C30" s="284">
        <f>'Krok 1- Vstupy Ex Ante '!AG80</f>
        <v>0</v>
      </c>
      <c r="D30" s="285">
        <f>'Krok 1- Vstupy Ex Ante '!AI80</f>
        <v>0</v>
      </c>
      <c r="E30" s="285">
        <f t="shared" si="12"/>
        <v>0</v>
      </c>
      <c r="F30" s="285">
        <f>'Krok 1- Vstupy Ex Ante '!AK80</f>
        <v>0</v>
      </c>
      <c r="G30" s="285">
        <f>'Krok 1- Vstupy Ex Ante '!AM80</f>
        <v>0</v>
      </c>
      <c r="H30" s="285">
        <f t="shared" si="13"/>
        <v>0</v>
      </c>
      <c r="I30" s="295">
        <f>'Krok 1- Vstupy Ex Ante '!AO80</f>
        <v>0</v>
      </c>
      <c r="J30" s="295">
        <f t="shared" si="14"/>
        <v>0</v>
      </c>
      <c r="K30" s="286" t="str">
        <f>'Krok 1- Vstupy Ex Ante '!N80</f>
        <v>vyberte</v>
      </c>
      <c r="L30" s="302">
        <f>'Krok 1- Vstupy Ex Ante '!ED80</f>
        <v>0</v>
      </c>
      <c r="M30" s="299">
        <f>'Krok 2 - Vstupy Ex Post'!AI79</f>
        <v>0</v>
      </c>
      <c r="N30" s="285">
        <f>'Krok 2 - Vstupy Ex Post'!AK79</f>
        <v>0</v>
      </c>
      <c r="O30" s="285">
        <f t="shared" si="15"/>
        <v>0</v>
      </c>
      <c r="P30" s="285">
        <f>'Krok 2 - Vstupy Ex Post'!AM79</f>
        <v>0</v>
      </c>
      <c r="Q30" s="285">
        <f>'Krok 2 - Vstupy Ex Post'!AO79</f>
        <v>0</v>
      </c>
      <c r="R30" s="285">
        <f t="shared" si="16"/>
        <v>0</v>
      </c>
      <c r="S30" s="285">
        <f>'Krok 2 - Vstupy Ex Post'!AQ79</f>
        <v>0</v>
      </c>
      <c r="T30" s="295">
        <f t="shared" si="17"/>
        <v>0</v>
      </c>
      <c r="U30" s="286" t="str">
        <f>'Krok 2 - Vstupy Ex Post'!P79</f>
        <v>vyberte</v>
      </c>
      <c r="V30" s="285">
        <f>'Krok 2 - Vstupy Ex Post'!EF79</f>
        <v>0</v>
      </c>
    </row>
    <row r="31" spans="1:22" x14ac:dyDescent="0.2">
      <c r="A31" s="2">
        <v>25</v>
      </c>
      <c r="B31" s="283">
        <f>'Krok 1- Vstupy Ex Ante '!C83</f>
        <v>0</v>
      </c>
      <c r="C31" s="284">
        <f>'Krok 1- Vstupy Ex Ante '!AG83</f>
        <v>0</v>
      </c>
      <c r="D31" s="285">
        <f>'Krok 1- Vstupy Ex Ante '!AI83</f>
        <v>0</v>
      </c>
      <c r="E31" s="285">
        <f t="shared" si="12"/>
        <v>0</v>
      </c>
      <c r="F31" s="285">
        <f>'Krok 1- Vstupy Ex Ante '!AK83</f>
        <v>0</v>
      </c>
      <c r="G31" s="285">
        <f>'Krok 1- Vstupy Ex Ante '!AM83</f>
        <v>0</v>
      </c>
      <c r="H31" s="285">
        <f t="shared" si="13"/>
        <v>0</v>
      </c>
      <c r="I31" s="295">
        <f>'Krok 1- Vstupy Ex Ante '!AO83</f>
        <v>0</v>
      </c>
      <c r="J31" s="295">
        <f t="shared" si="14"/>
        <v>0</v>
      </c>
      <c r="K31" s="286" t="str">
        <f>'Krok 1- Vstupy Ex Ante '!N83</f>
        <v>vyberte</v>
      </c>
      <c r="L31" s="302">
        <f>'Krok 1- Vstupy Ex Ante '!ED83</f>
        <v>0</v>
      </c>
      <c r="M31" s="299">
        <f>'Krok 2 - Vstupy Ex Post'!AI82</f>
        <v>0</v>
      </c>
      <c r="N31" s="285">
        <f>'Krok 2 - Vstupy Ex Post'!AK82</f>
        <v>0</v>
      </c>
      <c r="O31" s="285">
        <f t="shared" si="15"/>
        <v>0</v>
      </c>
      <c r="P31" s="285">
        <f>'Krok 2 - Vstupy Ex Post'!AM82</f>
        <v>0</v>
      </c>
      <c r="Q31" s="285">
        <f>'Krok 2 - Vstupy Ex Post'!AO82</f>
        <v>0</v>
      </c>
      <c r="R31" s="285">
        <f t="shared" si="16"/>
        <v>0</v>
      </c>
      <c r="S31" s="285">
        <f>'Krok 2 - Vstupy Ex Post'!AQ82</f>
        <v>0</v>
      </c>
      <c r="T31" s="295">
        <f t="shared" si="17"/>
        <v>0</v>
      </c>
      <c r="U31" s="286" t="str">
        <f>'Krok 2 - Vstupy Ex Post'!P82</f>
        <v>vyberte</v>
      </c>
      <c r="V31" s="285">
        <f>'Krok 2 - Vstupy Ex Post'!EF82</f>
        <v>0</v>
      </c>
    </row>
    <row r="32" spans="1:22" x14ac:dyDescent="0.2">
      <c r="A32" s="2">
        <v>26</v>
      </c>
      <c r="B32" s="283">
        <f>'Krok 1- Vstupy Ex Ante '!C86</f>
        <v>0</v>
      </c>
      <c r="C32" s="284">
        <f>'Krok 1- Vstupy Ex Ante '!AG86</f>
        <v>0</v>
      </c>
      <c r="D32" s="285">
        <f>'Krok 1- Vstupy Ex Ante '!AI86</f>
        <v>0</v>
      </c>
      <c r="E32" s="285">
        <f t="shared" si="12"/>
        <v>0</v>
      </c>
      <c r="F32" s="285">
        <f>'Krok 1- Vstupy Ex Ante '!AK86</f>
        <v>0</v>
      </c>
      <c r="G32" s="285">
        <f>'Krok 1- Vstupy Ex Ante '!AM86</f>
        <v>0</v>
      </c>
      <c r="H32" s="285">
        <f t="shared" si="13"/>
        <v>0</v>
      </c>
      <c r="I32" s="295">
        <f>'Krok 1- Vstupy Ex Ante '!AO86</f>
        <v>0</v>
      </c>
      <c r="J32" s="295">
        <f t="shared" si="14"/>
        <v>0</v>
      </c>
      <c r="K32" s="286" t="str">
        <f>'Krok 1- Vstupy Ex Ante '!N86</f>
        <v>vyberte</v>
      </c>
      <c r="L32" s="302">
        <f>'Krok 1- Vstupy Ex Ante '!ED86</f>
        <v>0</v>
      </c>
      <c r="M32" s="299">
        <f>'Krok 2 - Vstupy Ex Post'!AI85</f>
        <v>0</v>
      </c>
      <c r="N32" s="285">
        <f>'Krok 2 - Vstupy Ex Post'!AK85</f>
        <v>0</v>
      </c>
      <c r="O32" s="285">
        <f t="shared" si="15"/>
        <v>0</v>
      </c>
      <c r="P32" s="285">
        <f>'Krok 2 - Vstupy Ex Post'!AM85</f>
        <v>0</v>
      </c>
      <c r="Q32" s="285">
        <f>'Krok 2 - Vstupy Ex Post'!AO85</f>
        <v>0</v>
      </c>
      <c r="R32" s="285">
        <f t="shared" si="16"/>
        <v>0</v>
      </c>
      <c r="S32" s="285">
        <f>'Krok 2 - Vstupy Ex Post'!AQ85</f>
        <v>0</v>
      </c>
      <c r="T32" s="295">
        <f t="shared" si="17"/>
        <v>0</v>
      </c>
      <c r="U32" s="286" t="str">
        <f>'Krok 2 - Vstupy Ex Post'!P85</f>
        <v>vyberte</v>
      </c>
      <c r="V32" s="285">
        <f>'Krok 2 - Vstupy Ex Post'!EF85</f>
        <v>0</v>
      </c>
    </row>
    <row r="33" spans="1:22" x14ac:dyDescent="0.2">
      <c r="A33" s="2">
        <v>27</v>
      </c>
      <c r="B33" s="283">
        <f>'Krok 1- Vstupy Ex Ante '!C89</f>
        <v>0</v>
      </c>
      <c r="C33" s="284">
        <f>'Krok 1- Vstupy Ex Ante '!AG89</f>
        <v>0</v>
      </c>
      <c r="D33" s="285">
        <f>'Krok 1- Vstupy Ex Ante '!AI89</f>
        <v>0</v>
      </c>
      <c r="E33" s="285">
        <f t="shared" si="12"/>
        <v>0</v>
      </c>
      <c r="F33" s="285">
        <f>'Krok 1- Vstupy Ex Ante '!AK89</f>
        <v>0</v>
      </c>
      <c r="G33" s="285">
        <f>'Krok 1- Vstupy Ex Ante '!AM89</f>
        <v>0</v>
      </c>
      <c r="H33" s="285">
        <f t="shared" si="13"/>
        <v>0</v>
      </c>
      <c r="I33" s="295">
        <f>'Krok 1- Vstupy Ex Ante '!AO89</f>
        <v>0</v>
      </c>
      <c r="J33" s="295">
        <f t="shared" si="14"/>
        <v>0</v>
      </c>
      <c r="K33" s="286" t="str">
        <f>'Krok 1- Vstupy Ex Ante '!N89</f>
        <v>vyberte</v>
      </c>
      <c r="L33" s="302">
        <f>'Krok 1- Vstupy Ex Ante '!ED89</f>
        <v>0</v>
      </c>
      <c r="M33" s="299">
        <f>'Krok 2 - Vstupy Ex Post'!AI88</f>
        <v>0</v>
      </c>
      <c r="N33" s="285">
        <f>'Krok 2 - Vstupy Ex Post'!AK88</f>
        <v>0</v>
      </c>
      <c r="O33" s="285">
        <f t="shared" si="15"/>
        <v>0</v>
      </c>
      <c r="P33" s="285">
        <f>'Krok 2 - Vstupy Ex Post'!AM88</f>
        <v>0</v>
      </c>
      <c r="Q33" s="285">
        <f>'Krok 2 - Vstupy Ex Post'!AO88</f>
        <v>0</v>
      </c>
      <c r="R33" s="285">
        <f t="shared" si="16"/>
        <v>0</v>
      </c>
      <c r="S33" s="285">
        <f>'Krok 2 - Vstupy Ex Post'!AQ88</f>
        <v>0</v>
      </c>
      <c r="T33" s="295">
        <f t="shared" si="17"/>
        <v>0</v>
      </c>
      <c r="U33" s="286" t="str">
        <f>'Krok 2 - Vstupy Ex Post'!P88</f>
        <v>vyberte</v>
      </c>
      <c r="V33" s="285">
        <f>'Krok 2 - Vstupy Ex Post'!EF88</f>
        <v>0</v>
      </c>
    </row>
    <row r="34" spans="1:22" x14ac:dyDescent="0.2">
      <c r="A34" s="2">
        <v>28</v>
      </c>
      <c r="B34" s="283">
        <f>'Krok 1- Vstupy Ex Ante '!C92</f>
        <v>0</v>
      </c>
      <c r="C34" s="284">
        <f>'Krok 1- Vstupy Ex Ante '!AG92</f>
        <v>0</v>
      </c>
      <c r="D34" s="285">
        <f>'Krok 1- Vstupy Ex Ante '!AI92</f>
        <v>0</v>
      </c>
      <c r="E34" s="285">
        <f t="shared" si="12"/>
        <v>0</v>
      </c>
      <c r="F34" s="285">
        <f>'Krok 1- Vstupy Ex Ante '!AK92</f>
        <v>0</v>
      </c>
      <c r="G34" s="285">
        <f>'Krok 1- Vstupy Ex Ante '!AM92</f>
        <v>0</v>
      </c>
      <c r="H34" s="285">
        <f t="shared" si="13"/>
        <v>0</v>
      </c>
      <c r="I34" s="295">
        <f>'Krok 1- Vstupy Ex Ante '!AO92</f>
        <v>0</v>
      </c>
      <c r="J34" s="295">
        <f t="shared" si="14"/>
        <v>0</v>
      </c>
      <c r="K34" s="286" t="str">
        <f>'Krok 1- Vstupy Ex Ante '!N92</f>
        <v>vyberte</v>
      </c>
      <c r="L34" s="302">
        <f>'Krok 1- Vstupy Ex Ante '!ED92</f>
        <v>0</v>
      </c>
      <c r="M34" s="299">
        <f>'Krok 2 - Vstupy Ex Post'!AI91</f>
        <v>0</v>
      </c>
      <c r="N34" s="285">
        <f>'Krok 2 - Vstupy Ex Post'!AK91</f>
        <v>0</v>
      </c>
      <c r="O34" s="285">
        <f t="shared" si="15"/>
        <v>0</v>
      </c>
      <c r="P34" s="285">
        <f>'Krok 2 - Vstupy Ex Post'!AM91</f>
        <v>0</v>
      </c>
      <c r="Q34" s="285">
        <f>'Krok 2 - Vstupy Ex Post'!AO91</f>
        <v>0</v>
      </c>
      <c r="R34" s="285">
        <f t="shared" si="16"/>
        <v>0</v>
      </c>
      <c r="S34" s="285">
        <f>'Krok 2 - Vstupy Ex Post'!AQ91</f>
        <v>0</v>
      </c>
      <c r="T34" s="295">
        <f t="shared" si="17"/>
        <v>0</v>
      </c>
      <c r="U34" s="286" t="str">
        <f>'Krok 2 - Vstupy Ex Post'!P91</f>
        <v>vyberte</v>
      </c>
      <c r="V34" s="285">
        <f>'Krok 2 - Vstupy Ex Post'!EF91</f>
        <v>0</v>
      </c>
    </row>
    <row r="35" spans="1:22" x14ac:dyDescent="0.2">
      <c r="A35" s="2">
        <v>29</v>
      </c>
      <c r="B35" s="283">
        <f>'Krok 1- Vstupy Ex Ante '!C95</f>
        <v>0</v>
      </c>
      <c r="C35" s="284">
        <f>'Krok 1- Vstupy Ex Ante '!AG95</f>
        <v>0</v>
      </c>
      <c r="D35" s="285">
        <f>'Krok 1- Vstupy Ex Ante '!AI95</f>
        <v>0</v>
      </c>
      <c r="E35" s="285">
        <f t="shared" si="12"/>
        <v>0</v>
      </c>
      <c r="F35" s="285">
        <f>'Krok 1- Vstupy Ex Ante '!AK95</f>
        <v>0</v>
      </c>
      <c r="G35" s="285">
        <f>'Krok 1- Vstupy Ex Ante '!AM95</f>
        <v>0</v>
      </c>
      <c r="H35" s="285">
        <f t="shared" si="13"/>
        <v>0</v>
      </c>
      <c r="I35" s="295">
        <f>'Krok 1- Vstupy Ex Ante '!AO95</f>
        <v>0</v>
      </c>
      <c r="J35" s="295">
        <f t="shared" si="14"/>
        <v>0</v>
      </c>
      <c r="K35" s="286" t="str">
        <f>'Krok 1- Vstupy Ex Ante '!N95</f>
        <v>vyberte</v>
      </c>
      <c r="L35" s="302">
        <f>'Krok 1- Vstupy Ex Ante '!ED95</f>
        <v>0</v>
      </c>
      <c r="M35" s="299">
        <f>'Krok 2 - Vstupy Ex Post'!AI94</f>
        <v>0</v>
      </c>
      <c r="N35" s="285">
        <f>'Krok 2 - Vstupy Ex Post'!AK94</f>
        <v>0</v>
      </c>
      <c r="O35" s="285">
        <f t="shared" si="15"/>
        <v>0</v>
      </c>
      <c r="P35" s="285">
        <f>'Krok 2 - Vstupy Ex Post'!AM94</f>
        <v>0</v>
      </c>
      <c r="Q35" s="285">
        <f>'Krok 2 - Vstupy Ex Post'!AO94</f>
        <v>0</v>
      </c>
      <c r="R35" s="285">
        <f t="shared" si="16"/>
        <v>0</v>
      </c>
      <c r="S35" s="285">
        <f>'Krok 2 - Vstupy Ex Post'!AQ94</f>
        <v>0</v>
      </c>
      <c r="T35" s="295">
        <f t="shared" si="17"/>
        <v>0</v>
      </c>
      <c r="U35" s="286" t="str">
        <f>'Krok 2 - Vstupy Ex Post'!P94</f>
        <v>vyberte</v>
      </c>
      <c r="V35" s="285">
        <f>'Krok 2 - Vstupy Ex Post'!EF94</f>
        <v>0</v>
      </c>
    </row>
    <row r="36" spans="1:22" x14ac:dyDescent="0.2">
      <c r="A36" s="2">
        <v>30</v>
      </c>
      <c r="B36" s="283">
        <f>'Krok 1- Vstupy Ex Ante '!C98</f>
        <v>0</v>
      </c>
      <c r="C36" s="284">
        <f>'Krok 1- Vstupy Ex Ante '!AG98</f>
        <v>0</v>
      </c>
      <c r="D36" s="285">
        <f>'Krok 1- Vstupy Ex Ante '!AI98</f>
        <v>0</v>
      </c>
      <c r="E36" s="285">
        <f t="shared" si="12"/>
        <v>0</v>
      </c>
      <c r="F36" s="285">
        <f>'Krok 1- Vstupy Ex Ante '!AK98</f>
        <v>0</v>
      </c>
      <c r="G36" s="285">
        <f>'Krok 1- Vstupy Ex Ante '!AM98</f>
        <v>0</v>
      </c>
      <c r="H36" s="285">
        <f t="shared" si="13"/>
        <v>0</v>
      </c>
      <c r="I36" s="295">
        <f>'Krok 1- Vstupy Ex Ante '!AO98</f>
        <v>0</v>
      </c>
      <c r="J36" s="295">
        <f t="shared" si="14"/>
        <v>0</v>
      </c>
      <c r="K36" s="286" t="str">
        <f>'Krok 1- Vstupy Ex Ante '!N98</f>
        <v>vyberte</v>
      </c>
      <c r="L36" s="302">
        <f>'Krok 1- Vstupy Ex Ante '!ED98</f>
        <v>0</v>
      </c>
      <c r="M36" s="299">
        <f>'Krok 2 - Vstupy Ex Post'!AI97</f>
        <v>0</v>
      </c>
      <c r="N36" s="285">
        <f>'Krok 2 - Vstupy Ex Post'!AK97</f>
        <v>0</v>
      </c>
      <c r="O36" s="285">
        <f t="shared" si="15"/>
        <v>0</v>
      </c>
      <c r="P36" s="285">
        <f>'Krok 2 - Vstupy Ex Post'!AM97</f>
        <v>0</v>
      </c>
      <c r="Q36" s="285">
        <f>'Krok 2 - Vstupy Ex Post'!AO97</f>
        <v>0</v>
      </c>
      <c r="R36" s="285">
        <f t="shared" si="16"/>
        <v>0</v>
      </c>
      <c r="S36" s="285">
        <f>'Krok 2 - Vstupy Ex Post'!AQ97</f>
        <v>0</v>
      </c>
      <c r="T36" s="295">
        <f t="shared" si="17"/>
        <v>0</v>
      </c>
      <c r="U36" s="286" t="str">
        <f>'Krok 2 - Vstupy Ex Post'!P97</f>
        <v>vyberte</v>
      </c>
      <c r="V36" s="285">
        <f>'Krok 2 - Vstupy Ex Post'!EF97</f>
        <v>0</v>
      </c>
    </row>
    <row r="37" spans="1:22" x14ac:dyDescent="0.2">
      <c r="A37" s="2">
        <v>31</v>
      </c>
      <c r="B37" s="283">
        <f>'Krok 1- Vstupy Ex Ante '!C101</f>
        <v>0</v>
      </c>
      <c r="C37" s="284">
        <f>'Krok 1- Vstupy Ex Ante '!AG101</f>
        <v>0</v>
      </c>
      <c r="D37" s="285">
        <f>'Krok 1- Vstupy Ex Ante '!AI101</f>
        <v>0</v>
      </c>
      <c r="E37" s="285">
        <f t="shared" si="12"/>
        <v>0</v>
      </c>
      <c r="F37" s="285">
        <f>'Krok 1- Vstupy Ex Ante '!AK101</f>
        <v>0</v>
      </c>
      <c r="G37" s="285">
        <f>'Krok 1- Vstupy Ex Ante '!AM101</f>
        <v>0</v>
      </c>
      <c r="H37" s="285">
        <f t="shared" si="13"/>
        <v>0</v>
      </c>
      <c r="I37" s="295">
        <f>'Krok 1- Vstupy Ex Ante '!AO101</f>
        <v>0</v>
      </c>
      <c r="J37" s="295">
        <f t="shared" si="14"/>
        <v>0</v>
      </c>
      <c r="K37" s="286" t="str">
        <f>'Krok 1- Vstupy Ex Ante '!N101</f>
        <v>vyberte</v>
      </c>
      <c r="L37" s="302">
        <f>'Krok 1- Vstupy Ex Ante '!ED101</f>
        <v>0</v>
      </c>
      <c r="M37" s="299">
        <f>'Krok 2 - Vstupy Ex Post'!AI100</f>
        <v>0</v>
      </c>
      <c r="N37" s="285">
        <f>'Krok 2 - Vstupy Ex Post'!AK100</f>
        <v>0</v>
      </c>
      <c r="O37" s="285">
        <f t="shared" si="15"/>
        <v>0</v>
      </c>
      <c r="P37" s="285">
        <f>'Krok 2 - Vstupy Ex Post'!AM100</f>
        <v>0</v>
      </c>
      <c r="Q37" s="285">
        <f>'Krok 2 - Vstupy Ex Post'!AO100</f>
        <v>0</v>
      </c>
      <c r="R37" s="285">
        <f t="shared" si="16"/>
        <v>0</v>
      </c>
      <c r="S37" s="285">
        <f>'Krok 2 - Vstupy Ex Post'!AQ100</f>
        <v>0</v>
      </c>
      <c r="T37" s="295">
        <f t="shared" si="17"/>
        <v>0</v>
      </c>
      <c r="U37" s="286" t="str">
        <f>'Krok 2 - Vstupy Ex Post'!P100</f>
        <v>vyberte</v>
      </c>
      <c r="V37" s="285">
        <f>'Krok 2 - Vstupy Ex Post'!EF100</f>
        <v>0</v>
      </c>
    </row>
    <row r="38" spans="1:22" x14ac:dyDescent="0.2">
      <c r="A38" s="2">
        <v>32</v>
      </c>
      <c r="B38" s="283">
        <f>'Krok 1- Vstupy Ex Ante '!C104</f>
        <v>0</v>
      </c>
      <c r="C38" s="284">
        <f>'Krok 1- Vstupy Ex Ante '!AG104</f>
        <v>0</v>
      </c>
      <c r="D38" s="285">
        <f>'Krok 1- Vstupy Ex Ante '!AI104</f>
        <v>0</v>
      </c>
      <c r="E38" s="285">
        <f t="shared" si="12"/>
        <v>0</v>
      </c>
      <c r="F38" s="285">
        <f>'Krok 1- Vstupy Ex Ante '!AK104</f>
        <v>0</v>
      </c>
      <c r="G38" s="285">
        <f>'Krok 1- Vstupy Ex Ante '!AM104</f>
        <v>0</v>
      </c>
      <c r="H38" s="285">
        <f t="shared" si="13"/>
        <v>0</v>
      </c>
      <c r="I38" s="295">
        <f>'Krok 1- Vstupy Ex Ante '!AO104</f>
        <v>0</v>
      </c>
      <c r="J38" s="295">
        <f t="shared" si="14"/>
        <v>0</v>
      </c>
      <c r="K38" s="286" t="str">
        <f>'Krok 1- Vstupy Ex Ante '!N104</f>
        <v>vyberte</v>
      </c>
      <c r="L38" s="302">
        <f>'Krok 1- Vstupy Ex Ante '!ED104</f>
        <v>0</v>
      </c>
      <c r="M38" s="299">
        <f>'Krok 2 - Vstupy Ex Post'!AI103</f>
        <v>0</v>
      </c>
      <c r="N38" s="285">
        <f>'Krok 2 - Vstupy Ex Post'!AK103</f>
        <v>0</v>
      </c>
      <c r="O38" s="285">
        <f t="shared" si="15"/>
        <v>0</v>
      </c>
      <c r="P38" s="285">
        <f>'Krok 2 - Vstupy Ex Post'!AM103</f>
        <v>0</v>
      </c>
      <c r="Q38" s="285">
        <f>'Krok 2 - Vstupy Ex Post'!AO103</f>
        <v>0</v>
      </c>
      <c r="R38" s="285">
        <f t="shared" si="16"/>
        <v>0</v>
      </c>
      <c r="S38" s="285">
        <f>'Krok 2 - Vstupy Ex Post'!AQ103</f>
        <v>0</v>
      </c>
      <c r="T38" s="295">
        <f t="shared" si="17"/>
        <v>0</v>
      </c>
      <c r="U38" s="286" t="str">
        <f>'Krok 2 - Vstupy Ex Post'!P103</f>
        <v>vyberte</v>
      </c>
      <c r="V38" s="285">
        <f>'Krok 2 - Vstupy Ex Post'!EF103</f>
        <v>0</v>
      </c>
    </row>
    <row r="39" spans="1:22" x14ac:dyDescent="0.2">
      <c r="A39" s="2">
        <v>33</v>
      </c>
      <c r="B39" s="283">
        <f>'Krok 1- Vstupy Ex Ante '!C107</f>
        <v>0</v>
      </c>
      <c r="C39" s="284">
        <f>'Krok 1- Vstupy Ex Ante '!AG107</f>
        <v>0</v>
      </c>
      <c r="D39" s="285">
        <f>'Krok 1- Vstupy Ex Ante '!AI107</f>
        <v>0</v>
      </c>
      <c r="E39" s="285">
        <f t="shared" si="12"/>
        <v>0</v>
      </c>
      <c r="F39" s="285">
        <f>'Krok 1- Vstupy Ex Ante '!AK107</f>
        <v>0</v>
      </c>
      <c r="G39" s="285">
        <f>'Krok 1- Vstupy Ex Ante '!AM107</f>
        <v>0</v>
      </c>
      <c r="H39" s="285">
        <f t="shared" si="13"/>
        <v>0</v>
      </c>
      <c r="I39" s="295">
        <f>'Krok 1- Vstupy Ex Ante '!AO107</f>
        <v>0</v>
      </c>
      <c r="J39" s="295">
        <f t="shared" si="14"/>
        <v>0</v>
      </c>
      <c r="K39" s="286" t="str">
        <f>'Krok 1- Vstupy Ex Ante '!N107</f>
        <v>vyberte</v>
      </c>
      <c r="L39" s="302">
        <f>'Krok 1- Vstupy Ex Ante '!ED107</f>
        <v>0</v>
      </c>
      <c r="M39" s="299">
        <f>'Krok 2 - Vstupy Ex Post'!AI106</f>
        <v>0</v>
      </c>
      <c r="N39" s="285">
        <f>'Krok 2 - Vstupy Ex Post'!AK106</f>
        <v>0</v>
      </c>
      <c r="O39" s="285">
        <f t="shared" si="15"/>
        <v>0</v>
      </c>
      <c r="P39" s="285">
        <f>'Krok 2 - Vstupy Ex Post'!AM106</f>
        <v>0</v>
      </c>
      <c r="Q39" s="285">
        <f>'Krok 2 - Vstupy Ex Post'!AO106</f>
        <v>0</v>
      </c>
      <c r="R39" s="285">
        <f t="shared" si="16"/>
        <v>0</v>
      </c>
      <c r="S39" s="285">
        <f>'Krok 2 - Vstupy Ex Post'!AQ106</f>
        <v>0</v>
      </c>
      <c r="T39" s="295">
        <f t="shared" si="17"/>
        <v>0</v>
      </c>
      <c r="U39" s="286" t="str">
        <f>'Krok 2 - Vstupy Ex Post'!P106</f>
        <v>vyberte</v>
      </c>
      <c r="V39" s="285">
        <f>'Krok 2 - Vstupy Ex Post'!EF106</f>
        <v>0</v>
      </c>
    </row>
    <row r="40" spans="1:22" x14ac:dyDescent="0.2">
      <c r="A40" s="2">
        <v>34</v>
      </c>
      <c r="B40" s="283">
        <f>'Krok 1- Vstupy Ex Ante '!C110</f>
        <v>0</v>
      </c>
      <c r="C40" s="284">
        <f>'Krok 1- Vstupy Ex Ante '!AG110</f>
        <v>0</v>
      </c>
      <c r="D40" s="285">
        <f>'Krok 1- Vstupy Ex Ante '!AI110</f>
        <v>0</v>
      </c>
      <c r="E40" s="285">
        <f t="shared" si="12"/>
        <v>0</v>
      </c>
      <c r="F40" s="285">
        <f>'Krok 1- Vstupy Ex Ante '!AK110</f>
        <v>0</v>
      </c>
      <c r="G40" s="285">
        <f>'Krok 1- Vstupy Ex Ante '!AM110</f>
        <v>0</v>
      </c>
      <c r="H40" s="285">
        <f t="shared" si="13"/>
        <v>0</v>
      </c>
      <c r="I40" s="295">
        <f>'Krok 1- Vstupy Ex Ante '!AO110</f>
        <v>0</v>
      </c>
      <c r="J40" s="295">
        <f t="shared" si="14"/>
        <v>0</v>
      </c>
      <c r="K40" s="286" t="str">
        <f>'Krok 1- Vstupy Ex Ante '!N110</f>
        <v>vyberte</v>
      </c>
      <c r="L40" s="302">
        <f>'Krok 1- Vstupy Ex Ante '!ED110</f>
        <v>0</v>
      </c>
      <c r="M40" s="299">
        <f>'Krok 2 - Vstupy Ex Post'!AI109</f>
        <v>0</v>
      </c>
      <c r="N40" s="285">
        <f>'Krok 2 - Vstupy Ex Post'!AK109</f>
        <v>0</v>
      </c>
      <c r="O40" s="285">
        <f t="shared" si="15"/>
        <v>0</v>
      </c>
      <c r="P40" s="285">
        <f>'Krok 2 - Vstupy Ex Post'!AM109</f>
        <v>0</v>
      </c>
      <c r="Q40" s="285">
        <f>'Krok 2 - Vstupy Ex Post'!AO109</f>
        <v>0</v>
      </c>
      <c r="R40" s="285">
        <f t="shared" si="16"/>
        <v>0</v>
      </c>
      <c r="S40" s="285">
        <f>'Krok 2 - Vstupy Ex Post'!AQ109</f>
        <v>0</v>
      </c>
      <c r="T40" s="295">
        <f t="shared" si="17"/>
        <v>0</v>
      </c>
      <c r="U40" s="286" t="str">
        <f>'Krok 2 - Vstupy Ex Post'!P109</f>
        <v>vyberte</v>
      </c>
      <c r="V40" s="285">
        <f>'Krok 2 - Vstupy Ex Post'!EF109</f>
        <v>0</v>
      </c>
    </row>
    <row r="41" spans="1:22" x14ac:dyDescent="0.2">
      <c r="A41" s="2">
        <v>35</v>
      </c>
      <c r="B41" s="283">
        <f>'Krok 1- Vstupy Ex Ante '!C113</f>
        <v>0</v>
      </c>
      <c r="C41" s="284">
        <f>'Krok 1- Vstupy Ex Ante '!AG113</f>
        <v>0</v>
      </c>
      <c r="D41" s="285">
        <f>'Krok 1- Vstupy Ex Ante '!AI113</f>
        <v>0</v>
      </c>
      <c r="E41" s="285">
        <f t="shared" si="12"/>
        <v>0</v>
      </c>
      <c r="F41" s="285">
        <f>'Krok 1- Vstupy Ex Ante '!AK113</f>
        <v>0</v>
      </c>
      <c r="G41" s="285">
        <f>'Krok 1- Vstupy Ex Ante '!AM113</f>
        <v>0</v>
      </c>
      <c r="H41" s="285">
        <f t="shared" si="13"/>
        <v>0</v>
      </c>
      <c r="I41" s="295">
        <f>'Krok 1- Vstupy Ex Ante '!AO113</f>
        <v>0</v>
      </c>
      <c r="J41" s="295">
        <f t="shared" si="14"/>
        <v>0</v>
      </c>
      <c r="K41" s="286" t="str">
        <f>'Krok 1- Vstupy Ex Ante '!N113</f>
        <v>vyberte</v>
      </c>
      <c r="L41" s="302">
        <f>'Krok 1- Vstupy Ex Ante '!ED113</f>
        <v>0</v>
      </c>
      <c r="M41" s="299">
        <f>'Krok 2 - Vstupy Ex Post'!AI112</f>
        <v>0</v>
      </c>
      <c r="N41" s="285">
        <f>'Krok 2 - Vstupy Ex Post'!AK112</f>
        <v>0</v>
      </c>
      <c r="O41" s="285">
        <f t="shared" si="15"/>
        <v>0</v>
      </c>
      <c r="P41" s="285">
        <f>'Krok 2 - Vstupy Ex Post'!AM112</f>
        <v>0</v>
      </c>
      <c r="Q41" s="285">
        <f>'Krok 2 - Vstupy Ex Post'!AO112</f>
        <v>0</v>
      </c>
      <c r="R41" s="285">
        <f t="shared" si="16"/>
        <v>0</v>
      </c>
      <c r="S41" s="285">
        <f>'Krok 2 - Vstupy Ex Post'!AQ112</f>
        <v>0</v>
      </c>
      <c r="T41" s="295">
        <f t="shared" si="17"/>
        <v>0</v>
      </c>
      <c r="U41" s="286" t="str">
        <f>'Krok 2 - Vstupy Ex Post'!P112</f>
        <v>vyberte</v>
      </c>
      <c r="V41" s="285">
        <f>'Krok 2 - Vstupy Ex Post'!EF112</f>
        <v>0</v>
      </c>
    </row>
    <row r="42" spans="1:22" x14ac:dyDescent="0.2">
      <c r="A42" s="2">
        <v>36</v>
      </c>
      <c r="B42" s="283">
        <f>'Krok 1- Vstupy Ex Ante '!C116</f>
        <v>0</v>
      </c>
      <c r="C42" s="284">
        <f>'Krok 1- Vstupy Ex Ante '!AG116</f>
        <v>0</v>
      </c>
      <c r="D42" s="285">
        <f>'Krok 1- Vstupy Ex Ante '!AI116</f>
        <v>0</v>
      </c>
      <c r="E42" s="285">
        <f t="shared" ref="E42:E56" si="18">D42+C42</f>
        <v>0</v>
      </c>
      <c r="F42" s="285">
        <f>'Krok 1- Vstupy Ex Ante '!AK116</f>
        <v>0</v>
      </c>
      <c r="G42" s="285">
        <f>'Krok 1- Vstupy Ex Ante '!AM116</f>
        <v>0</v>
      </c>
      <c r="H42" s="285">
        <f t="shared" ref="H42:H56" si="19">G42+F42</f>
        <v>0</v>
      </c>
      <c r="I42" s="295">
        <f>'Krok 1- Vstupy Ex Ante '!AO116</f>
        <v>0</v>
      </c>
      <c r="J42" s="295">
        <f t="shared" ref="J42:J56" si="20">E42+H42+I42</f>
        <v>0</v>
      </c>
      <c r="K42" s="286" t="str">
        <f>'Krok 1- Vstupy Ex Ante '!N116</f>
        <v>vyberte</v>
      </c>
      <c r="L42" s="302">
        <f>'Krok 1- Vstupy Ex Ante '!ED116</f>
        <v>0</v>
      </c>
      <c r="M42" s="299">
        <f>'Krok 2 - Vstupy Ex Post'!AI115</f>
        <v>0</v>
      </c>
      <c r="N42" s="285">
        <f>'Krok 2 - Vstupy Ex Post'!AK115</f>
        <v>0</v>
      </c>
      <c r="O42" s="285">
        <f t="shared" ref="O42:O56" si="21">N42+M42</f>
        <v>0</v>
      </c>
      <c r="P42" s="285">
        <f>'Krok 2 - Vstupy Ex Post'!AM115</f>
        <v>0</v>
      </c>
      <c r="Q42" s="285">
        <f>'Krok 2 - Vstupy Ex Post'!AO115</f>
        <v>0</v>
      </c>
      <c r="R42" s="285">
        <f t="shared" ref="R42:R56" si="22">Q42+P42</f>
        <v>0</v>
      </c>
      <c r="S42" s="285">
        <f>'Krok 2 - Vstupy Ex Post'!AQ115</f>
        <v>0</v>
      </c>
      <c r="T42" s="295">
        <f t="shared" ref="T42:T56" si="23">O42+R42+S42</f>
        <v>0</v>
      </c>
      <c r="U42" s="286" t="str">
        <f>'Krok 2 - Vstupy Ex Post'!P115</f>
        <v>vyberte</v>
      </c>
      <c r="V42" s="285">
        <f>'Krok 2 - Vstupy Ex Post'!EF115</f>
        <v>0</v>
      </c>
    </row>
    <row r="43" spans="1:22" x14ac:dyDescent="0.2">
      <c r="A43" s="2">
        <v>37</v>
      </c>
      <c r="B43" s="283">
        <f>'Krok 1- Vstupy Ex Ante '!C119</f>
        <v>0</v>
      </c>
      <c r="C43" s="284">
        <f>'Krok 1- Vstupy Ex Ante '!AG119</f>
        <v>0</v>
      </c>
      <c r="D43" s="285">
        <f>'Krok 1- Vstupy Ex Ante '!AI119</f>
        <v>0</v>
      </c>
      <c r="E43" s="285">
        <f t="shared" si="18"/>
        <v>0</v>
      </c>
      <c r="F43" s="285">
        <f>'Krok 1- Vstupy Ex Ante '!AK119</f>
        <v>0</v>
      </c>
      <c r="G43" s="285">
        <f>'Krok 1- Vstupy Ex Ante '!AM119</f>
        <v>0</v>
      </c>
      <c r="H43" s="285">
        <f t="shared" si="19"/>
        <v>0</v>
      </c>
      <c r="I43" s="295">
        <f>'Krok 1- Vstupy Ex Ante '!AO119</f>
        <v>0</v>
      </c>
      <c r="J43" s="295">
        <f t="shared" si="20"/>
        <v>0</v>
      </c>
      <c r="K43" s="286" t="str">
        <f>'Krok 1- Vstupy Ex Ante '!N119</f>
        <v>vyberte</v>
      </c>
      <c r="L43" s="302">
        <f>'Krok 1- Vstupy Ex Ante '!ED119</f>
        <v>0</v>
      </c>
      <c r="M43" s="299">
        <f>'Krok 2 - Vstupy Ex Post'!AI118</f>
        <v>0</v>
      </c>
      <c r="N43" s="285">
        <f>'Krok 2 - Vstupy Ex Post'!AK118</f>
        <v>0</v>
      </c>
      <c r="O43" s="285">
        <f t="shared" si="21"/>
        <v>0</v>
      </c>
      <c r="P43" s="285">
        <f>'Krok 2 - Vstupy Ex Post'!AM118</f>
        <v>0</v>
      </c>
      <c r="Q43" s="285">
        <f>'Krok 2 - Vstupy Ex Post'!AO118</f>
        <v>0</v>
      </c>
      <c r="R43" s="285">
        <f t="shared" si="22"/>
        <v>0</v>
      </c>
      <c r="S43" s="285">
        <f>'Krok 2 - Vstupy Ex Post'!AQ118</f>
        <v>0</v>
      </c>
      <c r="T43" s="295">
        <f t="shared" si="23"/>
        <v>0</v>
      </c>
      <c r="U43" s="286" t="str">
        <f>'Krok 2 - Vstupy Ex Post'!P118</f>
        <v>vyberte</v>
      </c>
      <c r="V43" s="285">
        <f>'Krok 2 - Vstupy Ex Post'!EF118</f>
        <v>0</v>
      </c>
    </row>
    <row r="44" spans="1:22" x14ac:dyDescent="0.2">
      <c r="A44" s="2">
        <v>38</v>
      </c>
      <c r="B44" s="283">
        <f>'Krok 1- Vstupy Ex Ante '!C122</f>
        <v>0</v>
      </c>
      <c r="C44" s="284">
        <f>'Krok 1- Vstupy Ex Ante '!AG122</f>
        <v>0</v>
      </c>
      <c r="D44" s="285">
        <f>'Krok 1- Vstupy Ex Ante '!AI122</f>
        <v>0</v>
      </c>
      <c r="E44" s="285">
        <f t="shared" si="18"/>
        <v>0</v>
      </c>
      <c r="F44" s="285">
        <f>'Krok 1- Vstupy Ex Ante '!AK122</f>
        <v>0</v>
      </c>
      <c r="G44" s="285">
        <f>'Krok 1- Vstupy Ex Ante '!AM122</f>
        <v>0</v>
      </c>
      <c r="H44" s="285">
        <f t="shared" si="19"/>
        <v>0</v>
      </c>
      <c r="I44" s="295">
        <f>'Krok 1- Vstupy Ex Ante '!AO122</f>
        <v>0</v>
      </c>
      <c r="J44" s="295">
        <f t="shared" si="20"/>
        <v>0</v>
      </c>
      <c r="K44" s="286" t="str">
        <f>'Krok 1- Vstupy Ex Ante '!N122</f>
        <v>vyberte</v>
      </c>
      <c r="L44" s="302">
        <f>'Krok 1- Vstupy Ex Ante '!ED122</f>
        <v>0</v>
      </c>
      <c r="M44" s="299">
        <f>'Krok 2 - Vstupy Ex Post'!AI121</f>
        <v>0</v>
      </c>
      <c r="N44" s="285">
        <f>'Krok 2 - Vstupy Ex Post'!AK121</f>
        <v>0</v>
      </c>
      <c r="O44" s="285">
        <f t="shared" si="21"/>
        <v>0</v>
      </c>
      <c r="P44" s="285">
        <f>'Krok 2 - Vstupy Ex Post'!AM121</f>
        <v>0</v>
      </c>
      <c r="Q44" s="285">
        <f>'Krok 2 - Vstupy Ex Post'!AO121</f>
        <v>0</v>
      </c>
      <c r="R44" s="285">
        <f t="shared" si="22"/>
        <v>0</v>
      </c>
      <c r="S44" s="285">
        <f>'Krok 2 - Vstupy Ex Post'!AQ121</f>
        <v>0</v>
      </c>
      <c r="T44" s="295">
        <f t="shared" si="23"/>
        <v>0</v>
      </c>
      <c r="U44" s="286" t="str">
        <f>'Krok 2 - Vstupy Ex Post'!P121</f>
        <v>vyberte</v>
      </c>
      <c r="V44" s="285">
        <f>'Krok 2 - Vstupy Ex Post'!EF121</f>
        <v>0</v>
      </c>
    </row>
    <row r="45" spans="1:22" x14ac:dyDescent="0.2">
      <c r="A45" s="2">
        <v>39</v>
      </c>
      <c r="B45" s="283">
        <f>'Krok 1- Vstupy Ex Ante '!C125</f>
        <v>0</v>
      </c>
      <c r="C45" s="284">
        <f>'Krok 1- Vstupy Ex Ante '!AG125</f>
        <v>0</v>
      </c>
      <c r="D45" s="285">
        <f>'Krok 1- Vstupy Ex Ante '!AI125</f>
        <v>0</v>
      </c>
      <c r="E45" s="285">
        <f t="shared" si="18"/>
        <v>0</v>
      </c>
      <c r="F45" s="285">
        <f>'Krok 1- Vstupy Ex Ante '!AK125</f>
        <v>0</v>
      </c>
      <c r="G45" s="285">
        <f>'Krok 1- Vstupy Ex Ante '!AM125</f>
        <v>0</v>
      </c>
      <c r="H45" s="285">
        <f t="shared" si="19"/>
        <v>0</v>
      </c>
      <c r="I45" s="295">
        <f>'Krok 1- Vstupy Ex Ante '!AO125</f>
        <v>0</v>
      </c>
      <c r="J45" s="295">
        <f t="shared" si="20"/>
        <v>0</v>
      </c>
      <c r="K45" s="286" t="str">
        <f>'Krok 1- Vstupy Ex Ante '!N125</f>
        <v>vyberte</v>
      </c>
      <c r="L45" s="302">
        <f>'Krok 1- Vstupy Ex Ante '!ED125</f>
        <v>0</v>
      </c>
      <c r="M45" s="299">
        <f>'Krok 2 - Vstupy Ex Post'!AI124</f>
        <v>0</v>
      </c>
      <c r="N45" s="285">
        <f>'Krok 2 - Vstupy Ex Post'!AK124</f>
        <v>0</v>
      </c>
      <c r="O45" s="285">
        <f t="shared" si="21"/>
        <v>0</v>
      </c>
      <c r="P45" s="285">
        <f>'Krok 2 - Vstupy Ex Post'!AM124</f>
        <v>0</v>
      </c>
      <c r="Q45" s="285">
        <f>'Krok 2 - Vstupy Ex Post'!AO124</f>
        <v>0</v>
      </c>
      <c r="R45" s="285">
        <f t="shared" si="22"/>
        <v>0</v>
      </c>
      <c r="S45" s="285">
        <f>'Krok 2 - Vstupy Ex Post'!AQ124</f>
        <v>0</v>
      </c>
      <c r="T45" s="295">
        <f t="shared" si="23"/>
        <v>0</v>
      </c>
      <c r="U45" s="286" t="str">
        <f>'Krok 2 - Vstupy Ex Post'!P124</f>
        <v>vyberte</v>
      </c>
      <c r="V45" s="285">
        <f>'Krok 2 - Vstupy Ex Post'!EF124</f>
        <v>0</v>
      </c>
    </row>
    <row r="46" spans="1:22" x14ac:dyDescent="0.2">
      <c r="A46" s="2">
        <v>40</v>
      </c>
      <c r="B46" s="283">
        <f>'Krok 1- Vstupy Ex Ante '!C128</f>
        <v>0</v>
      </c>
      <c r="C46" s="284">
        <f>'Krok 1- Vstupy Ex Ante '!AG128</f>
        <v>0</v>
      </c>
      <c r="D46" s="285">
        <f>'Krok 1- Vstupy Ex Ante '!AI128</f>
        <v>0</v>
      </c>
      <c r="E46" s="285">
        <f t="shared" si="18"/>
        <v>0</v>
      </c>
      <c r="F46" s="285">
        <f>'Krok 1- Vstupy Ex Ante '!AK128</f>
        <v>0</v>
      </c>
      <c r="G46" s="285">
        <f>'Krok 1- Vstupy Ex Ante '!AM128</f>
        <v>0</v>
      </c>
      <c r="H46" s="285">
        <f t="shared" si="19"/>
        <v>0</v>
      </c>
      <c r="I46" s="295">
        <f>'Krok 1- Vstupy Ex Ante '!AO128</f>
        <v>0</v>
      </c>
      <c r="J46" s="295">
        <f t="shared" si="20"/>
        <v>0</v>
      </c>
      <c r="K46" s="286" t="str">
        <f>'Krok 1- Vstupy Ex Ante '!N128</f>
        <v>vyberte</v>
      </c>
      <c r="L46" s="302">
        <f>'Krok 1- Vstupy Ex Ante '!ED128</f>
        <v>0</v>
      </c>
      <c r="M46" s="299">
        <f>'Krok 2 - Vstupy Ex Post'!AI127</f>
        <v>0</v>
      </c>
      <c r="N46" s="285">
        <f>'Krok 2 - Vstupy Ex Post'!AK127</f>
        <v>0</v>
      </c>
      <c r="O46" s="285">
        <f t="shared" si="21"/>
        <v>0</v>
      </c>
      <c r="P46" s="285">
        <f>'Krok 2 - Vstupy Ex Post'!AM127</f>
        <v>0</v>
      </c>
      <c r="Q46" s="285">
        <f>'Krok 2 - Vstupy Ex Post'!AO127</f>
        <v>0</v>
      </c>
      <c r="R46" s="285">
        <f t="shared" si="22"/>
        <v>0</v>
      </c>
      <c r="S46" s="285">
        <f>'Krok 2 - Vstupy Ex Post'!AQ127</f>
        <v>0</v>
      </c>
      <c r="T46" s="295">
        <f t="shared" si="23"/>
        <v>0</v>
      </c>
      <c r="U46" s="286" t="str">
        <f>'Krok 2 - Vstupy Ex Post'!P127</f>
        <v>vyberte</v>
      </c>
      <c r="V46" s="285">
        <f>'Krok 2 - Vstupy Ex Post'!EF127</f>
        <v>0</v>
      </c>
    </row>
    <row r="47" spans="1:22" x14ac:dyDescent="0.2">
      <c r="A47" s="2">
        <v>41</v>
      </c>
      <c r="B47" s="283">
        <f>'Krok 1- Vstupy Ex Ante '!C131</f>
        <v>0</v>
      </c>
      <c r="C47" s="284">
        <f>'Krok 1- Vstupy Ex Ante '!AG131</f>
        <v>0</v>
      </c>
      <c r="D47" s="285">
        <f>'Krok 1- Vstupy Ex Ante '!AI131</f>
        <v>0</v>
      </c>
      <c r="E47" s="285">
        <f t="shared" si="18"/>
        <v>0</v>
      </c>
      <c r="F47" s="285">
        <f>'Krok 1- Vstupy Ex Ante '!AK131</f>
        <v>0</v>
      </c>
      <c r="G47" s="285">
        <f>'Krok 1- Vstupy Ex Ante '!AM131</f>
        <v>0</v>
      </c>
      <c r="H47" s="285">
        <f t="shared" si="19"/>
        <v>0</v>
      </c>
      <c r="I47" s="295">
        <f>'Krok 1- Vstupy Ex Ante '!AO131</f>
        <v>0</v>
      </c>
      <c r="J47" s="295">
        <f t="shared" si="20"/>
        <v>0</v>
      </c>
      <c r="K47" s="286" t="str">
        <f>'Krok 1- Vstupy Ex Ante '!N131</f>
        <v>vyberte</v>
      </c>
      <c r="L47" s="302">
        <f>'Krok 1- Vstupy Ex Ante '!ED131</f>
        <v>0</v>
      </c>
      <c r="M47" s="299">
        <f>'Krok 2 - Vstupy Ex Post'!AI130</f>
        <v>0</v>
      </c>
      <c r="N47" s="285">
        <f>'Krok 2 - Vstupy Ex Post'!AK130</f>
        <v>0</v>
      </c>
      <c r="O47" s="285">
        <f t="shared" si="21"/>
        <v>0</v>
      </c>
      <c r="P47" s="285">
        <f>'Krok 2 - Vstupy Ex Post'!AM130</f>
        <v>0</v>
      </c>
      <c r="Q47" s="285">
        <f>'Krok 2 - Vstupy Ex Post'!AO130</f>
        <v>0</v>
      </c>
      <c r="R47" s="285">
        <f t="shared" si="22"/>
        <v>0</v>
      </c>
      <c r="S47" s="285">
        <f>'Krok 2 - Vstupy Ex Post'!AQ130</f>
        <v>0</v>
      </c>
      <c r="T47" s="295">
        <f t="shared" si="23"/>
        <v>0</v>
      </c>
      <c r="U47" s="286" t="str">
        <f>'Krok 2 - Vstupy Ex Post'!P130</f>
        <v>vyberte</v>
      </c>
      <c r="V47" s="285">
        <f>'Krok 2 - Vstupy Ex Post'!EF130</f>
        <v>0</v>
      </c>
    </row>
    <row r="48" spans="1:22" x14ac:dyDescent="0.2">
      <c r="A48" s="2">
        <v>42</v>
      </c>
      <c r="B48" s="283">
        <f>'Krok 1- Vstupy Ex Ante '!C134</f>
        <v>0</v>
      </c>
      <c r="C48" s="284">
        <f>'Krok 1- Vstupy Ex Ante '!AG134</f>
        <v>0</v>
      </c>
      <c r="D48" s="285">
        <f>'Krok 1- Vstupy Ex Ante '!AI134</f>
        <v>0</v>
      </c>
      <c r="E48" s="285">
        <f t="shared" si="18"/>
        <v>0</v>
      </c>
      <c r="F48" s="285">
        <f>'Krok 1- Vstupy Ex Ante '!AK134</f>
        <v>0</v>
      </c>
      <c r="G48" s="285">
        <f>'Krok 1- Vstupy Ex Ante '!AM134</f>
        <v>0</v>
      </c>
      <c r="H48" s="285">
        <f t="shared" si="19"/>
        <v>0</v>
      </c>
      <c r="I48" s="295">
        <f>'Krok 1- Vstupy Ex Ante '!AO134</f>
        <v>0</v>
      </c>
      <c r="J48" s="295">
        <f t="shared" si="20"/>
        <v>0</v>
      </c>
      <c r="K48" s="286" t="str">
        <f>'Krok 1- Vstupy Ex Ante '!N134</f>
        <v>vyberte</v>
      </c>
      <c r="L48" s="302">
        <f>'Krok 1- Vstupy Ex Ante '!ED134</f>
        <v>0</v>
      </c>
      <c r="M48" s="299">
        <f>'Krok 2 - Vstupy Ex Post'!AI133</f>
        <v>0</v>
      </c>
      <c r="N48" s="285">
        <f>'Krok 2 - Vstupy Ex Post'!AK133</f>
        <v>0</v>
      </c>
      <c r="O48" s="285">
        <f t="shared" si="21"/>
        <v>0</v>
      </c>
      <c r="P48" s="285">
        <f>'Krok 2 - Vstupy Ex Post'!AM133</f>
        <v>0</v>
      </c>
      <c r="Q48" s="285">
        <f>'Krok 2 - Vstupy Ex Post'!AO133</f>
        <v>0</v>
      </c>
      <c r="R48" s="285">
        <f t="shared" si="22"/>
        <v>0</v>
      </c>
      <c r="S48" s="285">
        <f>'Krok 2 - Vstupy Ex Post'!AQ133</f>
        <v>0</v>
      </c>
      <c r="T48" s="295">
        <f t="shared" si="23"/>
        <v>0</v>
      </c>
      <c r="U48" s="286" t="str">
        <f>'Krok 2 - Vstupy Ex Post'!P133</f>
        <v>vyberte</v>
      </c>
      <c r="V48" s="285">
        <f>'Krok 2 - Vstupy Ex Post'!EF133</f>
        <v>0</v>
      </c>
    </row>
    <row r="49" spans="1:22" x14ac:dyDescent="0.2">
      <c r="A49" s="2">
        <v>43</v>
      </c>
      <c r="B49" s="283">
        <f>'Krok 1- Vstupy Ex Ante '!C137</f>
        <v>0</v>
      </c>
      <c r="C49" s="284">
        <f>'Krok 1- Vstupy Ex Ante '!AG137</f>
        <v>0</v>
      </c>
      <c r="D49" s="285">
        <f>'Krok 1- Vstupy Ex Ante '!AI137</f>
        <v>0</v>
      </c>
      <c r="E49" s="285">
        <f t="shared" si="18"/>
        <v>0</v>
      </c>
      <c r="F49" s="285">
        <f>'Krok 1- Vstupy Ex Ante '!AK137</f>
        <v>0</v>
      </c>
      <c r="G49" s="285">
        <f>'Krok 1- Vstupy Ex Ante '!AM137</f>
        <v>0</v>
      </c>
      <c r="H49" s="285">
        <f t="shared" si="19"/>
        <v>0</v>
      </c>
      <c r="I49" s="295">
        <f>'Krok 1- Vstupy Ex Ante '!AO137</f>
        <v>0</v>
      </c>
      <c r="J49" s="295">
        <f t="shared" si="20"/>
        <v>0</v>
      </c>
      <c r="K49" s="286" t="str">
        <f>'Krok 1- Vstupy Ex Ante '!N137</f>
        <v>vyberte</v>
      </c>
      <c r="L49" s="302">
        <f>'Krok 1- Vstupy Ex Ante '!ED137</f>
        <v>0</v>
      </c>
      <c r="M49" s="299">
        <f>'Krok 2 - Vstupy Ex Post'!AI136</f>
        <v>0</v>
      </c>
      <c r="N49" s="285">
        <f>'Krok 2 - Vstupy Ex Post'!AK136</f>
        <v>0</v>
      </c>
      <c r="O49" s="285">
        <f t="shared" si="21"/>
        <v>0</v>
      </c>
      <c r="P49" s="285">
        <f>'Krok 2 - Vstupy Ex Post'!AM136</f>
        <v>0</v>
      </c>
      <c r="Q49" s="285">
        <f>'Krok 2 - Vstupy Ex Post'!AO136</f>
        <v>0</v>
      </c>
      <c r="R49" s="285">
        <f t="shared" si="22"/>
        <v>0</v>
      </c>
      <c r="S49" s="285">
        <f>'Krok 2 - Vstupy Ex Post'!AQ136</f>
        <v>0</v>
      </c>
      <c r="T49" s="295">
        <f t="shared" si="23"/>
        <v>0</v>
      </c>
      <c r="U49" s="286" t="str">
        <f>'Krok 2 - Vstupy Ex Post'!P136</f>
        <v>vyberte</v>
      </c>
      <c r="V49" s="285">
        <f>'Krok 2 - Vstupy Ex Post'!EF136</f>
        <v>0</v>
      </c>
    </row>
    <row r="50" spans="1:22" x14ac:dyDescent="0.2">
      <c r="A50" s="2">
        <v>44</v>
      </c>
      <c r="B50" s="283">
        <f>'Krok 1- Vstupy Ex Ante '!C140</f>
        <v>0</v>
      </c>
      <c r="C50" s="284">
        <f>'Krok 1- Vstupy Ex Ante '!AG140</f>
        <v>0</v>
      </c>
      <c r="D50" s="285">
        <f>'Krok 1- Vstupy Ex Ante '!AI140</f>
        <v>0</v>
      </c>
      <c r="E50" s="285">
        <f t="shared" si="18"/>
        <v>0</v>
      </c>
      <c r="F50" s="285">
        <f>'Krok 1- Vstupy Ex Ante '!AK140</f>
        <v>0</v>
      </c>
      <c r="G50" s="285">
        <f>'Krok 1- Vstupy Ex Ante '!AM140</f>
        <v>0</v>
      </c>
      <c r="H50" s="285">
        <f t="shared" si="19"/>
        <v>0</v>
      </c>
      <c r="I50" s="295">
        <f>'Krok 1- Vstupy Ex Ante '!AO140</f>
        <v>0</v>
      </c>
      <c r="J50" s="295">
        <f t="shared" si="20"/>
        <v>0</v>
      </c>
      <c r="K50" s="286" t="str">
        <f>'Krok 1- Vstupy Ex Ante '!N140</f>
        <v>vyberte</v>
      </c>
      <c r="L50" s="302">
        <f>'Krok 1- Vstupy Ex Ante '!ED140</f>
        <v>0</v>
      </c>
      <c r="M50" s="299">
        <f>'Krok 2 - Vstupy Ex Post'!AI139</f>
        <v>0</v>
      </c>
      <c r="N50" s="285">
        <f>'Krok 2 - Vstupy Ex Post'!AK139</f>
        <v>0</v>
      </c>
      <c r="O50" s="285">
        <f t="shared" si="21"/>
        <v>0</v>
      </c>
      <c r="P50" s="285">
        <f>'Krok 2 - Vstupy Ex Post'!AM139</f>
        <v>0</v>
      </c>
      <c r="Q50" s="285">
        <f>'Krok 2 - Vstupy Ex Post'!AO139</f>
        <v>0</v>
      </c>
      <c r="R50" s="285">
        <f t="shared" si="22"/>
        <v>0</v>
      </c>
      <c r="S50" s="285">
        <f>'Krok 2 - Vstupy Ex Post'!AQ139</f>
        <v>0</v>
      </c>
      <c r="T50" s="295">
        <f t="shared" si="23"/>
        <v>0</v>
      </c>
      <c r="U50" s="286" t="str">
        <f>'Krok 2 - Vstupy Ex Post'!P139</f>
        <v>vyberte</v>
      </c>
      <c r="V50" s="285">
        <f>'Krok 2 - Vstupy Ex Post'!EF139</f>
        <v>0</v>
      </c>
    </row>
    <row r="51" spans="1:22" x14ac:dyDescent="0.2">
      <c r="A51" s="2">
        <v>45</v>
      </c>
      <c r="B51" s="283">
        <f>'Krok 1- Vstupy Ex Ante '!C143</f>
        <v>0</v>
      </c>
      <c r="C51" s="284">
        <f>'Krok 1- Vstupy Ex Ante '!AG143</f>
        <v>0</v>
      </c>
      <c r="D51" s="285">
        <f>'Krok 1- Vstupy Ex Ante '!AI143</f>
        <v>0</v>
      </c>
      <c r="E51" s="285">
        <f t="shared" si="18"/>
        <v>0</v>
      </c>
      <c r="F51" s="285">
        <f>'Krok 1- Vstupy Ex Ante '!AK143</f>
        <v>0</v>
      </c>
      <c r="G51" s="285">
        <f>'Krok 1- Vstupy Ex Ante '!AM143</f>
        <v>0</v>
      </c>
      <c r="H51" s="285">
        <f t="shared" si="19"/>
        <v>0</v>
      </c>
      <c r="I51" s="295">
        <f>'Krok 1- Vstupy Ex Ante '!AO143</f>
        <v>0</v>
      </c>
      <c r="J51" s="295">
        <f t="shared" si="20"/>
        <v>0</v>
      </c>
      <c r="K51" s="286" t="str">
        <f>'Krok 1- Vstupy Ex Ante '!N143</f>
        <v>vyberte</v>
      </c>
      <c r="L51" s="302">
        <f>'Krok 1- Vstupy Ex Ante '!ED143</f>
        <v>0</v>
      </c>
      <c r="M51" s="299">
        <f>'Krok 2 - Vstupy Ex Post'!AI142</f>
        <v>0</v>
      </c>
      <c r="N51" s="285">
        <f>'Krok 2 - Vstupy Ex Post'!AK142</f>
        <v>0</v>
      </c>
      <c r="O51" s="285">
        <f t="shared" si="21"/>
        <v>0</v>
      </c>
      <c r="P51" s="285">
        <f>'Krok 2 - Vstupy Ex Post'!AM142</f>
        <v>0</v>
      </c>
      <c r="Q51" s="285">
        <f>'Krok 2 - Vstupy Ex Post'!AO142</f>
        <v>0</v>
      </c>
      <c r="R51" s="285">
        <f t="shared" si="22"/>
        <v>0</v>
      </c>
      <c r="S51" s="285">
        <f>'Krok 2 - Vstupy Ex Post'!AQ142</f>
        <v>0</v>
      </c>
      <c r="T51" s="295">
        <f t="shared" si="23"/>
        <v>0</v>
      </c>
      <c r="U51" s="286" t="str">
        <f>'Krok 2 - Vstupy Ex Post'!P142</f>
        <v>vyberte</v>
      </c>
      <c r="V51" s="285">
        <f>'Krok 2 - Vstupy Ex Post'!EF142</f>
        <v>0</v>
      </c>
    </row>
    <row r="52" spans="1:22" x14ac:dyDescent="0.2">
      <c r="A52" s="2">
        <v>46</v>
      </c>
      <c r="B52" s="283">
        <f>'Krok 1- Vstupy Ex Ante '!C146</f>
        <v>0</v>
      </c>
      <c r="C52" s="284">
        <f>'Krok 1- Vstupy Ex Ante '!AG146</f>
        <v>0</v>
      </c>
      <c r="D52" s="285">
        <f>'Krok 1- Vstupy Ex Ante '!AI146</f>
        <v>0</v>
      </c>
      <c r="E52" s="285">
        <f t="shared" si="18"/>
        <v>0</v>
      </c>
      <c r="F52" s="285">
        <f>'Krok 1- Vstupy Ex Ante '!AK146</f>
        <v>0</v>
      </c>
      <c r="G52" s="285">
        <f>'Krok 1- Vstupy Ex Ante '!AM146</f>
        <v>0</v>
      </c>
      <c r="H52" s="285">
        <f t="shared" si="19"/>
        <v>0</v>
      </c>
      <c r="I52" s="295">
        <f>'Krok 1- Vstupy Ex Ante '!AO146</f>
        <v>0</v>
      </c>
      <c r="J52" s="295">
        <f t="shared" si="20"/>
        <v>0</v>
      </c>
      <c r="K52" s="286" t="str">
        <f>'Krok 1- Vstupy Ex Ante '!N146</f>
        <v>vyberte</v>
      </c>
      <c r="L52" s="302">
        <f>'Krok 1- Vstupy Ex Ante '!ED146</f>
        <v>0</v>
      </c>
      <c r="M52" s="299">
        <f>'Krok 2 - Vstupy Ex Post'!AI145</f>
        <v>0</v>
      </c>
      <c r="N52" s="285">
        <f>'Krok 2 - Vstupy Ex Post'!AK145</f>
        <v>0</v>
      </c>
      <c r="O52" s="285">
        <f t="shared" si="21"/>
        <v>0</v>
      </c>
      <c r="P52" s="285">
        <f>'Krok 2 - Vstupy Ex Post'!AM145</f>
        <v>0</v>
      </c>
      <c r="Q52" s="285">
        <f>'Krok 2 - Vstupy Ex Post'!AO145</f>
        <v>0</v>
      </c>
      <c r="R52" s="285">
        <f t="shared" si="22"/>
        <v>0</v>
      </c>
      <c r="S52" s="285">
        <f>'Krok 2 - Vstupy Ex Post'!AQ145</f>
        <v>0</v>
      </c>
      <c r="T52" s="295">
        <f t="shared" si="23"/>
        <v>0</v>
      </c>
      <c r="U52" s="286" t="str">
        <f>'Krok 2 - Vstupy Ex Post'!P145</f>
        <v>vyberte</v>
      </c>
      <c r="V52" s="285">
        <f>'Krok 2 - Vstupy Ex Post'!EF145</f>
        <v>0</v>
      </c>
    </row>
    <row r="53" spans="1:22" x14ac:dyDescent="0.2">
      <c r="A53" s="2">
        <v>47</v>
      </c>
      <c r="B53" s="283">
        <f>'Krok 1- Vstupy Ex Ante '!C149</f>
        <v>0</v>
      </c>
      <c r="C53" s="284">
        <f>'Krok 1- Vstupy Ex Ante '!AG149</f>
        <v>0</v>
      </c>
      <c r="D53" s="285">
        <f>'Krok 1- Vstupy Ex Ante '!AI149</f>
        <v>0</v>
      </c>
      <c r="E53" s="285">
        <f t="shared" si="18"/>
        <v>0</v>
      </c>
      <c r="F53" s="285">
        <f>'Krok 1- Vstupy Ex Ante '!AK149</f>
        <v>0</v>
      </c>
      <c r="G53" s="285">
        <f>'Krok 1- Vstupy Ex Ante '!AM149</f>
        <v>0</v>
      </c>
      <c r="H53" s="285">
        <f t="shared" si="19"/>
        <v>0</v>
      </c>
      <c r="I53" s="295">
        <f>'Krok 1- Vstupy Ex Ante '!AO149</f>
        <v>0</v>
      </c>
      <c r="J53" s="295">
        <f t="shared" si="20"/>
        <v>0</v>
      </c>
      <c r="K53" s="286" t="str">
        <f>'Krok 1- Vstupy Ex Ante '!N149</f>
        <v>vyberte</v>
      </c>
      <c r="L53" s="302">
        <f>'Krok 1- Vstupy Ex Ante '!ED149</f>
        <v>0</v>
      </c>
      <c r="M53" s="299">
        <f>'Krok 2 - Vstupy Ex Post'!AI148</f>
        <v>0</v>
      </c>
      <c r="N53" s="285">
        <f>'Krok 2 - Vstupy Ex Post'!AK148</f>
        <v>0</v>
      </c>
      <c r="O53" s="285">
        <f t="shared" si="21"/>
        <v>0</v>
      </c>
      <c r="P53" s="285">
        <f>'Krok 2 - Vstupy Ex Post'!AM148</f>
        <v>0</v>
      </c>
      <c r="Q53" s="285">
        <f>'Krok 2 - Vstupy Ex Post'!AO148</f>
        <v>0</v>
      </c>
      <c r="R53" s="285">
        <f t="shared" si="22"/>
        <v>0</v>
      </c>
      <c r="S53" s="285">
        <f>'Krok 2 - Vstupy Ex Post'!AQ148</f>
        <v>0</v>
      </c>
      <c r="T53" s="295">
        <f t="shared" si="23"/>
        <v>0</v>
      </c>
      <c r="U53" s="286" t="str">
        <f>'Krok 2 - Vstupy Ex Post'!P148</f>
        <v>vyberte</v>
      </c>
      <c r="V53" s="285">
        <f>'Krok 2 - Vstupy Ex Post'!EF148</f>
        <v>0</v>
      </c>
    </row>
    <row r="54" spans="1:22" x14ac:dyDescent="0.2">
      <c r="A54" s="2">
        <v>48</v>
      </c>
      <c r="B54" s="283">
        <f>'Krok 1- Vstupy Ex Ante '!C152</f>
        <v>0</v>
      </c>
      <c r="C54" s="284">
        <f>'Krok 1- Vstupy Ex Ante '!AG152</f>
        <v>0</v>
      </c>
      <c r="D54" s="285">
        <f>'Krok 1- Vstupy Ex Ante '!AI152</f>
        <v>0</v>
      </c>
      <c r="E54" s="285">
        <f t="shared" si="18"/>
        <v>0</v>
      </c>
      <c r="F54" s="285">
        <f>'Krok 1- Vstupy Ex Ante '!AK152</f>
        <v>0</v>
      </c>
      <c r="G54" s="285">
        <f>'Krok 1- Vstupy Ex Ante '!AM152</f>
        <v>0</v>
      </c>
      <c r="H54" s="285">
        <f t="shared" si="19"/>
        <v>0</v>
      </c>
      <c r="I54" s="295">
        <f>'Krok 1- Vstupy Ex Ante '!AO152</f>
        <v>0</v>
      </c>
      <c r="J54" s="295">
        <f t="shared" si="20"/>
        <v>0</v>
      </c>
      <c r="K54" s="286" t="str">
        <f>'Krok 1- Vstupy Ex Ante '!N152</f>
        <v>vyberte</v>
      </c>
      <c r="L54" s="302">
        <f>'Krok 1- Vstupy Ex Ante '!ED152</f>
        <v>0</v>
      </c>
      <c r="M54" s="299">
        <f>'Krok 2 - Vstupy Ex Post'!AI151</f>
        <v>0</v>
      </c>
      <c r="N54" s="285">
        <f>'Krok 2 - Vstupy Ex Post'!AK151</f>
        <v>0</v>
      </c>
      <c r="O54" s="285">
        <f t="shared" si="21"/>
        <v>0</v>
      </c>
      <c r="P54" s="285">
        <f>'Krok 2 - Vstupy Ex Post'!AM151</f>
        <v>0</v>
      </c>
      <c r="Q54" s="285">
        <f>'Krok 2 - Vstupy Ex Post'!AO151</f>
        <v>0</v>
      </c>
      <c r="R54" s="285">
        <f t="shared" si="22"/>
        <v>0</v>
      </c>
      <c r="S54" s="285">
        <f>'Krok 2 - Vstupy Ex Post'!AQ151</f>
        <v>0</v>
      </c>
      <c r="T54" s="295">
        <f t="shared" si="23"/>
        <v>0</v>
      </c>
      <c r="U54" s="286" t="str">
        <f>'Krok 2 - Vstupy Ex Post'!P151</f>
        <v>vyberte</v>
      </c>
      <c r="V54" s="285">
        <f>'Krok 2 - Vstupy Ex Post'!EF151</f>
        <v>0</v>
      </c>
    </row>
    <row r="55" spans="1:22" x14ac:dyDescent="0.2">
      <c r="A55" s="2">
        <v>49</v>
      </c>
      <c r="B55" s="283">
        <f>'Krok 1- Vstupy Ex Ante '!C155</f>
        <v>0</v>
      </c>
      <c r="C55" s="284">
        <f>'Krok 1- Vstupy Ex Ante '!AG155</f>
        <v>0</v>
      </c>
      <c r="D55" s="285">
        <f>'Krok 1- Vstupy Ex Ante '!AI155</f>
        <v>0</v>
      </c>
      <c r="E55" s="285">
        <f t="shared" si="18"/>
        <v>0</v>
      </c>
      <c r="F55" s="285">
        <f>'Krok 1- Vstupy Ex Ante '!AK155</f>
        <v>0</v>
      </c>
      <c r="G55" s="285">
        <f>'Krok 1- Vstupy Ex Ante '!AM155</f>
        <v>0</v>
      </c>
      <c r="H55" s="285">
        <f t="shared" si="19"/>
        <v>0</v>
      </c>
      <c r="I55" s="295">
        <f>'Krok 1- Vstupy Ex Ante '!AO155</f>
        <v>0</v>
      </c>
      <c r="J55" s="295">
        <f t="shared" si="20"/>
        <v>0</v>
      </c>
      <c r="K55" s="286" t="str">
        <f>'Krok 1- Vstupy Ex Ante '!N155</f>
        <v>vyberte</v>
      </c>
      <c r="L55" s="302">
        <f>'Krok 1- Vstupy Ex Ante '!ED155</f>
        <v>0</v>
      </c>
      <c r="M55" s="299">
        <f>'Krok 2 - Vstupy Ex Post'!AI154</f>
        <v>0</v>
      </c>
      <c r="N55" s="285">
        <f>'Krok 2 - Vstupy Ex Post'!AK154</f>
        <v>0</v>
      </c>
      <c r="O55" s="285">
        <f t="shared" si="21"/>
        <v>0</v>
      </c>
      <c r="P55" s="285">
        <f>'Krok 2 - Vstupy Ex Post'!AM154</f>
        <v>0</v>
      </c>
      <c r="Q55" s="285">
        <f>'Krok 2 - Vstupy Ex Post'!AO154</f>
        <v>0</v>
      </c>
      <c r="R55" s="285">
        <f t="shared" si="22"/>
        <v>0</v>
      </c>
      <c r="S55" s="285">
        <f>'Krok 2 - Vstupy Ex Post'!AQ154</f>
        <v>0</v>
      </c>
      <c r="T55" s="295">
        <f t="shared" si="23"/>
        <v>0</v>
      </c>
      <c r="U55" s="286" t="str">
        <f>'Krok 2 - Vstupy Ex Post'!P154</f>
        <v>vyberte</v>
      </c>
      <c r="V55" s="285">
        <f>'Krok 2 - Vstupy Ex Post'!EF154</f>
        <v>0</v>
      </c>
    </row>
    <row r="56" spans="1:22" x14ac:dyDescent="0.2">
      <c r="A56" s="2">
        <v>50</v>
      </c>
      <c r="B56" s="283">
        <f>'Krok 1- Vstupy Ex Ante '!C158</f>
        <v>0</v>
      </c>
      <c r="C56" s="284">
        <f>'Krok 1- Vstupy Ex Ante '!AG158</f>
        <v>0</v>
      </c>
      <c r="D56" s="285">
        <f>'Krok 1- Vstupy Ex Ante '!AI158</f>
        <v>0</v>
      </c>
      <c r="E56" s="285">
        <f t="shared" si="18"/>
        <v>0</v>
      </c>
      <c r="F56" s="285">
        <f>'Krok 1- Vstupy Ex Ante '!AK158</f>
        <v>0</v>
      </c>
      <c r="G56" s="285">
        <f>'Krok 1- Vstupy Ex Ante '!AM158</f>
        <v>0</v>
      </c>
      <c r="H56" s="285">
        <f t="shared" si="19"/>
        <v>0</v>
      </c>
      <c r="I56" s="295">
        <f>'Krok 1- Vstupy Ex Ante '!AO158</f>
        <v>0</v>
      </c>
      <c r="J56" s="295">
        <f t="shared" si="20"/>
        <v>0</v>
      </c>
      <c r="K56" s="286" t="str">
        <f>'Krok 1- Vstupy Ex Ante '!N158</f>
        <v>vyberte</v>
      </c>
      <c r="L56" s="302">
        <f>'Krok 1- Vstupy Ex Ante '!ED158</f>
        <v>0</v>
      </c>
      <c r="M56" s="299">
        <f>'Krok 2 - Vstupy Ex Post'!AI157</f>
        <v>0</v>
      </c>
      <c r="N56" s="285">
        <f>'Krok 2 - Vstupy Ex Post'!AK157</f>
        <v>0</v>
      </c>
      <c r="O56" s="285">
        <f t="shared" si="21"/>
        <v>0</v>
      </c>
      <c r="P56" s="285">
        <f>'Krok 2 - Vstupy Ex Post'!AM157</f>
        <v>0</v>
      </c>
      <c r="Q56" s="285">
        <f>'Krok 2 - Vstupy Ex Post'!AO157</f>
        <v>0</v>
      </c>
      <c r="R56" s="285">
        <f t="shared" si="22"/>
        <v>0</v>
      </c>
      <c r="S56" s="285">
        <f>'Krok 2 - Vstupy Ex Post'!AQ157</f>
        <v>0</v>
      </c>
      <c r="T56" s="295">
        <f t="shared" si="23"/>
        <v>0</v>
      </c>
      <c r="U56" s="286" t="str">
        <f>'Krok 2 - Vstupy Ex Post'!P157</f>
        <v>vyberte</v>
      </c>
      <c r="V56" s="285">
        <f>'Krok 2 - Vstupy Ex Post'!EF157</f>
        <v>0</v>
      </c>
    </row>
    <row r="57" spans="1:22" x14ac:dyDescent="0.2">
      <c r="A57" s="652" t="s">
        <v>59</v>
      </c>
      <c r="B57" s="653"/>
      <c r="C57" s="297">
        <f>SUM(C7:C56)</f>
        <v>0</v>
      </c>
      <c r="D57" s="297"/>
      <c r="E57" s="297">
        <f>SUM(E7:E56)</f>
        <v>0</v>
      </c>
      <c r="F57" s="297"/>
      <c r="G57" s="297"/>
      <c r="H57" s="297">
        <f>SUM(H7:H56)</f>
        <v>0</v>
      </c>
      <c r="I57" s="297">
        <f>SUM(I7:I56)</f>
        <v>0</v>
      </c>
      <c r="J57" s="300">
        <f>SUM(E57+H57+I57)</f>
        <v>0</v>
      </c>
      <c r="K57" s="301"/>
      <c r="L57" s="297">
        <f>SUM(L7:L56)</f>
        <v>0</v>
      </c>
      <c r="M57" s="287">
        <f>SUM(M7:M56)</f>
        <v>0</v>
      </c>
      <c r="N57" s="287"/>
      <c r="O57" s="287">
        <f>SUM(O7:O56)</f>
        <v>0</v>
      </c>
      <c r="P57" s="287"/>
      <c r="Q57" s="287"/>
      <c r="R57" s="287">
        <f>SUM(R7:R56)</f>
        <v>0</v>
      </c>
      <c r="S57" s="287">
        <f>SUM(S7:S56)</f>
        <v>0</v>
      </c>
      <c r="T57" s="296">
        <f>S57+R57+O57</f>
        <v>0</v>
      </c>
      <c r="U57" s="288"/>
      <c r="V57" s="287">
        <f>SUM(V7:V56)</f>
        <v>0</v>
      </c>
    </row>
    <row r="58" spans="1:22" x14ac:dyDescent="0.2">
      <c r="I58" s="329" t="s">
        <v>321</v>
      </c>
      <c r="J58" s="330">
        <f>SUM(J7:J56)</f>
        <v>0</v>
      </c>
      <c r="S58" s="329" t="s">
        <v>321</v>
      </c>
      <c r="T58" s="330">
        <f>SUM(T7:T56)</f>
        <v>0</v>
      </c>
    </row>
  </sheetData>
  <sheetProtection algorithmName="SHA-512" hashValue="+LL6RdluvSY80SCQDLwbvRQN3BmzorUMY+Oi7mIJ7BMJ+sBukLoOiTqK7gt4/zNWv37WI17nU8RF12bR+XuDBw==" saltValue="TTYpzDrql7mdXgfE3jIC9w==" spinCount="100000" sheet="1" objects="1" scenarios="1"/>
  <mergeCells count="17">
    <mergeCell ref="M4:V4"/>
    <mergeCell ref="M5:O5"/>
    <mergeCell ref="U5:U6"/>
    <mergeCell ref="V5:V6"/>
    <mergeCell ref="C5:E5"/>
    <mergeCell ref="I5:I6"/>
    <mergeCell ref="K5:K6"/>
    <mergeCell ref="J5:J6"/>
    <mergeCell ref="T5:T6"/>
    <mergeCell ref="P5:R5"/>
    <mergeCell ref="F5:H5"/>
    <mergeCell ref="S5:S6"/>
    <mergeCell ref="A57:B57"/>
    <mergeCell ref="L5:L6"/>
    <mergeCell ref="A5:A6"/>
    <mergeCell ref="B5:B6"/>
    <mergeCell ref="C4:L4"/>
  </mergeCells>
  <pageMargins left="0.7" right="0.7" top="0.75" bottom="0.75" header="0.3" footer="0.3"/>
  <pageSetup paperSize="9" orientation="portrait" r:id="rId1"/>
  <ignoredErrors>
    <ignoredError sqref="A8:A14" numberStoredAsText="1"/>
  </ignoredError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árok5"/>
  <dimension ref="A1:P14"/>
  <sheetViews>
    <sheetView workbookViewId="0">
      <selection activeCell="C10" sqref="C10"/>
    </sheetView>
  </sheetViews>
  <sheetFormatPr defaultColWidth="9.140625" defaultRowHeight="15" x14ac:dyDescent="0.25"/>
  <cols>
    <col min="1" max="1" width="9.140625" style="46"/>
    <col min="2" max="2" width="20.42578125" style="45" customWidth="1"/>
    <col min="3" max="3" width="23.28515625" style="40" bestFit="1" customWidth="1"/>
    <col min="4" max="5" width="17.140625" style="40" customWidth="1"/>
    <col min="6" max="6" width="14.28515625" style="40" customWidth="1"/>
    <col min="7" max="7" width="14.140625" style="61" customWidth="1"/>
    <col min="8" max="8" width="9.140625" style="40"/>
    <col min="9" max="9" width="19.42578125" style="40" bestFit="1" customWidth="1"/>
    <col min="10" max="10" width="15" style="40" customWidth="1"/>
    <col min="11" max="11" width="16.85546875" style="40" customWidth="1"/>
    <col min="12" max="12" width="17" style="40" customWidth="1"/>
    <col min="13" max="13" width="20.85546875" style="40" customWidth="1"/>
    <col min="14" max="16384" width="9.140625" style="40"/>
  </cols>
  <sheetData>
    <row r="1" spans="1:16" ht="20.25" thickTop="1" thickBot="1" x14ac:dyDescent="0.35">
      <c r="B1" s="687" t="s">
        <v>48</v>
      </c>
      <c r="C1" s="688"/>
      <c r="D1" s="688"/>
      <c r="E1" s="688"/>
      <c r="F1" s="688"/>
      <c r="G1" s="689"/>
      <c r="I1" s="684" t="s">
        <v>47</v>
      </c>
      <c r="J1" s="685"/>
      <c r="K1" s="685"/>
      <c r="L1" s="685"/>
      <c r="M1" s="686"/>
    </row>
    <row r="2" spans="1:16" s="44" customFormat="1" ht="76.5" thickTop="1" thickBot="1" x14ac:dyDescent="0.25">
      <c r="B2" s="47" t="s">
        <v>46</v>
      </c>
      <c r="C2" s="47" t="s">
        <v>49</v>
      </c>
      <c r="D2" s="47" t="s">
        <v>44</v>
      </c>
      <c r="E2" s="47" t="s">
        <v>55</v>
      </c>
      <c r="F2" s="47" t="s">
        <v>43</v>
      </c>
      <c r="G2" s="57" t="s">
        <v>42</v>
      </c>
      <c r="I2" s="44" t="s">
        <v>46</v>
      </c>
      <c r="J2" s="44" t="s">
        <v>45</v>
      </c>
      <c r="K2" s="44" t="s">
        <v>44</v>
      </c>
      <c r="L2" s="44" t="s">
        <v>43</v>
      </c>
      <c r="M2" s="44" t="s">
        <v>42</v>
      </c>
    </row>
    <row r="3" spans="1:16" ht="30.75" thickTop="1" x14ac:dyDescent="0.25">
      <c r="A3" s="690">
        <v>1</v>
      </c>
      <c r="B3" s="691" t="s">
        <v>41</v>
      </c>
      <c r="C3" s="52" t="s">
        <v>50</v>
      </c>
      <c r="D3" s="56">
        <v>1000</v>
      </c>
      <c r="E3" s="53">
        <v>3000</v>
      </c>
      <c r="F3" s="53">
        <f>D3*E3</f>
        <v>3000000</v>
      </c>
      <c r="G3" s="58">
        <f>SUM(F3:F6)</f>
        <v>3495000</v>
      </c>
      <c r="I3" s="42" t="str">
        <f>B3</f>
        <v>S. r. o.</v>
      </c>
      <c r="J3" s="41">
        <f>D3</f>
        <v>1000</v>
      </c>
      <c r="K3" s="41">
        <v>0</v>
      </c>
      <c r="L3" s="41">
        <f>J3*K3</f>
        <v>0</v>
      </c>
      <c r="M3" s="43">
        <f>SUM(L3:L5)</f>
        <v>362500</v>
      </c>
    </row>
    <row r="4" spans="1:16" ht="30" x14ac:dyDescent="0.25">
      <c r="A4" s="690"/>
      <c r="B4" s="690"/>
      <c r="C4" s="48" t="s">
        <v>51</v>
      </c>
      <c r="D4" s="55">
        <v>0</v>
      </c>
      <c r="E4" s="53">
        <f>E3</f>
        <v>3000</v>
      </c>
      <c r="F4" s="50">
        <f>D4*E4</f>
        <v>0</v>
      </c>
      <c r="G4" s="59"/>
      <c r="I4" s="42">
        <f>B4</f>
        <v>0</v>
      </c>
      <c r="J4" s="41">
        <f>D4</f>
        <v>0</v>
      </c>
      <c r="K4" s="41">
        <v>20</v>
      </c>
      <c r="L4" s="41">
        <f>J4*K4</f>
        <v>0</v>
      </c>
      <c r="M4" s="41"/>
    </row>
    <row r="5" spans="1:16" ht="30" x14ac:dyDescent="0.25">
      <c r="A5" s="690"/>
      <c r="B5" s="690"/>
      <c r="C5" s="48" t="s">
        <v>52</v>
      </c>
      <c r="D5" s="55">
        <v>145</v>
      </c>
      <c r="E5" s="53">
        <f>E3</f>
        <v>3000</v>
      </c>
      <c r="F5" s="50">
        <f>D5*E5</f>
        <v>435000</v>
      </c>
      <c r="G5" s="59"/>
      <c r="I5" s="42">
        <f>B5</f>
        <v>0</v>
      </c>
      <c r="J5" s="41">
        <f>D5</f>
        <v>145</v>
      </c>
      <c r="K5" s="41">
        <v>2500</v>
      </c>
      <c r="L5" s="41">
        <f>J5*K5</f>
        <v>362500</v>
      </c>
      <c r="M5" s="41"/>
    </row>
    <row r="6" spans="1:16" x14ac:dyDescent="0.25">
      <c r="A6" s="690"/>
      <c r="B6" s="690"/>
      <c r="C6" s="49" t="s">
        <v>53</v>
      </c>
      <c r="D6" s="55">
        <v>20</v>
      </c>
      <c r="E6" s="53">
        <f>E5</f>
        <v>3000</v>
      </c>
      <c r="F6" s="50">
        <f>D6*E6</f>
        <v>60000</v>
      </c>
      <c r="G6" s="59"/>
      <c r="I6" s="42"/>
      <c r="J6" s="41"/>
      <c r="K6" s="41"/>
      <c r="L6" s="41"/>
      <c r="M6" s="41"/>
    </row>
    <row r="7" spans="1:16" x14ac:dyDescent="0.25">
      <c r="A7" s="690"/>
      <c r="B7" s="690"/>
      <c r="C7" s="54" t="s">
        <v>54</v>
      </c>
      <c r="D7" s="55">
        <f>SUM(D3:D6)</f>
        <v>1165</v>
      </c>
      <c r="E7" s="53">
        <f>E6</f>
        <v>3000</v>
      </c>
      <c r="F7" s="50">
        <f>SUM(F3:F6)</f>
        <v>3495000</v>
      </c>
      <c r="G7" s="60"/>
    </row>
    <row r="8" spans="1:16" ht="30" x14ac:dyDescent="0.25">
      <c r="A8" s="690">
        <v>2</v>
      </c>
      <c r="B8" s="690" t="s">
        <v>56</v>
      </c>
      <c r="C8" s="48" t="s">
        <v>50</v>
      </c>
      <c r="D8" s="51"/>
      <c r="E8" s="51"/>
      <c r="F8" s="51"/>
    </row>
    <row r="9" spans="1:16" ht="30" x14ac:dyDescent="0.25">
      <c r="A9" s="690"/>
      <c r="B9" s="690"/>
      <c r="C9" s="48" t="s">
        <v>51</v>
      </c>
      <c r="D9" s="51"/>
      <c r="E9" s="51"/>
      <c r="F9" s="51"/>
    </row>
    <row r="10" spans="1:16" ht="30" x14ac:dyDescent="0.25">
      <c r="A10" s="690"/>
      <c r="B10" s="690"/>
      <c r="C10" s="48" t="s">
        <v>52</v>
      </c>
      <c r="D10" s="51"/>
      <c r="E10" s="51"/>
      <c r="F10" s="51"/>
      <c r="L10" s="40" t="s">
        <v>22</v>
      </c>
      <c r="O10" s="40" t="s">
        <v>26</v>
      </c>
      <c r="P10" s="40" t="s">
        <v>14</v>
      </c>
    </row>
    <row r="11" spans="1:16" x14ac:dyDescent="0.25">
      <c r="A11" s="690"/>
      <c r="B11" s="690"/>
      <c r="C11" s="49" t="s">
        <v>53</v>
      </c>
      <c r="D11" s="51"/>
      <c r="E11" s="51"/>
      <c r="F11" s="51"/>
      <c r="L11" s="40" t="s">
        <v>40</v>
      </c>
      <c r="O11" s="40">
        <v>0</v>
      </c>
      <c r="P11" s="40">
        <v>0</v>
      </c>
    </row>
    <row r="12" spans="1:16" x14ac:dyDescent="0.25">
      <c r="A12" s="690"/>
      <c r="B12" s="690"/>
      <c r="C12" s="54" t="s">
        <v>54</v>
      </c>
      <c r="D12" s="51"/>
      <c r="E12" s="51"/>
      <c r="F12" s="51"/>
      <c r="L12" s="40" t="s">
        <v>39</v>
      </c>
      <c r="O12" s="40">
        <v>0</v>
      </c>
      <c r="P12" s="40">
        <v>0</v>
      </c>
    </row>
    <row r="13" spans="1:16" x14ac:dyDescent="0.25">
      <c r="L13" s="40" t="s">
        <v>38</v>
      </c>
      <c r="O13" s="40">
        <v>0</v>
      </c>
      <c r="P13" s="40">
        <v>0</v>
      </c>
    </row>
    <row r="14" spans="1:16" x14ac:dyDescent="0.25">
      <c r="L14" s="40" t="s">
        <v>37</v>
      </c>
      <c r="O14" s="40">
        <v>0</v>
      </c>
      <c r="P14" s="40">
        <v>0</v>
      </c>
    </row>
  </sheetData>
  <customSheetViews>
    <customSheetView guid="{9B3BAD7C-18FA-4BA1-ADC7-FF0E752CBBB8}" state="hidden">
      <selection activeCell="C10" sqref="C10"/>
      <pageMargins left="0.7" right="0.7" top="0.75" bottom="0.75" header="0.3" footer="0.3"/>
      <pageSetup paperSize="9" orientation="portrait" r:id="rId1"/>
    </customSheetView>
  </customSheetViews>
  <mergeCells count="6">
    <mergeCell ref="I1:M1"/>
    <mergeCell ref="B1:G1"/>
    <mergeCell ref="A3:A7"/>
    <mergeCell ref="B3:B7"/>
    <mergeCell ref="A8:A12"/>
    <mergeCell ref="B8:B12"/>
  </mergeCells>
  <pageMargins left="0.7" right="0.7" top="0.75" bottom="0.75" header="0.3" footer="0.3"/>
  <pageSetup paperSize="9" orientation="portrait" r:id="rId2"/>
  <ignoredErrors>
    <ignoredError sqref="E5 E7"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12</vt:i4>
      </vt:variant>
      <vt:variant>
        <vt:lpstr>Pomenované rozsahy</vt:lpstr>
      </vt:variant>
      <vt:variant>
        <vt:i4>1</vt:i4>
      </vt:variant>
    </vt:vector>
  </HeadingPairs>
  <TitlesOfParts>
    <vt:vector size="13" baseType="lpstr">
      <vt:lpstr>Malá kalkulačka</vt:lpstr>
      <vt:lpstr>Krok 1- Vstupy Ex Ante </vt:lpstr>
      <vt:lpstr>Krok 2 - Vstupy Ex Post</vt:lpstr>
      <vt:lpstr>Krok 3- Tabuľka 1.</vt:lpstr>
      <vt:lpstr>Krok 4-Tabuľka 2.</vt:lpstr>
      <vt:lpstr>Vysvetlivky ku krokom 1 a 2</vt:lpstr>
      <vt:lpstr>vysvetlivky - kalkulačka E.2</vt:lpstr>
      <vt:lpstr>Porovnanie </vt:lpstr>
      <vt:lpstr>Dotknuté subjekty</vt:lpstr>
      <vt:lpstr>Krok 2- Tabuľky na skopírovanie</vt:lpstr>
      <vt:lpstr>vstupy</vt:lpstr>
      <vt:lpstr>Krok 2- Tabuľky na skopírov_1</vt:lpstr>
      <vt:lpstr>AY</vt:lpstr>
    </vt:vector>
  </TitlesOfParts>
  <Company>Deloitte Central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Petrisko Juraj</cp:lastModifiedBy>
  <cp:lastPrinted>2024-09-19T08:54:06Z</cp:lastPrinted>
  <dcterms:created xsi:type="dcterms:W3CDTF">2014-07-30T13:24:38Z</dcterms:created>
  <dcterms:modified xsi:type="dcterms:W3CDTF">2026-08-05T07:27:03Z</dcterms:modified>
</cp:coreProperties>
</file>