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ové CpHO\Ludia\Miroslava Hricišínová\2023_03_Metodika prirozácie_aktualizácia\AKTUALIZÁCIA\"/>
    </mc:Choice>
  </mc:AlternateContent>
  <bookViews>
    <workbookView xWindow="0" yWindow="0" windowWidth="19200" windowHeight="6760" activeTab="3"/>
  </bookViews>
  <sheets>
    <sheet name="Data" sheetId="1" r:id="rId1"/>
    <sheet name="Priemyselné parky" sheetId="5" r:id="rId2"/>
    <sheet name="Environmentálne záťaže" sheetId="6" r:id="rId3"/>
    <sheet name="MHTH" sheetId="7" r:id="rId4"/>
    <sheet name="Parametre" sheetId="2" r:id="rId5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H26" i="7"/>
  <c r="H24" i="7"/>
  <c r="H23" i="7"/>
  <c r="H21" i="7"/>
  <c r="H20" i="7"/>
  <c r="H19" i="7"/>
  <c r="H18" i="7"/>
  <c r="H17" i="7"/>
  <c r="H14" i="7"/>
  <c r="H10" i="7"/>
  <c r="H9" i="7"/>
  <c r="H7" i="7"/>
  <c r="H5" i="7"/>
  <c r="H3" i="7"/>
  <c r="H29" i="7" l="1"/>
  <c r="G28" i="7"/>
  <c r="G25" i="7"/>
  <c r="K22" i="7"/>
  <c r="H16" i="7"/>
  <c r="G15" i="7"/>
  <c r="H13" i="7"/>
  <c r="H12" i="7"/>
  <c r="G11" i="7"/>
  <c r="H8" i="7"/>
  <c r="G6" i="7"/>
  <c r="H4" i="7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F2" i="7"/>
  <c r="K20" i="6"/>
  <c r="J20" i="6"/>
  <c r="I20" i="6"/>
  <c r="H20" i="6"/>
  <c r="G20" i="6"/>
  <c r="F20" i="6"/>
  <c r="K19" i="6"/>
  <c r="F19" i="6"/>
  <c r="K17" i="6"/>
  <c r="F17" i="6"/>
  <c r="G7" i="6"/>
  <c r="G17" i="6" s="1"/>
  <c r="K10" i="5"/>
  <c r="J10" i="5"/>
  <c r="G10" i="5"/>
  <c r="F10" i="5"/>
  <c r="I6" i="5"/>
  <c r="I10" i="5" s="1"/>
  <c r="H6" i="5"/>
  <c r="H10" i="5" s="1"/>
  <c r="G6" i="5"/>
  <c r="E6" i="5"/>
  <c r="G19" i="6" l="1"/>
  <c r="H7" i="6"/>
  <c r="G18" i="1"/>
  <c r="G19" i="1"/>
  <c r="H17" i="6" l="1"/>
  <c r="H19" i="6"/>
  <c r="I7" i="6"/>
  <c r="I19" i="6" l="1"/>
  <c r="I17" i="6"/>
  <c r="J7" i="6"/>
  <c r="J17" i="6" l="1"/>
  <c r="J19" i="6"/>
  <c r="G17" i="1" l="1"/>
  <c r="G16" i="1"/>
  <c r="G15" i="1"/>
  <c r="G14" i="1"/>
</calcChain>
</file>

<file path=xl/sharedStrings.xml><?xml version="1.0" encoding="utf-8"?>
<sst xmlns="http://schemas.openxmlformats.org/spreadsheetml/2006/main" count="1008" uniqueCount="189">
  <si>
    <t>Kapitola</t>
  </si>
  <si>
    <t>Organizácia</t>
  </si>
  <si>
    <t>Názov projektu</t>
  </si>
  <si>
    <t>Oblasť</t>
  </si>
  <si>
    <t>Finančné krytie</t>
  </si>
  <si>
    <t>Priorita</t>
  </si>
  <si>
    <t>Rok</t>
  </si>
  <si>
    <t>Napr. NDS</t>
  </si>
  <si>
    <t>Určená priorita podľa metodiky</t>
  </si>
  <si>
    <t>MDV SR</t>
  </si>
  <si>
    <t>MF SR</t>
  </si>
  <si>
    <t>MH SR</t>
  </si>
  <si>
    <t>MIRRI SR</t>
  </si>
  <si>
    <t>MK SR</t>
  </si>
  <si>
    <t>MO SR</t>
  </si>
  <si>
    <t>MS SR</t>
  </si>
  <si>
    <t>MŠVVŠ SR</t>
  </si>
  <si>
    <t>MV SR</t>
  </si>
  <si>
    <t>MZ SR</t>
  </si>
  <si>
    <t>MŽP SR</t>
  </si>
  <si>
    <t>Doprava - cestná infraštruktúra</t>
  </si>
  <si>
    <t>Doprava - železničná infraštruktúra</t>
  </si>
  <si>
    <t>Doprava - iné</t>
  </si>
  <si>
    <t>IT</t>
  </si>
  <si>
    <t>Budovy</t>
  </si>
  <si>
    <t>Budovy - energetická efektívnosť</t>
  </si>
  <si>
    <t>Technika a stroje (napr. autá)</t>
  </si>
  <si>
    <t>Iné</t>
  </si>
  <si>
    <t>ROK</t>
  </si>
  <si>
    <t>do 2024</t>
  </si>
  <si>
    <t>áno</t>
  </si>
  <si>
    <t>nie</t>
  </si>
  <si>
    <t>ŠR</t>
  </si>
  <si>
    <t>POO</t>
  </si>
  <si>
    <t>DPH k POO</t>
  </si>
  <si>
    <t>Zdroj financovania</t>
  </si>
  <si>
    <t>EÚ</t>
  </si>
  <si>
    <t>Spolufin. EÚ</t>
  </si>
  <si>
    <t>Zazmluvnený projekt</t>
  </si>
  <si>
    <t>Komentár</t>
  </si>
  <si>
    <t>Predvyplnené pole</t>
  </si>
  <si>
    <t>Suma výdavkov v €</t>
  </si>
  <si>
    <t>po 2028</t>
  </si>
  <si>
    <t>V prípade, že je projekt zazmluvnený, uviesť link na zmluvu</t>
  </si>
  <si>
    <t>Zmluva - link</t>
  </si>
  <si>
    <t xml:space="preserve">Názov projektu
</t>
  </si>
  <si>
    <t>Fáza</t>
  </si>
  <si>
    <t>Fáza projektu</t>
  </si>
  <si>
    <t>Projektová príprava</t>
  </si>
  <si>
    <t>Realizácia</t>
  </si>
  <si>
    <t>Príprava + realizácia</t>
  </si>
  <si>
    <t>V prípade väčších projektov prosím rozdeliť detailnejšie (napr. DUR, EIA a pod)</t>
  </si>
  <si>
    <t>MH Invest, s.r.o.</t>
  </si>
  <si>
    <t>MH Invest II</t>
  </si>
  <si>
    <t>Rudné Bane, a.s.</t>
  </si>
  <si>
    <t>Valaliky Industrial Park, s.r.o.</t>
  </si>
  <si>
    <t>Spolufinancovanie ŠR</t>
  </si>
  <si>
    <t>prebiehajúce</t>
  </si>
  <si>
    <t>n/a</t>
  </si>
  <si>
    <t>Priemyselný park</t>
  </si>
  <si>
    <t>Envirozáťaže</t>
  </si>
  <si>
    <t>Kapitálové transféry</t>
  </si>
  <si>
    <t>PP Rimavská Sobota</t>
  </si>
  <si>
    <t>People centrum PP Nitra</t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</si>
  <si>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</si>
  <si>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Vysvetlivky v hárku "Parametre"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</si>
  <si>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Projektová príprava/realizácia/ Projektová príprava + realizácia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</si>
  <si>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ŠR/EÚ/Spolufin. EÚ/POO/DPH k POO/Iné</t>
    </r>
  </si>
  <si>
    <r>
      <rPr>
        <b/>
        <i/>
        <sz val="8"/>
        <color theme="0" tint="-0.499984740745262"/>
        <rFont val="Segoe UI Semilight"/>
        <family val="2"/>
        <charset val="238"/>
      </rPr>
      <t>Predvyplnené pole</t>
    </r>
    <r>
      <rPr>
        <i/>
        <sz val="8"/>
        <color theme="0" tint="-0.499984740745262"/>
        <rFont val="Segoe UI Semilight"/>
        <family val="2"/>
        <charset val="238"/>
      </rPr>
      <t xml:space="preserve">
Vývdavky projektu sú zmluvne dohodonuté a neodvratné. áno/nie.</t>
    </r>
  </si>
  <si>
    <t>Sabinov</t>
  </si>
  <si>
    <t>Bardejov - areál podniku JAS</t>
  </si>
  <si>
    <t>Trstená - bývalý sklad pohoných hmôt - Hámričky</t>
  </si>
  <si>
    <t>Pohronský Ruskov - Mazutové hospodárstvo bývalého cukrovaru</t>
  </si>
  <si>
    <t>Banská Štiavnica - Lintich</t>
  </si>
  <si>
    <t>Vajsková - sanácia skládky nebezpečného odpadu po hutníckej činnosti</t>
  </si>
  <si>
    <t>Slovinky - oporný múr pri potoku</t>
  </si>
  <si>
    <t>Valaliky</t>
  </si>
  <si>
    <t>Transfer do NJF</t>
  </si>
  <si>
    <t>Kapitálové transfery</t>
  </si>
  <si>
    <t>Vklad do ZI</t>
  </si>
  <si>
    <t>Industrial park Záborské</t>
  </si>
  <si>
    <t>Stĺpec1</t>
  </si>
  <si>
    <t>Vypočítané na základe priemerov za roky 2017-2021 podľa odporúčaní v kapitole 3.2.4. Metodiky prípravy a hodnotenia investičných projektov. kapitálový transfer, údaje kapitálových transferov za rok 2022 neboli v čase aktualizácie dostupné, položky budú aktualizované neskôr</t>
  </si>
  <si>
    <t>Investičná pomoc a dotácie MH SR</t>
  </si>
  <si>
    <t>Projekty pod 1 mil. eur</t>
  </si>
  <si>
    <t>Stavebné práce</t>
  </si>
  <si>
    <t>Projekty pod 1 mil. eur- RO</t>
  </si>
  <si>
    <t>Projekty pod 1 mil. eur- PO</t>
  </si>
  <si>
    <t>Projekt</t>
  </si>
  <si>
    <t>Investor</t>
  </si>
  <si>
    <t>Roky</t>
  </si>
  <si>
    <t>Náklady</t>
  </si>
  <si>
    <t>Zdroje</t>
  </si>
  <si>
    <t>Stav finacovania</t>
  </si>
  <si>
    <t>Poznámky</t>
  </si>
  <si>
    <t>Zlepšenie infraštruktúry v PP Košice</t>
  </si>
  <si>
    <t>MH Invest II, s.r.o.</t>
  </si>
  <si>
    <t>Vklad štátnych finančných aktív do základného imania</t>
  </si>
  <si>
    <t>Pokryté</t>
  </si>
  <si>
    <t>Pozastavené kvôli súdnym sporom (viď.napr: https://www.nrsr.sk/web/Default.aspx?sid=schodze/ho_detail&amp;MasterID=18598)</t>
  </si>
  <si>
    <t>Rimavská Sobota</t>
  </si>
  <si>
    <t>2021-2024</t>
  </si>
  <si>
    <t>Uznesenie vlády 38/2021 (https://rokovania.gov.sk/RVL/Resolution/19002/1)</t>
  </si>
  <si>
    <t xml:space="preserve">prebiehajúce </t>
  </si>
  <si>
    <t>2022-2025</t>
  </si>
  <si>
    <t>Zmluva o spolupráci pri realizácii "Strategického parku Nitra" (https://www.crz.gov.sk/2224909/)</t>
  </si>
  <si>
    <t>2022-2029</t>
  </si>
  <si>
    <t>Čiastočne pokryté (287 325 944 EUR + 444 041 600 EUR)</t>
  </si>
  <si>
    <t>Uznesenie vlády 135/2022 (https://rokovania.gov.sk/RVL/Resolution/19921/1);
Uznesenie vlády 443/2022 (https://rokovania.gov.sk/RVL/Resolution/20233/1)
Očakáva sa ďalšie navýšenie zdrojov</t>
  </si>
  <si>
    <t>Uznesenie vlády 352/2022 (https://rokovania.gov.sk/RVL/Resolution/20141/)</t>
  </si>
  <si>
    <t>Nepokryté</t>
  </si>
  <si>
    <t>Šurany Industrial Park</t>
  </si>
  <si>
    <t>2022-2026</t>
  </si>
  <si>
    <t>osved. o význ.invest.</t>
  </si>
  <si>
    <t>SUMA</t>
  </si>
  <si>
    <t>2021-2023</t>
  </si>
  <si>
    <t xml:space="preserve">Zdroje EÚ, Spolufinancovanie zo štátneho rozpočtu (bežné výdavky) </t>
  </si>
  <si>
    <t>SK/EZ/BJ/23</t>
  </si>
  <si>
    <t xml:space="preserve">Trstená – bývalý sklad pohonných hmôt – Hámričky </t>
  </si>
  <si>
    <t>SK/EZ/TS/973</t>
  </si>
  <si>
    <t xml:space="preserve">Pohronský Ruskov - Mazutové hospodárstvo bývalého cukrovaru </t>
  </si>
  <si>
    <t>SK/EZ/LV/440</t>
  </si>
  <si>
    <t>Banská Štiavnica -Lintich</t>
  </si>
  <si>
    <t>2019-2022</t>
  </si>
  <si>
    <t>Štátny rozpočet (bežné výdavky)</t>
  </si>
  <si>
    <t>2024-2026</t>
  </si>
  <si>
    <t>Nie je k dispozícii rozpis výdavkov po rokoch - uvedený ročný priemer</t>
  </si>
  <si>
    <t>2023-2026</t>
  </si>
  <si>
    <t>Smolník - ťažba pyritových rúd</t>
  </si>
  <si>
    <t>Načasovanie investície nie je možné posúdiť, kým nebude MH SR určené povinnou osobou (najskôr však od roku 2024 v rámci OP Slovensko)</t>
  </si>
  <si>
    <t>Bardejov - areál SNAHA v.d.</t>
  </si>
  <si>
    <t>Pozdišovce - objekty bývalých štátnych hmotných rezerv</t>
  </si>
  <si>
    <t>Boldog - S od obce - sklad pesticídov</t>
  </si>
  <si>
    <t>Bardejov - areál Bardejovských strojární (ZŤS)</t>
  </si>
  <si>
    <t>Vlčkovce - bývalá obaľovačka bitumenových zmesí</t>
  </si>
  <si>
    <t>Banská Štiavnica - halda Nová jama</t>
  </si>
  <si>
    <t>Banská Štiavnica - banský areál Nová Jama</t>
  </si>
  <si>
    <t>Z toho:</t>
  </si>
  <si>
    <t>štátny rozpočet</t>
  </si>
  <si>
    <t>zdroje EÚ</t>
  </si>
  <si>
    <t>Lokalita</t>
  </si>
  <si>
    <t>Využitie geotermálnej energie v Košickej kotline</t>
  </si>
  <si>
    <t>Košice</t>
  </si>
  <si>
    <t>Zdroje EÚ; vlastné zdroje MH TH/úver</t>
  </si>
  <si>
    <t>Projekty z priorizovaného zásobníka budú v stanovenom poradí realizované podľa charakterov výziev z fondov Európskej Únie a objemov zdrojov v predmetných fondoch.
Časový harmonogram idikuje stav príprav projektov.</t>
  </si>
  <si>
    <t>Martin</t>
  </si>
  <si>
    <t>2023 - 2024</t>
  </si>
  <si>
    <t>Žilina</t>
  </si>
  <si>
    <t>2024-2027</t>
  </si>
  <si>
    <t>Bratislava</t>
  </si>
  <si>
    <t>2023-2024</t>
  </si>
  <si>
    <t>Bratislava, Polianky</t>
  </si>
  <si>
    <t>2024 - 2026</t>
  </si>
  <si>
    <t xml:space="preserve">Vytesnenie pary II. etapa - Stavebné úpravy existujúcich rozvodov tepla a zmena média z parného na horúcovodné II. etapa – Vetva V2 (AUPARK – ŽT) </t>
  </si>
  <si>
    <t>Modernizácia nadzemných častí primárnych napájačov SCZT</t>
  </si>
  <si>
    <t>Prekládka HV DN 300 Mlynská dolina</t>
  </si>
  <si>
    <t>2024-2025</t>
  </si>
  <si>
    <t>Modernizácia rozšírenia HV pre oblasť Dúbravka</t>
  </si>
  <si>
    <t>Bratislava, Dúbravka</t>
  </si>
  <si>
    <t>2024 - 2025</t>
  </si>
  <si>
    <t>2. časť  - Modernizácia nadzemných častí primárnych napájačov SCZT</t>
  </si>
  <si>
    <t>Zokruhovanie Staré mesto II. etapa</t>
  </si>
  <si>
    <t>2024-2029</t>
  </si>
  <si>
    <t>Rekonštrukcia horúcovodného potrubia vetiev Zvolen-Sekier a Zvolen-Zlatý Potok /časť SO 400 HV Rozvod Zvolen-Zlatý Potok a akumulácia tepla</t>
  </si>
  <si>
    <t>Zvolen</t>
  </si>
  <si>
    <t>Rekonštrukcia horúcovodného potrubia vetiev Zvolen-Sekier a Zvolen-Zlatý Potok /časť SO 300 HV Rozvod Zvolen-Sekier</t>
  </si>
  <si>
    <t>Horúcovodná prípojka pre CONTINENTAL Zvolen</t>
  </si>
  <si>
    <t>Zdroj KVET v Teplárni A  a zvýšenie parametrov parných kotlov PK1, PK2</t>
  </si>
  <si>
    <t>Absorpčné tepelné čerpadlo (ATČ)</t>
  </si>
  <si>
    <t>FVZ - areál závodu Martin</t>
  </si>
  <si>
    <t>Akumulácia elektrickej energie (AEE)</t>
  </si>
  <si>
    <t>Rekonštrukcia horúcovodného potrubia vetiev Zvolen-Sekier a Zvolen-Zlatý Potok /časť SO 500 HV Rozvod Zvolen-Podborová</t>
  </si>
  <si>
    <t>Rekonštrukcia spoločnej vysoko napäťovej rozvodne R22.1 pre závod Košice</t>
  </si>
  <si>
    <t>Rekonštrukcia spoločnej vysoko napäťovej rozvodne R24.1 pre závod Košice</t>
  </si>
  <si>
    <t>Skládka drevnej štiepky</t>
  </si>
  <si>
    <t>(https://www.crz.gov.sk/2224909/</t>
  </si>
  <si>
    <t>Nie je aktuálne k dispozícii informácia o ukončení (predpoklad ukončenia v roku 2022). Bude doplnené neskôr.</t>
  </si>
  <si>
    <t xml:space="preserve"> </t>
  </si>
  <si>
    <t>Obstarávanie kapitálových aktív v rozpočtových organizáciách. Vypočítané na základe priemerov za roky 2017-2021 podľa odporúčaní v kapitole 3.2.4. Metodiky prípravy a hodnotenia investičných projektov. kapitálový transfer, údaje kapitálových transferov za rok 2022 neboli v čase aktualizácie dostupné, položky budú aktualizované neskôr</t>
  </si>
  <si>
    <t>Transfery v rámci verejnej správy podriadených organizácií za účelom obstarania kapitálových aktív. Vypočítané na základe priemerov za roky 2017-2021 podľa odporúčaní v kapitole 3.2.4. Metodiky prípravy a hodnotenia investičných projektov. kapitálový transfer, údaje kapitálových transferov za rok 2022 neboli v čase aktualizácie dostupné, položky budú aktualizované neskôr</t>
  </si>
  <si>
    <t>Ekologizácia teplárne Žilina - vybudovanie multipalivového kotla a ukončenie uhoľnej prevádzky</t>
  </si>
  <si>
    <t>Nová TG1 v závode Martin</t>
  </si>
  <si>
    <t>Nový zdroj tepla a elektrickej energie - plynové motory a transformátor T10</t>
  </si>
  <si>
    <t>Výstavba technológie na vysoko účinnú kombinovanú výrobu elektriny a tepla ako náhrady za súčasné zdroje v SCZT Západ - Akumulácia</t>
  </si>
  <si>
    <t>Výstavba technológie navysoko účinnú kombinovanú výrobu elektriny a tepla ako náhrady za súčasné zdroje v SCZT Východ</t>
  </si>
  <si>
    <t>Výstavba technológie na vysoko účinnú kombinovanú výrobu elektriny a tepla ako náhrady za súčasné zdroje v SCZT Západ</t>
  </si>
  <si>
    <t>Rekonštrukcia a modernizácia rozvodov centrálneho zásobovania teplom v meste Martin II. etapa</t>
  </si>
  <si>
    <t>Rekonštrukcia a modernizácia rozvodov centrálneho zásobovania teplom v meste Martin III. etapa</t>
  </si>
  <si>
    <t>Výmena tepelnej izolácie a oplechovania HV potrubí BA východ napájač JUH, Akumulácia tepelnej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</si>
</sst>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Segoe UI Semilight"/>
      <family val="2"/>
      <charset val="238"/>
    </font>
    <font>
      <b/>
      <sz val="10"/>
      <name val="Segoe UI Semilight"/>
      <family val="2"/>
      <charset val="238"/>
    </font>
    <font>
      <i/>
      <sz val="8"/>
      <color theme="0" tint="-0.499984740745262"/>
      <name val="Segoe UI Semilight"/>
      <family val="2"/>
      <charset val="238"/>
    </font>
    <font>
      <b/>
      <i/>
      <sz val="8"/>
      <color theme="0" tint="-0.499984740745262"/>
      <name val="Segoe UI Semilight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Segoe UI Semilight"/>
      <family val="2"/>
      <charset val="238"/>
    </font>
    <font>
      <sz val="11"/>
      <name val="Segoe UI Semi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9" fillId="0" borderId="0"/>
    <xf numFmtId="0" fontId="3" fillId="0" borderId="0"/>
  </cellStyleXfs>
  <cellXfs count="61">
    <xf numFmtId="0" fontId="0" fillId="0" borderId="0" xfId="0"/>
    <xf numFmtId="0" fontId="0" fillId="0" borderId="0" xfId="0" applyAlignment="1"/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5" borderId="0" xfId="0" applyFont="1" applyFill="1"/>
    <xf numFmtId="0" fontId="1" fillId="0" borderId="5" xfId="0" applyFont="1" applyBorder="1"/>
    <xf numFmtId="165" fontId="5" fillId="0" borderId="0" xfId="0" applyNumberFormat="1" applyFont="1"/>
    <xf numFmtId="0" fontId="5" fillId="0" borderId="0" xfId="0" applyFont="1"/>
    <xf numFmtId="164" fontId="5" fillId="0" borderId="0" xfId="1" applyNumberFormat="1" applyFont="1"/>
    <xf numFmtId="0" fontId="6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2" fontId="7" fillId="4" borderId="3" xfId="0" applyNumberFormat="1" applyFont="1" applyFill="1" applyBorder="1" applyAlignment="1">
      <alignment horizontal="left" vertical="top" wrapText="1"/>
    </xf>
    <xf numFmtId="2" fontId="8" fillId="4" borderId="3" xfId="0" applyNumberFormat="1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Fill="1"/>
    <xf numFmtId="164" fontId="5" fillId="0" borderId="0" xfId="1" applyNumberFormat="1" applyFont="1" applyFill="1"/>
    <xf numFmtId="0" fontId="5" fillId="0" borderId="0" xfId="0" applyFont="1" applyFill="1" applyAlignment="1"/>
    <xf numFmtId="0" fontId="0" fillId="0" borderId="0" xfId="0" applyFill="1"/>
    <xf numFmtId="0" fontId="1" fillId="0" borderId="0" xfId="0" applyFont="1" applyAlignment="1">
      <alignment vertical="center" wrapText="1"/>
    </xf>
    <xf numFmtId="0" fontId="10" fillId="0" borderId="0" xfId="2" applyFont="1"/>
    <xf numFmtId="0" fontId="5" fillId="0" borderId="0" xfId="2" applyFont="1"/>
    <xf numFmtId="165" fontId="5" fillId="0" borderId="0" xfId="2" applyNumberFormat="1" applyFont="1" applyFill="1"/>
    <xf numFmtId="165" fontId="5" fillId="0" borderId="0" xfId="2" applyNumberFormat="1" applyFont="1"/>
    <xf numFmtId="0" fontId="5" fillId="0" borderId="0" xfId="2" applyFont="1" applyFill="1"/>
    <xf numFmtId="165" fontId="5" fillId="0" borderId="0" xfId="2" applyNumberFormat="1" applyFont="1" applyFill="1" applyAlignment="1"/>
    <xf numFmtId="165" fontId="5" fillId="0" borderId="0" xfId="2" applyNumberFormat="1" applyFont="1" applyAlignment="1"/>
    <xf numFmtId="0" fontId="5" fillId="0" borderId="0" xfId="2" applyFont="1" applyFill="1" applyAlignment="1">
      <alignment wrapText="1"/>
    </xf>
    <xf numFmtId="0" fontId="5" fillId="0" borderId="0" xfId="2" applyFont="1" applyAlignment="1">
      <alignment wrapText="1"/>
    </xf>
    <xf numFmtId="165" fontId="5" fillId="0" borderId="0" xfId="2" applyNumberFormat="1" applyFont="1" applyFill="1" applyAlignment="1">
      <alignment horizontal="center"/>
    </xf>
    <xf numFmtId="165" fontId="10" fillId="0" borderId="0" xfId="2" applyNumberFormat="1" applyFont="1"/>
    <xf numFmtId="165" fontId="10" fillId="0" borderId="0" xfId="2" applyNumberFormat="1" applyFont="1" applyAlignment="1"/>
    <xf numFmtId="3" fontId="5" fillId="0" borderId="0" xfId="2" applyNumberFormat="1" applyFont="1"/>
    <xf numFmtId="0" fontId="5" fillId="0" borderId="0" xfId="2" applyFont="1" applyFill="1" applyAlignment="1">
      <alignment vertical="center"/>
    </xf>
    <xf numFmtId="165" fontId="5" fillId="5" borderId="0" xfId="2" applyNumberFormat="1" applyFont="1" applyFill="1"/>
    <xf numFmtId="165" fontId="5" fillId="0" borderId="0" xfId="2" applyNumberFormat="1" applyFont="1" applyAlignment="1">
      <alignment horizontal="right"/>
    </xf>
    <xf numFmtId="165" fontId="5" fillId="0" borderId="0" xfId="3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1" fontId="5" fillId="0" borderId="0" xfId="2" applyNumberFormat="1" applyFont="1" applyAlignment="1">
      <alignment horizontal="right"/>
    </xf>
    <xf numFmtId="0" fontId="9" fillId="0" borderId="0" xfId="2"/>
    <xf numFmtId="165" fontId="5" fillId="0" borderId="0" xfId="2" applyNumberFormat="1" applyFont="1" applyBorder="1"/>
    <xf numFmtId="165" fontId="5" fillId="2" borderId="0" xfId="2" applyNumberFormat="1" applyFont="1" applyFill="1" applyBorder="1" applyAlignment="1"/>
    <xf numFmtId="0" fontId="5" fillId="0" borderId="0" xfId="2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5" fillId="5" borderId="0" xfId="0" applyFont="1" applyFill="1"/>
    <xf numFmtId="164" fontId="5" fillId="5" borderId="0" xfId="1" applyNumberFormat="1" applyFont="1" applyFill="1"/>
    <xf numFmtId="165" fontId="5" fillId="5" borderId="0" xfId="0" applyNumberFormat="1" applyFont="1" applyFill="1"/>
    <xf numFmtId="165" fontId="11" fillId="0" borderId="0" xfId="2" applyNumberFormat="1" applyFont="1" applyFill="1"/>
    <xf numFmtId="0" fontId="5" fillId="5" borderId="0" xfId="2" applyFont="1" applyFill="1"/>
    <xf numFmtId="0" fontId="5" fillId="0" borderId="0" xfId="2" applyFont="1" applyAlignment="1">
      <alignment horizontal="left"/>
    </xf>
    <xf numFmtId="165" fontId="5" fillId="2" borderId="0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 vertical="top" wrapText="1"/>
    </xf>
    <xf numFmtId="165" fontId="5" fillId="0" borderId="0" xfId="2" applyNumberFormat="1" applyFont="1" applyFill="1" applyBorder="1" applyAlignment="1"/>
  </cellXfs>
  <cellStyles count="4">
    <cellStyle name="Mena" xfId="1" builtinId="4"/>
    <cellStyle name="Normálna" xfId="0" builtinId="0"/>
    <cellStyle name="Normálna 2" xfId="2"/>
    <cellStyle name="Normálna 2 2" xfId="3"/>
  </cellStyles>
  <dxfs count="11"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uľka1" displayName="Tabuľka1" ref="A1:M407" totalsRowShown="0" headerRowDxfId="10" dataDxfId="8" headerRowBorderDxfId="9">
  <autoFilter ref="A1:M407"/>
  <tableColumns count="13">
    <tableColumn id="1" name="Kapitola" dataDxfId="7"/>
    <tableColumn id="2" name="Organizácia" dataDxfId="6"/>
    <tableColumn id="3" name="Priorita" dataDxfId="5"/>
    <tableColumn id="4" name="Názov projektu" dataDxfId="4"/>
    <tableColumn id="5" name="Oblasť" dataDxfId="3"/>
    <tableColumn id="10" name="Fáza"/>
    <tableColumn id="15" name="Suma výdavkov v €" dataDxfId="2"/>
    <tableColumn id="8" name="Rok"/>
    <tableColumn id="9" name="Zdroj financovania"/>
    <tableColumn id="14" name="Zazmluvnený projekt"/>
    <tableColumn id="12" name="Zmluva - link"/>
    <tableColumn id="11" name="Komentár" dataDxfId="1"/>
    <tableColumn id="6" name="Stĺpec1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08"/>
  <sheetViews>
    <sheetView topLeftCell="C1" zoomScale="74" zoomScaleNormal="74" workbookViewId="0">
      <selection activeCell="L11" sqref="L11"/>
    </sheetView>
  </sheetViews>
  <sheetFormatPr defaultRowHeight="14.5" x14ac:dyDescent="0.35"/>
  <cols>
    <col min="1" max="5" width="17.1796875" customWidth="1"/>
    <col min="6" max="6" width="23.453125" customWidth="1"/>
    <col min="7" max="12" width="17.1796875" customWidth="1"/>
    <col min="13" max="13" width="14.81640625" customWidth="1"/>
  </cols>
  <sheetData>
    <row r="1" spans="1:17" ht="27" customHeight="1" thickBot="1" x14ac:dyDescent="0.4">
      <c r="A1" s="15" t="s">
        <v>0</v>
      </c>
      <c r="B1" s="15" t="s">
        <v>1</v>
      </c>
      <c r="C1" s="15" t="s">
        <v>5</v>
      </c>
      <c r="D1" s="15" t="s">
        <v>2</v>
      </c>
      <c r="E1" s="15" t="s">
        <v>3</v>
      </c>
      <c r="F1" s="15" t="s">
        <v>46</v>
      </c>
      <c r="G1" s="15" t="s">
        <v>41</v>
      </c>
      <c r="H1" s="15" t="s">
        <v>6</v>
      </c>
      <c r="I1" s="15" t="s">
        <v>35</v>
      </c>
      <c r="J1" s="15" t="s">
        <v>38</v>
      </c>
      <c r="K1" s="15" t="s">
        <v>44</v>
      </c>
      <c r="L1" s="15" t="s">
        <v>39</v>
      </c>
      <c r="M1" s="3" t="s">
        <v>81</v>
      </c>
    </row>
    <row r="2" spans="1:17" ht="47.25" customHeight="1" x14ac:dyDescent="0.35">
      <c r="A2" s="16" t="s">
        <v>64</v>
      </c>
      <c r="B2" s="17" t="s">
        <v>7</v>
      </c>
      <c r="C2" s="16" t="s">
        <v>8</v>
      </c>
      <c r="D2" s="16" t="s">
        <v>45</v>
      </c>
      <c r="E2" s="16" t="s">
        <v>65</v>
      </c>
      <c r="F2" s="16" t="s">
        <v>66</v>
      </c>
      <c r="G2" s="18"/>
      <c r="H2" s="19" t="s">
        <v>40</v>
      </c>
      <c r="I2" s="16" t="s">
        <v>67</v>
      </c>
      <c r="J2" s="16" t="s">
        <v>68</v>
      </c>
      <c r="K2" s="16" t="s">
        <v>43</v>
      </c>
      <c r="L2" s="16"/>
      <c r="M2" s="2"/>
    </row>
    <row r="3" spans="1:17" ht="16.5" x14ac:dyDescent="0.45">
      <c r="A3" s="13" t="s">
        <v>11</v>
      </c>
      <c r="B3" s="13" t="s">
        <v>52</v>
      </c>
      <c r="C3" s="13" t="s">
        <v>57</v>
      </c>
      <c r="D3" s="13" t="s">
        <v>62</v>
      </c>
      <c r="E3" s="13" t="s">
        <v>59</v>
      </c>
      <c r="F3" s="13" t="s">
        <v>49</v>
      </c>
      <c r="G3" s="14">
        <v>8076718</v>
      </c>
      <c r="H3" s="13" t="s">
        <v>29</v>
      </c>
      <c r="I3" s="13" t="s">
        <v>79</v>
      </c>
      <c r="J3" s="13"/>
      <c r="K3" s="13"/>
      <c r="L3" s="27" t="s">
        <v>102</v>
      </c>
      <c r="M3" s="2"/>
    </row>
    <row r="4" spans="1:17" ht="16.5" x14ac:dyDescent="0.45">
      <c r="A4" s="13" t="s">
        <v>11</v>
      </c>
      <c r="B4" s="13" t="s">
        <v>52</v>
      </c>
      <c r="C4" s="13" t="s">
        <v>57</v>
      </c>
      <c r="D4" s="13" t="s">
        <v>62</v>
      </c>
      <c r="E4" s="13" t="s">
        <v>59</v>
      </c>
      <c r="F4" s="13" t="s">
        <v>49</v>
      </c>
      <c r="G4" s="14">
        <v>1333050</v>
      </c>
      <c r="H4" s="13">
        <v>2024</v>
      </c>
      <c r="I4" s="13" t="s">
        <v>79</v>
      </c>
      <c r="J4" s="13"/>
      <c r="K4" s="13"/>
      <c r="L4" s="27" t="s">
        <v>102</v>
      </c>
      <c r="M4" s="2"/>
    </row>
    <row r="5" spans="1:17" ht="16.5" x14ac:dyDescent="0.45">
      <c r="A5" s="13" t="s">
        <v>11</v>
      </c>
      <c r="B5" s="13" t="s">
        <v>52</v>
      </c>
      <c r="C5" s="13" t="s">
        <v>57</v>
      </c>
      <c r="D5" s="13" t="s">
        <v>63</v>
      </c>
      <c r="E5" s="13" t="s">
        <v>59</v>
      </c>
      <c r="F5" s="13" t="s">
        <v>49</v>
      </c>
      <c r="G5" s="12">
        <v>180000</v>
      </c>
      <c r="H5" s="13" t="s">
        <v>29</v>
      </c>
      <c r="I5" s="13" t="s">
        <v>79</v>
      </c>
      <c r="J5" s="13" t="s">
        <v>30</v>
      </c>
      <c r="K5" s="13" t="s">
        <v>175</v>
      </c>
      <c r="L5" s="13"/>
      <c r="M5" s="2"/>
    </row>
    <row r="6" spans="1:17" ht="16.5" x14ac:dyDescent="0.45">
      <c r="A6" s="13" t="s">
        <v>11</v>
      </c>
      <c r="B6" s="13" t="s">
        <v>52</v>
      </c>
      <c r="C6" s="13" t="s">
        <v>57</v>
      </c>
      <c r="D6" s="13" t="s">
        <v>63</v>
      </c>
      <c r="E6" s="13" t="s">
        <v>59</v>
      </c>
      <c r="F6" s="13" t="s">
        <v>49</v>
      </c>
      <c r="G6" s="14">
        <v>16380000</v>
      </c>
      <c r="H6" s="13">
        <v>2024</v>
      </c>
      <c r="I6" s="13" t="s">
        <v>79</v>
      </c>
      <c r="J6" s="13" t="s">
        <v>30</v>
      </c>
      <c r="K6" s="13" t="s">
        <v>175</v>
      </c>
      <c r="L6" s="2"/>
      <c r="M6" s="2"/>
    </row>
    <row r="7" spans="1:17" ht="16.5" x14ac:dyDescent="0.45">
      <c r="A7" s="13" t="s">
        <v>11</v>
      </c>
      <c r="B7" s="13" t="s">
        <v>52</v>
      </c>
      <c r="C7" s="13" t="s">
        <v>57</v>
      </c>
      <c r="D7" s="13" t="s">
        <v>63</v>
      </c>
      <c r="E7" s="13" t="s">
        <v>59</v>
      </c>
      <c r="F7" s="13" t="s">
        <v>49</v>
      </c>
      <c r="G7" s="14">
        <v>3600000</v>
      </c>
      <c r="H7" s="13">
        <v>2025</v>
      </c>
      <c r="I7" s="13" t="s">
        <v>79</v>
      </c>
      <c r="J7" s="13" t="s">
        <v>30</v>
      </c>
      <c r="K7" s="13" t="s">
        <v>175</v>
      </c>
      <c r="L7" s="2"/>
      <c r="M7" s="2"/>
    </row>
    <row r="8" spans="1:17" ht="16.5" x14ac:dyDescent="0.45">
      <c r="A8" s="13" t="s">
        <v>11</v>
      </c>
      <c r="B8" s="13" t="s">
        <v>52</v>
      </c>
      <c r="C8" s="13" t="s">
        <v>57</v>
      </c>
      <c r="D8" s="13" t="s">
        <v>69</v>
      </c>
      <c r="E8" s="13" t="s">
        <v>59</v>
      </c>
      <c r="F8" s="13" t="s">
        <v>49</v>
      </c>
      <c r="G8" s="14">
        <v>999460</v>
      </c>
      <c r="H8" s="13" t="s">
        <v>29</v>
      </c>
      <c r="I8" s="13" t="s">
        <v>79</v>
      </c>
      <c r="J8" s="13"/>
      <c r="K8" s="13"/>
      <c r="L8" s="27" t="s">
        <v>109</v>
      </c>
      <c r="M8" s="2"/>
    </row>
    <row r="9" spans="1:17" ht="16.5" x14ac:dyDescent="0.45">
      <c r="A9" s="13" t="s">
        <v>11</v>
      </c>
      <c r="B9" s="13" t="s">
        <v>52</v>
      </c>
      <c r="C9" s="13" t="s">
        <v>57</v>
      </c>
      <c r="D9" s="13" t="s">
        <v>69</v>
      </c>
      <c r="E9" s="13" t="s">
        <v>59</v>
      </c>
      <c r="F9" s="13" t="s">
        <v>49</v>
      </c>
      <c r="G9" s="14">
        <v>7136000</v>
      </c>
      <c r="H9" s="13">
        <v>2024</v>
      </c>
      <c r="I9" s="13" t="s">
        <v>79</v>
      </c>
      <c r="J9" s="13"/>
      <c r="K9" s="13"/>
      <c r="L9" s="27" t="s">
        <v>109</v>
      </c>
      <c r="M9" s="2"/>
    </row>
    <row r="10" spans="1:17" ht="16.5" x14ac:dyDescent="0.45">
      <c r="A10" s="13" t="s">
        <v>11</v>
      </c>
      <c r="B10" s="13" t="s">
        <v>52</v>
      </c>
      <c r="C10" s="13" t="s">
        <v>57</v>
      </c>
      <c r="D10" s="13" t="s">
        <v>69</v>
      </c>
      <c r="E10" s="13" t="s">
        <v>59</v>
      </c>
      <c r="F10" s="13" t="s">
        <v>49</v>
      </c>
      <c r="G10" s="14">
        <v>209000</v>
      </c>
      <c r="H10" s="13">
        <v>2025</v>
      </c>
      <c r="I10" s="13" t="s">
        <v>79</v>
      </c>
      <c r="J10" s="13"/>
      <c r="K10" s="13"/>
      <c r="L10" s="27" t="s">
        <v>109</v>
      </c>
      <c r="M10" s="2"/>
    </row>
    <row r="11" spans="1:17" ht="16.5" x14ac:dyDescent="0.45">
      <c r="A11" s="13" t="s">
        <v>11</v>
      </c>
      <c r="B11" s="13" t="s">
        <v>52</v>
      </c>
      <c r="C11" s="13">
        <v>1</v>
      </c>
      <c r="D11" s="13" t="s">
        <v>80</v>
      </c>
      <c r="E11" s="13" t="s">
        <v>59</v>
      </c>
      <c r="F11" s="13" t="s">
        <v>50</v>
      </c>
      <c r="G11" s="14">
        <v>26953900</v>
      </c>
      <c r="H11" s="13" t="s">
        <v>29</v>
      </c>
      <c r="I11" s="13" t="s">
        <v>79</v>
      </c>
      <c r="J11" s="13"/>
      <c r="K11" s="13"/>
      <c r="L11" s="27" t="s">
        <v>113</v>
      </c>
      <c r="M11" s="2"/>
    </row>
    <row r="12" spans="1:17" ht="16.5" x14ac:dyDescent="0.45">
      <c r="A12" s="13" t="s">
        <v>11</v>
      </c>
      <c r="B12" s="13" t="s">
        <v>52</v>
      </c>
      <c r="C12" s="13">
        <v>1</v>
      </c>
      <c r="D12" s="13" t="s">
        <v>80</v>
      </c>
      <c r="E12" s="13" t="s">
        <v>59</v>
      </c>
      <c r="F12" s="13" t="s">
        <v>50</v>
      </c>
      <c r="G12" s="14">
        <v>6066656</v>
      </c>
      <c r="H12" s="13">
        <v>2024</v>
      </c>
      <c r="I12" s="13" t="s">
        <v>79</v>
      </c>
      <c r="J12" s="13"/>
      <c r="K12" s="13"/>
      <c r="L12" s="27" t="s">
        <v>113</v>
      </c>
      <c r="M12" s="2"/>
    </row>
    <row r="13" spans="1:17" ht="16.5" x14ac:dyDescent="0.45">
      <c r="A13" s="13" t="s">
        <v>11</v>
      </c>
      <c r="B13" s="13" t="s">
        <v>52</v>
      </c>
      <c r="C13" s="13">
        <v>1</v>
      </c>
      <c r="D13" s="13" t="s">
        <v>80</v>
      </c>
      <c r="E13" s="13" t="s">
        <v>59</v>
      </c>
      <c r="F13" s="13" t="s">
        <v>50</v>
      </c>
      <c r="G13" s="14">
        <v>3532520</v>
      </c>
      <c r="H13" s="13">
        <v>2025</v>
      </c>
      <c r="I13" s="13" t="s">
        <v>79</v>
      </c>
      <c r="J13" s="13"/>
      <c r="K13" s="13"/>
      <c r="L13" s="27" t="s">
        <v>113</v>
      </c>
      <c r="M13" s="2"/>
    </row>
    <row r="14" spans="1:17" ht="16.5" x14ac:dyDescent="0.45">
      <c r="A14" s="13" t="s">
        <v>11</v>
      </c>
      <c r="B14" s="21" t="s">
        <v>11</v>
      </c>
      <c r="C14" s="13" t="s">
        <v>57</v>
      </c>
      <c r="D14" s="13" t="s">
        <v>70</v>
      </c>
      <c r="E14" s="13" t="s">
        <v>60</v>
      </c>
      <c r="F14" s="13" t="s">
        <v>49</v>
      </c>
      <c r="G14" s="14">
        <f>740544</f>
        <v>740544</v>
      </c>
      <c r="H14" s="13" t="s">
        <v>29</v>
      </c>
      <c r="I14" s="13" t="s">
        <v>36</v>
      </c>
      <c r="J14" s="13"/>
      <c r="K14" s="13"/>
      <c r="L14" s="27" t="s">
        <v>117</v>
      </c>
      <c r="M14" s="25"/>
      <c r="N14" s="20"/>
      <c r="O14" s="20"/>
      <c r="P14" s="20"/>
      <c r="Q14" s="20"/>
    </row>
    <row r="15" spans="1:17" ht="16.5" x14ac:dyDescent="0.45">
      <c r="A15" s="13" t="s">
        <v>11</v>
      </c>
      <c r="B15" s="21" t="s">
        <v>11</v>
      </c>
      <c r="C15" s="13" t="s">
        <v>57</v>
      </c>
      <c r="D15" s="13" t="s">
        <v>70</v>
      </c>
      <c r="E15" s="13" t="s">
        <v>60</v>
      </c>
      <c r="F15" s="13" t="s">
        <v>49</v>
      </c>
      <c r="G15" s="14">
        <f>130684</f>
        <v>130684</v>
      </c>
      <c r="H15" s="13" t="s">
        <v>29</v>
      </c>
      <c r="I15" s="13" t="s">
        <v>56</v>
      </c>
      <c r="J15" s="13"/>
      <c r="K15" s="13"/>
      <c r="L15" s="27" t="s">
        <v>117</v>
      </c>
      <c r="M15" s="25"/>
      <c r="N15" s="20"/>
      <c r="O15" s="20"/>
      <c r="P15" s="20"/>
      <c r="Q15" s="20"/>
    </row>
    <row r="16" spans="1:17" ht="16.5" x14ac:dyDescent="0.45">
      <c r="A16" s="13" t="s">
        <v>11</v>
      </c>
      <c r="B16" s="21" t="s">
        <v>11</v>
      </c>
      <c r="C16" s="13" t="s">
        <v>57</v>
      </c>
      <c r="D16" s="13" t="s">
        <v>71</v>
      </c>
      <c r="E16" s="13" t="s">
        <v>60</v>
      </c>
      <c r="F16" s="13" t="s">
        <v>49</v>
      </c>
      <c r="G16" s="14">
        <f>1268332</f>
        <v>1268332</v>
      </c>
      <c r="H16" s="13" t="s">
        <v>29</v>
      </c>
      <c r="I16" s="13" t="s">
        <v>36</v>
      </c>
      <c r="J16" s="13"/>
      <c r="K16" s="13"/>
      <c r="L16" s="27" t="s">
        <v>119</v>
      </c>
      <c r="M16" s="25"/>
      <c r="N16" s="20"/>
      <c r="O16" s="20"/>
      <c r="P16" s="20"/>
      <c r="Q16" s="20"/>
    </row>
    <row r="17" spans="1:17" s="24" customFormat="1" ht="16.5" x14ac:dyDescent="0.45">
      <c r="A17" s="21" t="s">
        <v>11</v>
      </c>
      <c r="B17" s="21" t="s">
        <v>11</v>
      </c>
      <c r="C17" s="21" t="s">
        <v>57</v>
      </c>
      <c r="D17" s="21" t="s">
        <v>71</v>
      </c>
      <c r="E17" s="21" t="s">
        <v>60</v>
      </c>
      <c r="F17" s="21" t="s">
        <v>49</v>
      </c>
      <c r="G17" s="22">
        <f>223823</f>
        <v>223823</v>
      </c>
      <c r="H17" s="21" t="s">
        <v>29</v>
      </c>
      <c r="I17" s="21" t="s">
        <v>56</v>
      </c>
      <c r="J17" s="21"/>
      <c r="K17" s="21"/>
      <c r="L17" s="27" t="s">
        <v>119</v>
      </c>
      <c r="M17" s="25"/>
      <c r="N17" s="23"/>
      <c r="O17" s="23"/>
      <c r="P17" s="23"/>
      <c r="Q17" s="23"/>
    </row>
    <row r="18" spans="1:17" ht="16.5" x14ac:dyDescent="0.45">
      <c r="A18" s="13" t="s">
        <v>11</v>
      </c>
      <c r="B18" s="21" t="s">
        <v>11</v>
      </c>
      <c r="C18" s="13" t="s">
        <v>57</v>
      </c>
      <c r="D18" s="13" t="s">
        <v>72</v>
      </c>
      <c r="E18" s="13" t="s">
        <v>60</v>
      </c>
      <c r="F18" s="13" t="s">
        <v>49</v>
      </c>
      <c r="G18" s="14">
        <f>165962</f>
        <v>165962</v>
      </c>
      <c r="H18" s="13" t="s">
        <v>29</v>
      </c>
      <c r="I18" s="13" t="s">
        <v>36</v>
      </c>
      <c r="J18" s="13"/>
      <c r="K18" s="13"/>
      <c r="L18" s="27" t="s">
        <v>121</v>
      </c>
      <c r="M18" s="25"/>
      <c r="N18" s="20"/>
      <c r="O18" s="20"/>
      <c r="P18" s="20"/>
      <c r="Q18" s="20"/>
    </row>
    <row r="19" spans="1:17" ht="16.5" x14ac:dyDescent="0.45">
      <c r="A19" s="13" t="s">
        <v>11</v>
      </c>
      <c r="B19" s="21" t="s">
        <v>11</v>
      </c>
      <c r="C19" s="13" t="s">
        <v>57</v>
      </c>
      <c r="D19" s="13" t="s">
        <v>72</v>
      </c>
      <c r="E19" s="13" t="s">
        <v>60</v>
      </c>
      <c r="F19" s="13" t="s">
        <v>49</v>
      </c>
      <c r="G19" s="14">
        <f>29287</f>
        <v>29287</v>
      </c>
      <c r="H19" s="13" t="s">
        <v>29</v>
      </c>
      <c r="I19" s="13" t="s">
        <v>56</v>
      </c>
      <c r="J19" s="13"/>
      <c r="K19" s="13"/>
      <c r="L19" s="27" t="s">
        <v>121</v>
      </c>
      <c r="M19" s="25"/>
      <c r="N19" s="20"/>
      <c r="O19" s="20"/>
      <c r="P19" s="20"/>
      <c r="Q19" s="20"/>
    </row>
    <row r="20" spans="1:17" ht="16.5" x14ac:dyDescent="0.45">
      <c r="A20" s="52" t="s">
        <v>11</v>
      </c>
      <c r="B20" s="52" t="s">
        <v>54</v>
      </c>
      <c r="C20" s="52" t="s">
        <v>57</v>
      </c>
      <c r="D20" s="52" t="s">
        <v>73</v>
      </c>
      <c r="E20" s="52" t="s">
        <v>60</v>
      </c>
      <c r="F20" s="52" t="s">
        <v>49</v>
      </c>
      <c r="G20" s="53">
        <v>271738</v>
      </c>
      <c r="H20" s="52" t="s">
        <v>29</v>
      </c>
      <c r="I20" s="52" t="s">
        <v>32</v>
      </c>
      <c r="J20" s="52"/>
      <c r="K20" s="52"/>
      <c r="L20" s="13" t="s">
        <v>176</v>
      </c>
      <c r="M20" s="25"/>
      <c r="N20" s="20"/>
      <c r="O20" s="20"/>
      <c r="P20" s="20"/>
      <c r="Q20" s="20"/>
    </row>
    <row r="21" spans="1:17" ht="16.5" x14ac:dyDescent="0.45">
      <c r="A21" s="13" t="s">
        <v>11</v>
      </c>
      <c r="B21" s="13" t="s">
        <v>11</v>
      </c>
      <c r="C21" s="13">
        <v>1</v>
      </c>
      <c r="D21" s="13" t="s">
        <v>74</v>
      </c>
      <c r="E21" s="13" t="s">
        <v>60</v>
      </c>
      <c r="F21" s="13" t="s">
        <v>48</v>
      </c>
      <c r="G21" s="14">
        <v>1000000</v>
      </c>
      <c r="H21" s="13">
        <v>2024</v>
      </c>
      <c r="I21" s="13" t="s">
        <v>32</v>
      </c>
      <c r="J21" s="13"/>
      <c r="K21" s="13"/>
      <c r="L21" s="27" t="s">
        <v>126</v>
      </c>
      <c r="M21" s="25"/>
      <c r="N21" s="20"/>
      <c r="O21" s="20"/>
      <c r="P21" s="20"/>
      <c r="Q21" s="20"/>
    </row>
    <row r="22" spans="1:17" ht="16.5" x14ac:dyDescent="0.45">
      <c r="A22" s="13" t="s">
        <v>11</v>
      </c>
      <c r="B22" s="13" t="s">
        <v>11</v>
      </c>
      <c r="C22" s="13">
        <v>1</v>
      </c>
      <c r="D22" s="13" t="s">
        <v>74</v>
      </c>
      <c r="E22" s="13" t="s">
        <v>60</v>
      </c>
      <c r="F22" s="13" t="s">
        <v>48</v>
      </c>
      <c r="G22" s="14">
        <v>1000000</v>
      </c>
      <c r="H22" s="13">
        <v>2025</v>
      </c>
      <c r="I22" s="13" t="s">
        <v>32</v>
      </c>
      <c r="J22" s="13"/>
      <c r="K22" s="13"/>
      <c r="L22" s="27" t="s">
        <v>126</v>
      </c>
      <c r="M22" s="25"/>
      <c r="N22" s="20"/>
      <c r="O22" s="20"/>
      <c r="P22" s="20"/>
      <c r="Q22" s="20"/>
    </row>
    <row r="23" spans="1:17" ht="16.5" x14ac:dyDescent="0.45">
      <c r="A23" s="13" t="s">
        <v>11</v>
      </c>
      <c r="B23" s="13" t="s">
        <v>11</v>
      </c>
      <c r="C23" s="13">
        <v>1</v>
      </c>
      <c r="D23" s="13" t="s">
        <v>74</v>
      </c>
      <c r="E23" s="13" t="s">
        <v>60</v>
      </c>
      <c r="F23" s="13" t="s">
        <v>48</v>
      </c>
      <c r="G23" s="14">
        <v>1000000</v>
      </c>
      <c r="H23" s="13">
        <v>2026</v>
      </c>
      <c r="I23" s="13" t="s">
        <v>32</v>
      </c>
      <c r="J23" s="13"/>
      <c r="K23" s="13"/>
      <c r="L23" s="27" t="s">
        <v>126</v>
      </c>
      <c r="M23" s="25"/>
      <c r="N23" s="20"/>
      <c r="O23" s="20"/>
      <c r="P23" s="20"/>
      <c r="Q23" s="20"/>
    </row>
    <row r="24" spans="1:17" ht="16.5" x14ac:dyDescent="0.45">
      <c r="A24" s="21" t="s">
        <v>11</v>
      </c>
      <c r="B24" s="21" t="s">
        <v>54</v>
      </c>
      <c r="C24" s="21">
        <v>2</v>
      </c>
      <c r="D24" s="21" t="s">
        <v>75</v>
      </c>
      <c r="E24" s="21" t="s">
        <v>60</v>
      </c>
      <c r="F24" s="21" t="s">
        <v>48</v>
      </c>
      <c r="G24" s="22">
        <v>875000</v>
      </c>
      <c r="H24" s="21" t="s">
        <v>29</v>
      </c>
      <c r="I24" s="21" t="s">
        <v>32</v>
      </c>
      <c r="J24" s="21"/>
      <c r="K24" s="21"/>
      <c r="L24" s="21" t="s">
        <v>126</v>
      </c>
      <c r="M24" s="51"/>
      <c r="N24" s="20"/>
      <c r="O24" s="20"/>
      <c r="P24" s="20"/>
      <c r="Q24" s="20"/>
    </row>
    <row r="25" spans="1:17" ht="16.5" x14ac:dyDescent="0.45">
      <c r="A25" s="21" t="s">
        <v>11</v>
      </c>
      <c r="B25" s="21" t="s">
        <v>54</v>
      </c>
      <c r="C25" s="21">
        <v>2</v>
      </c>
      <c r="D25" s="21" t="s">
        <v>75</v>
      </c>
      <c r="E25" s="21" t="s">
        <v>60</v>
      </c>
      <c r="F25" s="21" t="s">
        <v>48</v>
      </c>
      <c r="G25" s="22">
        <v>875000</v>
      </c>
      <c r="H25" s="21">
        <v>2024</v>
      </c>
      <c r="I25" s="21" t="s">
        <v>32</v>
      </c>
      <c r="J25" s="21"/>
      <c r="K25" s="21"/>
      <c r="L25" s="27" t="s">
        <v>126</v>
      </c>
      <c r="M25" s="51"/>
      <c r="N25" s="20"/>
      <c r="O25" s="20"/>
      <c r="P25" s="20"/>
      <c r="Q25" s="20"/>
    </row>
    <row r="26" spans="1:17" ht="16.5" x14ac:dyDescent="0.45">
      <c r="A26" s="21" t="s">
        <v>11</v>
      </c>
      <c r="B26" s="21" t="s">
        <v>54</v>
      </c>
      <c r="C26" s="21">
        <v>2</v>
      </c>
      <c r="D26" s="21" t="s">
        <v>75</v>
      </c>
      <c r="E26" s="21" t="s">
        <v>60</v>
      </c>
      <c r="F26" s="21" t="s">
        <v>48</v>
      </c>
      <c r="G26" s="22">
        <v>875000</v>
      </c>
      <c r="H26" s="21">
        <v>2025</v>
      </c>
      <c r="I26" s="21" t="s">
        <v>32</v>
      </c>
      <c r="J26" s="21"/>
      <c r="K26" s="21"/>
      <c r="L26" s="27" t="s">
        <v>126</v>
      </c>
      <c r="M26" s="51"/>
      <c r="N26" s="20"/>
      <c r="O26" s="20"/>
      <c r="P26" s="20"/>
      <c r="Q26" s="20"/>
    </row>
    <row r="27" spans="1:17" ht="16.5" x14ac:dyDescent="0.45">
      <c r="A27" s="21" t="s">
        <v>11</v>
      </c>
      <c r="B27" s="21" t="s">
        <v>54</v>
      </c>
      <c r="C27" s="21">
        <v>2</v>
      </c>
      <c r="D27" s="21" t="s">
        <v>75</v>
      </c>
      <c r="E27" s="21" t="s">
        <v>60</v>
      </c>
      <c r="F27" s="21" t="s">
        <v>48</v>
      </c>
      <c r="G27" s="22">
        <v>875000</v>
      </c>
      <c r="H27" s="21">
        <v>2026</v>
      </c>
      <c r="I27" s="21" t="s">
        <v>32</v>
      </c>
      <c r="J27" s="21"/>
      <c r="K27" s="21"/>
      <c r="L27" s="27" t="s">
        <v>126</v>
      </c>
      <c r="M27" s="51"/>
      <c r="N27" s="20"/>
      <c r="O27" s="20"/>
      <c r="P27" s="20"/>
      <c r="Q27" s="20"/>
    </row>
    <row r="28" spans="1:17" ht="16.5" customHeight="1" x14ac:dyDescent="0.45">
      <c r="A28" s="13" t="s">
        <v>11</v>
      </c>
      <c r="B28" s="13" t="s">
        <v>55</v>
      </c>
      <c r="C28" s="13" t="s">
        <v>57</v>
      </c>
      <c r="D28" s="13" t="s">
        <v>76</v>
      </c>
      <c r="E28" s="13" t="s">
        <v>59</v>
      </c>
      <c r="F28" s="13" t="s">
        <v>49</v>
      </c>
      <c r="G28" s="14">
        <v>324740844</v>
      </c>
      <c r="H28" s="13" t="s">
        <v>29</v>
      </c>
      <c r="I28" s="13" t="s">
        <v>79</v>
      </c>
      <c r="J28" s="13"/>
      <c r="K28" s="13"/>
      <c r="L28" s="34" t="s">
        <v>108</v>
      </c>
      <c r="M28" s="25"/>
    </row>
    <row r="29" spans="1:17" ht="15" customHeight="1" x14ac:dyDescent="0.45">
      <c r="A29" s="13" t="s">
        <v>11</v>
      </c>
      <c r="B29" s="13" t="s">
        <v>55</v>
      </c>
      <c r="C29" s="13" t="s">
        <v>57</v>
      </c>
      <c r="D29" s="13" t="s">
        <v>76</v>
      </c>
      <c r="E29" s="13" t="s">
        <v>59</v>
      </c>
      <c r="F29" s="13" t="s">
        <v>49</v>
      </c>
      <c r="G29" s="14">
        <v>84955880</v>
      </c>
      <c r="H29" s="13">
        <v>2024</v>
      </c>
      <c r="I29" s="13" t="s">
        <v>79</v>
      </c>
      <c r="J29" s="13"/>
      <c r="K29" s="13"/>
      <c r="L29" s="34" t="s">
        <v>108</v>
      </c>
      <c r="M29" s="25"/>
    </row>
    <row r="30" spans="1:17" ht="16" customHeight="1" x14ac:dyDescent="0.45">
      <c r="A30" s="13" t="s">
        <v>11</v>
      </c>
      <c r="B30" s="13" t="s">
        <v>55</v>
      </c>
      <c r="C30" s="13" t="s">
        <v>57</v>
      </c>
      <c r="D30" s="13" t="s">
        <v>76</v>
      </c>
      <c r="E30" s="13" t="s">
        <v>59</v>
      </c>
      <c r="F30" s="13" t="s">
        <v>49</v>
      </c>
      <c r="G30" s="14">
        <v>8628000</v>
      </c>
      <c r="H30" s="13">
        <v>2025</v>
      </c>
      <c r="I30" s="13" t="s">
        <v>79</v>
      </c>
      <c r="J30" s="13"/>
      <c r="K30" s="13"/>
      <c r="L30" s="34" t="s">
        <v>108</v>
      </c>
      <c r="M30" s="25"/>
    </row>
    <row r="31" spans="1:17" ht="17.5" customHeight="1" x14ac:dyDescent="0.45">
      <c r="A31" s="13" t="s">
        <v>11</v>
      </c>
      <c r="B31" s="13" t="s">
        <v>55</v>
      </c>
      <c r="C31" s="13" t="s">
        <v>57</v>
      </c>
      <c r="D31" s="13" t="s">
        <v>76</v>
      </c>
      <c r="E31" s="13" t="s">
        <v>59</v>
      </c>
      <c r="F31" s="13" t="s">
        <v>49</v>
      </c>
      <c r="G31" s="14">
        <v>7186600</v>
      </c>
      <c r="H31" s="13">
        <v>2026</v>
      </c>
      <c r="I31" s="13" t="s">
        <v>79</v>
      </c>
      <c r="J31" s="13"/>
      <c r="K31" s="13"/>
      <c r="L31" s="34" t="s">
        <v>108</v>
      </c>
      <c r="M31" s="25"/>
    </row>
    <row r="32" spans="1:17" ht="17.5" customHeight="1" x14ac:dyDescent="0.45">
      <c r="A32" s="13" t="s">
        <v>11</v>
      </c>
      <c r="B32" s="13" t="s">
        <v>55</v>
      </c>
      <c r="C32" s="13" t="s">
        <v>57</v>
      </c>
      <c r="D32" s="13" t="s">
        <v>76</v>
      </c>
      <c r="E32" s="13" t="s">
        <v>59</v>
      </c>
      <c r="F32" s="13" t="s">
        <v>49</v>
      </c>
      <c r="G32" s="14">
        <v>7181600</v>
      </c>
      <c r="H32" s="13">
        <v>2027</v>
      </c>
      <c r="I32" s="13" t="s">
        <v>79</v>
      </c>
      <c r="J32" s="13"/>
      <c r="K32" s="13"/>
      <c r="L32" s="34" t="s">
        <v>108</v>
      </c>
      <c r="M32" s="25"/>
    </row>
    <row r="33" spans="1:13" ht="16" customHeight="1" x14ac:dyDescent="0.45">
      <c r="A33" s="13" t="s">
        <v>11</v>
      </c>
      <c r="B33" s="13" t="s">
        <v>55</v>
      </c>
      <c r="C33" s="13" t="s">
        <v>57</v>
      </c>
      <c r="D33" s="13" t="s">
        <v>76</v>
      </c>
      <c r="E33" s="13" t="s">
        <v>59</v>
      </c>
      <c r="F33" s="13" t="s">
        <v>49</v>
      </c>
      <c r="G33" s="14">
        <v>7171600</v>
      </c>
      <c r="H33" s="13">
        <v>2028</v>
      </c>
      <c r="I33" s="13" t="s">
        <v>79</v>
      </c>
      <c r="J33" s="13"/>
      <c r="K33" s="13"/>
      <c r="L33" s="34" t="s">
        <v>108</v>
      </c>
      <c r="M33" s="25"/>
    </row>
    <row r="34" spans="1:13" ht="17" customHeight="1" x14ac:dyDescent="0.45">
      <c r="A34" s="13" t="s">
        <v>11</v>
      </c>
      <c r="B34" s="13" t="s">
        <v>55</v>
      </c>
      <c r="C34" s="13" t="s">
        <v>57</v>
      </c>
      <c r="D34" s="13" t="s">
        <v>76</v>
      </c>
      <c r="E34" s="13" t="s">
        <v>59</v>
      </c>
      <c r="F34" s="13" t="s">
        <v>49</v>
      </c>
      <c r="G34" s="14">
        <v>7151600</v>
      </c>
      <c r="H34" s="13" t="s">
        <v>42</v>
      </c>
      <c r="I34" s="13" t="s">
        <v>79</v>
      </c>
      <c r="J34" s="13"/>
      <c r="K34" s="13"/>
      <c r="L34" s="34" t="s">
        <v>108</v>
      </c>
      <c r="M34" s="25"/>
    </row>
    <row r="35" spans="1:13" ht="16.5" x14ac:dyDescent="0.45">
      <c r="A35" s="13" t="s">
        <v>11</v>
      </c>
      <c r="B35" s="21" t="s">
        <v>11</v>
      </c>
      <c r="C35" s="13" t="s">
        <v>58</v>
      </c>
      <c r="D35" s="13" t="s">
        <v>77</v>
      </c>
      <c r="E35" s="13" t="s">
        <v>61</v>
      </c>
      <c r="F35" s="13" t="s">
        <v>49</v>
      </c>
      <c r="G35" s="53">
        <v>7408852.5819999995</v>
      </c>
      <c r="H35" s="13" t="s">
        <v>29</v>
      </c>
      <c r="I35" s="13" t="s">
        <v>32</v>
      </c>
      <c r="J35" s="13"/>
      <c r="K35" s="13"/>
      <c r="L35" s="13" t="s">
        <v>82</v>
      </c>
      <c r="M35" s="25"/>
    </row>
    <row r="36" spans="1:13" ht="16.5" x14ac:dyDescent="0.45">
      <c r="A36" s="13" t="s">
        <v>11</v>
      </c>
      <c r="B36" s="21" t="s">
        <v>11</v>
      </c>
      <c r="C36" s="13" t="s">
        <v>58</v>
      </c>
      <c r="D36" s="13" t="s">
        <v>77</v>
      </c>
      <c r="E36" s="13" t="s">
        <v>78</v>
      </c>
      <c r="F36" s="13" t="s">
        <v>49</v>
      </c>
      <c r="G36" s="53">
        <v>7408852.5819999995</v>
      </c>
      <c r="H36" s="13">
        <v>2024</v>
      </c>
      <c r="I36" s="13" t="s">
        <v>32</v>
      </c>
      <c r="J36" s="13"/>
      <c r="K36" s="13"/>
      <c r="L36" s="13" t="s">
        <v>82</v>
      </c>
      <c r="M36" s="25"/>
    </row>
    <row r="37" spans="1:13" ht="16.5" x14ac:dyDescent="0.45">
      <c r="A37" s="13" t="s">
        <v>11</v>
      </c>
      <c r="B37" s="21" t="s">
        <v>11</v>
      </c>
      <c r="C37" s="13" t="s">
        <v>58</v>
      </c>
      <c r="D37" s="13" t="s">
        <v>77</v>
      </c>
      <c r="E37" s="13" t="s">
        <v>78</v>
      </c>
      <c r="F37" s="13" t="s">
        <v>49</v>
      </c>
      <c r="G37" s="53">
        <v>7408852.5819999995</v>
      </c>
      <c r="H37" s="13">
        <v>2025</v>
      </c>
      <c r="I37" s="13" t="s">
        <v>32</v>
      </c>
      <c r="J37" s="13"/>
      <c r="K37" s="13"/>
      <c r="L37" s="13" t="s">
        <v>82</v>
      </c>
      <c r="M37" s="25"/>
    </row>
    <row r="38" spans="1:13" ht="16.5" x14ac:dyDescent="0.45">
      <c r="A38" s="13" t="s">
        <v>11</v>
      </c>
      <c r="B38" s="21" t="s">
        <v>11</v>
      </c>
      <c r="C38" s="13" t="s">
        <v>58</v>
      </c>
      <c r="D38" s="13" t="s">
        <v>77</v>
      </c>
      <c r="E38" s="13" t="s">
        <v>78</v>
      </c>
      <c r="F38" s="13" t="s">
        <v>49</v>
      </c>
      <c r="G38" s="53">
        <v>7408852.5819999995</v>
      </c>
      <c r="H38" s="13">
        <v>2026</v>
      </c>
      <c r="I38" s="13" t="s">
        <v>32</v>
      </c>
      <c r="J38" s="13"/>
      <c r="K38" s="13"/>
      <c r="L38" s="13" t="s">
        <v>82</v>
      </c>
      <c r="M38" s="25"/>
    </row>
    <row r="39" spans="1:13" ht="16.5" x14ac:dyDescent="0.45">
      <c r="A39" s="13" t="s">
        <v>11</v>
      </c>
      <c r="B39" s="21" t="s">
        <v>11</v>
      </c>
      <c r="C39" s="13" t="s">
        <v>58</v>
      </c>
      <c r="D39" s="13" t="s">
        <v>77</v>
      </c>
      <c r="E39" s="13" t="s">
        <v>78</v>
      </c>
      <c r="F39" s="13" t="s">
        <v>49</v>
      </c>
      <c r="G39" s="53">
        <v>7408852.5819999995</v>
      </c>
      <c r="H39" s="13">
        <v>2027</v>
      </c>
      <c r="I39" s="13" t="s">
        <v>32</v>
      </c>
      <c r="J39" s="13"/>
      <c r="K39" s="13"/>
      <c r="L39" s="13" t="s">
        <v>82</v>
      </c>
      <c r="M39" s="25"/>
    </row>
    <row r="40" spans="1:13" ht="16.5" x14ac:dyDescent="0.45">
      <c r="A40" s="13" t="s">
        <v>11</v>
      </c>
      <c r="B40" s="21" t="s">
        <v>11</v>
      </c>
      <c r="C40" s="13" t="s">
        <v>58</v>
      </c>
      <c r="D40" s="13" t="s">
        <v>77</v>
      </c>
      <c r="E40" s="13" t="s">
        <v>78</v>
      </c>
      <c r="F40" s="13" t="s">
        <v>49</v>
      </c>
      <c r="G40" s="53">
        <v>7408852.5819999995</v>
      </c>
      <c r="H40" s="13">
        <v>2028</v>
      </c>
      <c r="I40" s="13" t="s">
        <v>32</v>
      </c>
      <c r="J40" s="13"/>
      <c r="K40" s="13"/>
      <c r="L40" s="13" t="s">
        <v>82</v>
      </c>
      <c r="M40" s="25"/>
    </row>
    <row r="41" spans="1:13" ht="16.5" x14ac:dyDescent="0.45">
      <c r="A41" s="13" t="s">
        <v>11</v>
      </c>
      <c r="B41" s="13" t="s">
        <v>11</v>
      </c>
      <c r="C41" s="13" t="s">
        <v>58</v>
      </c>
      <c r="D41" s="13" t="s">
        <v>83</v>
      </c>
      <c r="E41" s="13" t="s">
        <v>78</v>
      </c>
      <c r="F41" s="13" t="s">
        <v>49</v>
      </c>
      <c r="G41" s="54">
        <v>35717333.852000006</v>
      </c>
      <c r="H41" s="13" t="s">
        <v>29</v>
      </c>
      <c r="I41" s="13" t="s">
        <v>32</v>
      </c>
      <c r="J41" s="13"/>
      <c r="K41" s="13"/>
      <c r="L41" s="13" t="s">
        <v>82</v>
      </c>
      <c r="M41" s="25"/>
    </row>
    <row r="42" spans="1:13" ht="16.5" x14ac:dyDescent="0.45">
      <c r="A42" s="13" t="s">
        <v>11</v>
      </c>
      <c r="B42" s="13" t="s">
        <v>11</v>
      </c>
      <c r="C42" s="13" t="s">
        <v>58</v>
      </c>
      <c r="D42" s="13" t="s">
        <v>83</v>
      </c>
      <c r="E42" s="13" t="s">
        <v>78</v>
      </c>
      <c r="F42" s="13" t="s">
        <v>49</v>
      </c>
      <c r="G42" s="54">
        <v>35717333.852000006</v>
      </c>
      <c r="H42" s="13">
        <v>2024</v>
      </c>
      <c r="I42" s="13" t="s">
        <v>32</v>
      </c>
      <c r="J42" s="13"/>
      <c r="K42" s="13"/>
      <c r="L42" s="13" t="s">
        <v>82</v>
      </c>
      <c r="M42" s="25"/>
    </row>
    <row r="43" spans="1:13" ht="16.5" x14ac:dyDescent="0.45">
      <c r="A43" s="13" t="s">
        <v>11</v>
      </c>
      <c r="B43" s="13" t="s">
        <v>11</v>
      </c>
      <c r="C43" s="13" t="s">
        <v>58</v>
      </c>
      <c r="D43" s="13" t="s">
        <v>83</v>
      </c>
      <c r="E43" s="13" t="s">
        <v>78</v>
      </c>
      <c r="F43" s="13" t="s">
        <v>49</v>
      </c>
      <c r="G43" s="54">
        <v>35717333.852000006</v>
      </c>
      <c r="H43" s="13">
        <v>2025</v>
      </c>
      <c r="I43" s="13" t="s">
        <v>32</v>
      </c>
      <c r="J43" s="13"/>
      <c r="K43" s="13"/>
      <c r="L43" s="13" t="s">
        <v>82</v>
      </c>
      <c r="M43" s="25"/>
    </row>
    <row r="44" spans="1:13" ht="16.5" x14ac:dyDescent="0.45">
      <c r="A44" s="13" t="s">
        <v>11</v>
      </c>
      <c r="B44" s="13" t="s">
        <v>11</v>
      </c>
      <c r="C44" s="13" t="s">
        <v>58</v>
      </c>
      <c r="D44" s="13" t="s">
        <v>83</v>
      </c>
      <c r="E44" s="13" t="s">
        <v>78</v>
      </c>
      <c r="F44" s="13" t="s">
        <v>49</v>
      </c>
      <c r="G44" s="54">
        <v>35717333.852000006</v>
      </c>
      <c r="H44" s="13">
        <v>2026</v>
      </c>
      <c r="I44" s="13" t="s">
        <v>32</v>
      </c>
      <c r="J44" s="13"/>
      <c r="K44" s="13"/>
      <c r="L44" s="13" t="s">
        <v>82</v>
      </c>
      <c r="M44" s="25"/>
    </row>
    <row r="45" spans="1:13" ht="16.5" x14ac:dyDescent="0.45">
      <c r="A45" s="13" t="s">
        <v>11</v>
      </c>
      <c r="B45" s="13" t="s">
        <v>11</v>
      </c>
      <c r="C45" s="13" t="s">
        <v>58</v>
      </c>
      <c r="D45" s="13" t="s">
        <v>83</v>
      </c>
      <c r="E45" s="13" t="s">
        <v>78</v>
      </c>
      <c r="F45" s="13" t="s">
        <v>49</v>
      </c>
      <c r="G45" s="54">
        <v>35717333.852000006</v>
      </c>
      <c r="H45" s="13">
        <v>2027</v>
      </c>
      <c r="I45" s="13" t="s">
        <v>32</v>
      </c>
      <c r="J45" s="13"/>
      <c r="K45" s="13"/>
      <c r="L45" s="13" t="s">
        <v>82</v>
      </c>
      <c r="M45" s="25"/>
    </row>
    <row r="46" spans="1:13" ht="16.5" x14ac:dyDescent="0.45">
      <c r="A46" s="13" t="s">
        <v>11</v>
      </c>
      <c r="B46" s="13" t="s">
        <v>11</v>
      </c>
      <c r="C46" s="13" t="s">
        <v>58</v>
      </c>
      <c r="D46" s="13" t="s">
        <v>83</v>
      </c>
      <c r="E46" s="13" t="s">
        <v>78</v>
      </c>
      <c r="F46" s="13" t="s">
        <v>49</v>
      </c>
      <c r="G46" s="54">
        <v>35717333.852000006</v>
      </c>
      <c r="H46" s="13">
        <v>2028</v>
      </c>
      <c r="I46" s="13" t="s">
        <v>32</v>
      </c>
      <c r="J46" s="13"/>
      <c r="K46" s="13"/>
      <c r="L46" s="13" t="s">
        <v>82</v>
      </c>
      <c r="M46" s="25"/>
    </row>
    <row r="47" spans="1:13" ht="16.5" x14ac:dyDescent="0.45">
      <c r="A47" s="13" t="s">
        <v>11</v>
      </c>
      <c r="B47" s="13" t="s">
        <v>11</v>
      </c>
      <c r="C47" s="13" t="s">
        <v>58</v>
      </c>
      <c r="D47" s="13" t="s">
        <v>84</v>
      </c>
      <c r="E47" s="13" t="s">
        <v>23</v>
      </c>
      <c r="F47" s="13" t="s">
        <v>49</v>
      </c>
      <c r="G47" s="54">
        <v>3732698.88</v>
      </c>
      <c r="H47" s="13" t="s">
        <v>29</v>
      </c>
      <c r="I47" s="13" t="s">
        <v>32</v>
      </c>
      <c r="J47" s="13"/>
      <c r="K47" s="13"/>
      <c r="L47" s="13" t="s">
        <v>82</v>
      </c>
      <c r="M47" s="2"/>
    </row>
    <row r="48" spans="1:13" ht="16.5" x14ac:dyDescent="0.45">
      <c r="A48" s="13" t="s">
        <v>11</v>
      </c>
      <c r="B48" s="13" t="s">
        <v>11</v>
      </c>
      <c r="C48" s="13" t="s">
        <v>58</v>
      </c>
      <c r="D48" s="13" t="s">
        <v>84</v>
      </c>
      <c r="E48" s="13" t="s">
        <v>23</v>
      </c>
      <c r="F48" s="13" t="s">
        <v>49</v>
      </c>
      <c r="G48" s="54">
        <v>3732698.88</v>
      </c>
      <c r="H48" s="13">
        <v>2024</v>
      </c>
      <c r="I48" s="13" t="s">
        <v>32</v>
      </c>
      <c r="J48" s="13"/>
      <c r="K48" s="13"/>
      <c r="L48" s="13" t="s">
        <v>82</v>
      </c>
      <c r="M48" s="2"/>
    </row>
    <row r="49" spans="1:13" ht="16.5" x14ac:dyDescent="0.45">
      <c r="A49" s="13" t="s">
        <v>11</v>
      </c>
      <c r="B49" s="13" t="s">
        <v>11</v>
      </c>
      <c r="C49" s="13" t="s">
        <v>58</v>
      </c>
      <c r="D49" s="13" t="s">
        <v>84</v>
      </c>
      <c r="E49" s="13" t="s">
        <v>23</v>
      </c>
      <c r="F49" s="13" t="s">
        <v>49</v>
      </c>
      <c r="G49" s="54">
        <v>3732698.88</v>
      </c>
      <c r="H49" s="13">
        <v>2025</v>
      </c>
      <c r="I49" s="13" t="s">
        <v>32</v>
      </c>
      <c r="J49" s="13"/>
      <c r="K49" s="13"/>
      <c r="L49" s="13" t="s">
        <v>82</v>
      </c>
      <c r="M49" s="2"/>
    </row>
    <row r="50" spans="1:13" ht="16.5" x14ac:dyDescent="0.45">
      <c r="A50" s="13" t="s">
        <v>11</v>
      </c>
      <c r="B50" s="13" t="s">
        <v>11</v>
      </c>
      <c r="C50" s="13" t="s">
        <v>58</v>
      </c>
      <c r="D50" s="13" t="s">
        <v>84</v>
      </c>
      <c r="E50" s="13" t="s">
        <v>23</v>
      </c>
      <c r="F50" s="13" t="s">
        <v>49</v>
      </c>
      <c r="G50" s="54">
        <v>3732698.88</v>
      </c>
      <c r="H50" s="13">
        <v>2026</v>
      </c>
      <c r="I50" s="13" t="s">
        <v>32</v>
      </c>
      <c r="J50" s="13"/>
      <c r="K50" s="13"/>
      <c r="L50" s="13" t="s">
        <v>82</v>
      </c>
      <c r="M50" s="2"/>
    </row>
    <row r="51" spans="1:13" ht="16.5" x14ac:dyDescent="0.45">
      <c r="A51" s="13" t="s">
        <v>11</v>
      </c>
      <c r="B51" s="13" t="s">
        <v>11</v>
      </c>
      <c r="C51" s="13" t="s">
        <v>58</v>
      </c>
      <c r="D51" s="13" t="s">
        <v>84</v>
      </c>
      <c r="E51" s="13" t="s">
        <v>23</v>
      </c>
      <c r="F51" s="13" t="s">
        <v>49</v>
      </c>
      <c r="G51" s="54">
        <v>3732698.88</v>
      </c>
      <c r="H51" s="13">
        <v>2027</v>
      </c>
      <c r="I51" s="13" t="s">
        <v>32</v>
      </c>
      <c r="J51" s="13"/>
      <c r="K51" s="13"/>
      <c r="L51" s="13" t="s">
        <v>82</v>
      </c>
      <c r="M51" s="2"/>
    </row>
    <row r="52" spans="1:13" ht="16.5" x14ac:dyDescent="0.45">
      <c r="A52" s="13" t="s">
        <v>11</v>
      </c>
      <c r="B52" s="13" t="s">
        <v>11</v>
      </c>
      <c r="C52" s="13" t="s">
        <v>58</v>
      </c>
      <c r="D52" s="13" t="s">
        <v>84</v>
      </c>
      <c r="E52" s="13" t="s">
        <v>23</v>
      </c>
      <c r="F52" s="13" t="s">
        <v>49</v>
      </c>
      <c r="G52" s="54">
        <v>3732698.88</v>
      </c>
      <c r="H52" s="13">
        <v>2028</v>
      </c>
      <c r="I52" s="13" t="s">
        <v>32</v>
      </c>
      <c r="J52" s="13"/>
      <c r="K52" s="13"/>
      <c r="L52" s="13" t="s">
        <v>82</v>
      </c>
      <c r="M52" s="2"/>
    </row>
    <row r="53" spans="1:13" ht="16.5" x14ac:dyDescent="0.45">
      <c r="A53" s="13" t="s">
        <v>11</v>
      </c>
      <c r="B53" s="13" t="s">
        <v>11</v>
      </c>
      <c r="C53" s="13" t="s">
        <v>58</v>
      </c>
      <c r="D53" s="13" t="s">
        <v>84</v>
      </c>
      <c r="E53" s="13" t="s">
        <v>85</v>
      </c>
      <c r="F53" s="13" t="s">
        <v>49</v>
      </c>
      <c r="G53" s="54">
        <v>2668319.9720000001</v>
      </c>
      <c r="H53" s="13" t="s">
        <v>29</v>
      </c>
      <c r="I53" s="13" t="s">
        <v>32</v>
      </c>
      <c r="J53" s="13"/>
      <c r="K53" s="13"/>
      <c r="L53" s="13" t="s">
        <v>82</v>
      </c>
      <c r="M53" s="2"/>
    </row>
    <row r="54" spans="1:13" ht="16.5" x14ac:dyDescent="0.45">
      <c r="A54" s="13" t="s">
        <v>11</v>
      </c>
      <c r="B54" s="13" t="s">
        <v>11</v>
      </c>
      <c r="C54" s="13" t="s">
        <v>58</v>
      </c>
      <c r="D54" s="13" t="s">
        <v>84</v>
      </c>
      <c r="E54" s="13" t="s">
        <v>85</v>
      </c>
      <c r="F54" s="13" t="s">
        <v>49</v>
      </c>
      <c r="G54" s="54">
        <v>2668319.9720000001</v>
      </c>
      <c r="H54" s="13">
        <v>2024</v>
      </c>
      <c r="I54" s="13" t="s">
        <v>32</v>
      </c>
      <c r="J54" s="13"/>
      <c r="K54" s="13"/>
      <c r="L54" s="13" t="s">
        <v>82</v>
      </c>
      <c r="M54" s="2"/>
    </row>
    <row r="55" spans="1:13" ht="16.5" x14ac:dyDescent="0.45">
      <c r="A55" s="13" t="s">
        <v>11</v>
      </c>
      <c r="B55" s="13" t="s">
        <v>11</v>
      </c>
      <c r="C55" s="13" t="s">
        <v>58</v>
      </c>
      <c r="D55" s="13" t="s">
        <v>84</v>
      </c>
      <c r="E55" s="13" t="s">
        <v>85</v>
      </c>
      <c r="F55" s="13" t="s">
        <v>49</v>
      </c>
      <c r="G55" s="54">
        <v>2668319.9720000001</v>
      </c>
      <c r="H55" s="13">
        <v>2025</v>
      </c>
      <c r="I55" s="13" t="s">
        <v>32</v>
      </c>
      <c r="J55" s="13"/>
      <c r="K55" s="13"/>
      <c r="L55" s="13" t="s">
        <v>82</v>
      </c>
      <c r="M55" s="2"/>
    </row>
    <row r="56" spans="1:13" ht="16.5" x14ac:dyDescent="0.45">
      <c r="A56" s="13" t="s">
        <v>11</v>
      </c>
      <c r="B56" s="13" t="s">
        <v>11</v>
      </c>
      <c r="C56" s="13" t="s">
        <v>58</v>
      </c>
      <c r="D56" s="13" t="s">
        <v>84</v>
      </c>
      <c r="E56" s="13" t="s">
        <v>85</v>
      </c>
      <c r="F56" s="13" t="s">
        <v>49</v>
      </c>
      <c r="G56" s="54">
        <v>2668319.9720000001</v>
      </c>
      <c r="H56" s="13">
        <v>2026</v>
      </c>
      <c r="I56" s="13" t="s">
        <v>32</v>
      </c>
      <c r="J56" s="13"/>
      <c r="K56" s="13"/>
      <c r="L56" s="13" t="s">
        <v>82</v>
      </c>
      <c r="M56" s="2"/>
    </row>
    <row r="57" spans="1:13" ht="16.5" x14ac:dyDescent="0.45">
      <c r="A57" s="13" t="s">
        <v>11</v>
      </c>
      <c r="B57" s="13" t="s">
        <v>11</v>
      </c>
      <c r="C57" s="13" t="s">
        <v>58</v>
      </c>
      <c r="D57" s="13" t="s">
        <v>84</v>
      </c>
      <c r="E57" s="13" t="s">
        <v>85</v>
      </c>
      <c r="F57" s="13" t="s">
        <v>49</v>
      </c>
      <c r="G57" s="54">
        <v>2668319.9720000001</v>
      </c>
      <c r="H57" s="13">
        <v>2027</v>
      </c>
      <c r="I57" s="13" t="s">
        <v>32</v>
      </c>
      <c r="J57" s="13"/>
      <c r="K57" s="13"/>
      <c r="L57" s="13" t="s">
        <v>82</v>
      </c>
      <c r="M57" s="2"/>
    </row>
    <row r="58" spans="1:13" ht="16.5" x14ac:dyDescent="0.45">
      <c r="A58" s="13" t="s">
        <v>11</v>
      </c>
      <c r="B58" s="13" t="s">
        <v>11</v>
      </c>
      <c r="C58" s="13" t="s">
        <v>58</v>
      </c>
      <c r="D58" s="13" t="s">
        <v>84</v>
      </c>
      <c r="E58" s="13" t="s">
        <v>85</v>
      </c>
      <c r="F58" s="13" t="s">
        <v>49</v>
      </c>
      <c r="G58" s="54">
        <v>2668319.9720000001</v>
      </c>
      <c r="H58" s="13">
        <v>2028</v>
      </c>
      <c r="I58" s="13" t="s">
        <v>32</v>
      </c>
      <c r="J58" s="13"/>
      <c r="K58" s="13"/>
      <c r="L58" s="13" t="s">
        <v>82</v>
      </c>
      <c r="M58" s="2"/>
    </row>
    <row r="59" spans="1:13" ht="16.5" x14ac:dyDescent="0.45">
      <c r="A59" s="13" t="s">
        <v>11</v>
      </c>
      <c r="B59" s="13" t="s">
        <v>11</v>
      </c>
      <c r="C59" s="13" t="s">
        <v>58</v>
      </c>
      <c r="D59" s="13" t="s">
        <v>84</v>
      </c>
      <c r="E59" s="13" t="s">
        <v>27</v>
      </c>
      <c r="F59" s="13" t="s">
        <v>49</v>
      </c>
      <c r="G59" s="54">
        <v>95042.232000000004</v>
      </c>
      <c r="H59" s="13" t="s">
        <v>29</v>
      </c>
      <c r="I59" s="13" t="s">
        <v>32</v>
      </c>
      <c r="J59" s="13"/>
      <c r="K59" s="13"/>
      <c r="L59" s="13" t="s">
        <v>82</v>
      </c>
      <c r="M59" s="2"/>
    </row>
    <row r="60" spans="1:13" ht="16.5" x14ac:dyDescent="0.45">
      <c r="A60" s="13" t="s">
        <v>11</v>
      </c>
      <c r="B60" s="13" t="s">
        <v>11</v>
      </c>
      <c r="C60" s="13" t="s">
        <v>58</v>
      </c>
      <c r="D60" s="13" t="s">
        <v>84</v>
      </c>
      <c r="E60" s="13" t="s">
        <v>27</v>
      </c>
      <c r="F60" s="13" t="s">
        <v>49</v>
      </c>
      <c r="G60" s="54">
        <v>95042.232000000004</v>
      </c>
      <c r="H60" s="13">
        <v>2024</v>
      </c>
      <c r="I60" s="13" t="s">
        <v>32</v>
      </c>
      <c r="J60" s="13"/>
      <c r="K60" s="13"/>
      <c r="L60" s="13" t="s">
        <v>82</v>
      </c>
      <c r="M60" s="2"/>
    </row>
    <row r="61" spans="1:13" ht="16.5" x14ac:dyDescent="0.45">
      <c r="A61" s="13" t="s">
        <v>11</v>
      </c>
      <c r="B61" s="13" t="s">
        <v>11</v>
      </c>
      <c r="C61" s="13" t="s">
        <v>58</v>
      </c>
      <c r="D61" s="13" t="s">
        <v>84</v>
      </c>
      <c r="E61" s="13" t="s">
        <v>27</v>
      </c>
      <c r="F61" s="13" t="s">
        <v>49</v>
      </c>
      <c r="G61" s="54">
        <v>95042.232000000004</v>
      </c>
      <c r="H61" s="13">
        <v>2025</v>
      </c>
      <c r="I61" s="13" t="s">
        <v>32</v>
      </c>
      <c r="J61" s="13"/>
      <c r="K61" s="13"/>
      <c r="L61" s="13" t="s">
        <v>82</v>
      </c>
      <c r="M61" s="2"/>
    </row>
    <row r="62" spans="1:13" ht="16.5" x14ac:dyDescent="0.45">
      <c r="A62" s="13" t="s">
        <v>11</v>
      </c>
      <c r="B62" s="13" t="s">
        <v>11</v>
      </c>
      <c r="C62" s="13" t="s">
        <v>58</v>
      </c>
      <c r="D62" s="13" t="s">
        <v>84</v>
      </c>
      <c r="E62" s="13" t="s">
        <v>27</v>
      </c>
      <c r="F62" s="13" t="s">
        <v>49</v>
      </c>
      <c r="G62" s="54">
        <v>95042.232000000004</v>
      </c>
      <c r="H62" s="13">
        <v>2026</v>
      </c>
      <c r="I62" s="13" t="s">
        <v>32</v>
      </c>
      <c r="J62" s="13"/>
      <c r="K62" s="13"/>
      <c r="L62" s="13" t="s">
        <v>82</v>
      </c>
      <c r="M62" s="2"/>
    </row>
    <row r="63" spans="1:13" ht="16.5" x14ac:dyDescent="0.45">
      <c r="A63" s="13" t="s">
        <v>11</v>
      </c>
      <c r="B63" s="13" t="s">
        <v>11</v>
      </c>
      <c r="C63" s="13" t="s">
        <v>58</v>
      </c>
      <c r="D63" s="13" t="s">
        <v>84</v>
      </c>
      <c r="E63" s="13" t="s">
        <v>27</v>
      </c>
      <c r="F63" s="13" t="s">
        <v>49</v>
      </c>
      <c r="G63" s="54">
        <v>95042.232000000004</v>
      </c>
      <c r="H63" s="13">
        <v>2027</v>
      </c>
      <c r="I63" s="13" t="s">
        <v>32</v>
      </c>
      <c r="J63" s="13"/>
      <c r="K63" s="13"/>
      <c r="L63" s="13" t="s">
        <v>82</v>
      </c>
      <c r="M63" s="2"/>
    </row>
    <row r="64" spans="1:13" ht="16.5" x14ac:dyDescent="0.45">
      <c r="A64" s="13" t="s">
        <v>11</v>
      </c>
      <c r="B64" s="13" t="s">
        <v>11</v>
      </c>
      <c r="C64" s="13" t="s">
        <v>58</v>
      </c>
      <c r="D64" s="13" t="s">
        <v>84</v>
      </c>
      <c r="E64" s="13" t="s">
        <v>27</v>
      </c>
      <c r="F64" s="13" t="s">
        <v>49</v>
      </c>
      <c r="G64" s="54">
        <v>95042.232000000004</v>
      </c>
      <c r="H64" s="13">
        <v>2028</v>
      </c>
      <c r="I64" s="13" t="s">
        <v>32</v>
      </c>
      <c r="J64" s="13"/>
      <c r="K64" s="13"/>
      <c r="L64" s="13" t="s">
        <v>82</v>
      </c>
      <c r="M64" s="2"/>
    </row>
    <row r="65" spans="1:13" ht="16.5" x14ac:dyDescent="0.45">
      <c r="A65" s="13" t="s">
        <v>11</v>
      </c>
      <c r="B65" s="13" t="s">
        <v>11</v>
      </c>
      <c r="C65" s="13" t="s">
        <v>58</v>
      </c>
      <c r="D65" s="13" t="s">
        <v>86</v>
      </c>
      <c r="E65" s="13" t="s">
        <v>78</v>
      </c>
      <c r="F65" s="13" t="s">
        <v>49</v>
      </c>
      <c r="G65" s="54">
        <v>1725840.2960000001</v>
      </c>
      <c r="H65" s="13" t="s">
        <v>29</v>
      </c>
      <c r="I65" s="13" t="s">
        <v>32</v>
      </c>
      <c r="J65" s="13"/>
      <c r="K65" s="13"/>
      <c r="L65" s="13" t="s">
        <v>178</v>
      </c>
      <c r="M65" s="2"/>
    </row>
    <row r="66" spans="1:13" ht="16.5" x14ac:dyDescent="0.45">
      <c r="A66" s="13" t="s">
        <v>11</v>
      </c>
      <c r="B66" s="13" t="s">
        <v>11</v>
      </c>
      <c r="C66" s="13" t="s">
        <v>58</v>
      </c>
      <c r="D66" s="13" t="s">
        <v>86</v>
      </c>
      <c r="E66" s="13" t="s">
        <v>78</v>
      </c>
      <c r="F66" s="13" t="s">
        <v>49</v>
      </c>
      <c r="G66" s="54">
        <v>1725840.2960000001</v>
      </c>
      <c r="H66" s="13">
        <v>2024</v>
      </c>
      <c r="I66" s="13" t="s">
        <v>32</v>
      </c>
      <c r="J66" s="13"/>
      <c r="K66" s="13"/>
      <c r="L66" s="13" t="s">
        <v>178</v>
      </c>
      <c r="M66" s="2"/>
    </row>
    <row r="67" spans="1:13" ht="16.5" x14ac:dyDescent="0.45">
      <c r="A67" s="13" t="s">
        <v>11</v>
      </c>
      <c r="B67" s="13" t="s">
        <v>11</v>
      </c>
      <c r="C67" s="13" t="s">
        <v>58</v>
      </c>
      <c r="D67" s="13" t="s">
        <v>86</v>
      </c>
      <c r="E67" s="13" t="s">
        <v>78</v>
      </c>
      <c r="F67" s="13" t="s">
        <v>49</v>
      </c>
      <c r="G67" s="54">
        <v>1725840.2960000001</v>
      </c>
      <c r="H67" s="13">
        <v>2025</v>
      </c>
      <c r="I67" s="13" t="s">
        <v>32</v>
      </c>
      <c r="J67" s="13"/>
      <c r="K67" s="13"/>
      <c r="L67" s="13" t="s">
        <v>178</v>
      </c>
      <c r="M67" s="2"/>
    </row>
    <row r="68" spans="1:13" ht="16.5" x14ac:dyDescent="0.45">
      <c r="A68" s="13" t="s">
        <v>11</v>
      </c>
      <c r="B68" s="13" t="s">
        <v>11</v>
      </c>
      <c r="C68" s="13" t="s">
        <v>58</v>
      </c>
      <c r="D68" s="13" t="s">
        <v>86</v>
      </c>
      <c r="E68" s="13" t="s">
        <v>78</v>
      </c>
      <c r="F68" s="13" t="s">
        <v>49</v>
      </c>
      <c r="G68" s="54">
        <v>1725840.2960000001</v>
      </c>
      <c r="H68" s="13">
        <v>2026</v>
      </c>
      <c r="I68" s="13" t="s">
        <v>32</v>
      </c>
      <c r="J68" s="13"/>
      <c r="K68" s="13"/>
      <c r="L68" s="13" t="s">
        <v>178</v>
      </c>
      <c r="M68" s="2"/>
    </row>
    <row r="69" spans="1:13" ht="16.5" x14ac:dyDescent="0.45">
      <c r="A69" s="13" t="s">
        <v>11</v>
      </c>
      <c r="B69" s="13" t="s">
        <v>11</v>
      </c>
      <c r="C69" s="13" t="s">
        <v>58</v>
      </c>
      <c r="D69" s="13" t="s">
        <v>86</v>
      </c>
      <c r="E69" s="13" t="s">
        <v>78</v>
      </c>
      <c r="F69" s="13" t="s">
        <v>49</v>
      </c>
      <c r="G69" s="54">
        <v>1725840.2960000001</v>
      </c>
      <c r="H69" s="13">
        <v>2027</v>
      </c>
      <c r="I69" s="13" t="s">
        <v>32</v>
      </c>
      <c r="J69" s="13"/>
      <c r="K69" s="13"/>
      <c r="L69" s="13" t="s">
        <v>178</v>
      </c>
      <c r="M69" s="2"/>
    </row>
    <row r="70" spans="1:13" ht="16.5" x14ac:dyDescent="0.45">
      <c r="A70" s="13" t="s">
        <v>11</v>
      </c>
      <c r="B70" s="13" t="s">
        <v>11</v>
      </c>
      <c r="C70" s="13" t="s">
        <v>58</v>
      </c>
      <c r="D70" s="13" t="s">
        <v>86</v>
      </c>
      <c r="E70" s="13" t="s">
        <v>78</v>
      </c>
      <c r="F70" s="13" t="s">
        <v>49</v>
      </c>
      <c r="G70" s="54">
        <v>1725840.2960000001</v>
      </c>
      <c r="H70" s="13">
        <v>2028</v>
      </c>
      <c r="I70" s="13" t="s">
        <v>32</v>
      </c>
      <c r="J70" s="13"/>
      <c r="K70" s="13"/>
      <c r="L70" s="13" t="s">
        <v>178</v>
      </c>
      <c r="M70" s="2"/>
    </row>
    <row r="71" spans="1:13" ht="16.5" x14ac:dyDescent="0.45">
      <c r="A71" s="13" t="s">
        <v>11</v>
      </c>
      <c r="B71" s="13" t="s">
        <v>11</v>
      </c>
      <c r="C71" s="13" t="s">
        <v>58</v>
      </c>
      <c r="D71" s="13" t="s">
        <v>87</v>
      </c>
      <c r="E71" s="13" t="s">
        <v>78</v>
      </c>
      <c r="F71" s="13" t="s">
        <v>49</v>
      </c>
      <c r="G71" s="54">
        <v>179678.024</v>
      </c>
      <c r="H71" s="13" t="s">
        <v>29</v>
      </c>
      <c r="I71" s="13" t="s">
        <v>32</v>
      </c>
      <c r="J71" s="13"/>
      <c r="K71" s="13"/>
      <c r="L71" s="13" t="s">
        <v>179</v>
      </c>
      <c r="M71" s="2"/>
    </row>
    <row r="72" spans="1:13" ht="16.5" x14ac:dyDescent="0.45">
      <c r="A72" s="13" t="s">
        <v>11</v>
      </c>
      <c r="B72" s="13" t="s">
        <v>11</v>
      </c>
      <c r="C72" s="13" t="s">
        <v>58</v>
      </c>
      <c r="D72" s="13" t="s">
        <v>87</v>
      </c>
      <c r="E72" s="13" t="s">
        <v>78</v>
      </c>
      <c r="F72" s="13" t="s">
        <v>49</v>
      </c>
      <c r="G72" s="54">
        <v>179678.024</v>
      </c>
      <c r="H72" s="13">
        <v>2024</v>
      </c>
      <c r="I72" s="13" t="s">
        <v>32</v>
      </c>
      <c r="J72" s="13"/>
      <c r="K72" s="13"/>
      <c r="L72" s="13" t="s">
        <v>179</v>
      </c>
      <c r="M72" s="2"/>
    </row>
    <row r="73" spans="1:13" ht="16.5" x14ac:dyDescent="0.45">
      <c r="A73" s="13" t="s">
        <v>11</v>
      </c>
      <c r="B73" s="13" t="s">
        <v>11</v>
      </c>
      <c r="C73" s="13" t="s">
        <v>58</v>
      </c>
      <c r="D73" s="13" t="s">
        <v>87</v>
      </c>
      <c r="E73" s="13" t="s">
        <v>78</v>
      </c>
      <c r="F73" s="13" t="s">
        <v>49</v>
      </c>
      <c r="G73" s="54">
        <v>179678.024</v>
      </c>
      <c r="H73" s="13">
        <v>2025</v>
      </c>
      <c r="I73" s="13" t="s">
        <v>32</v>
      </c>
      <c r="J73" s="13"/>
      <c r="K73" s="13"/>
      <c r="L73" s="13" t="s">
        <v>179</v>
      </c>
      <c r="M73" s="2"/>
    </row>
    <row r="74" spans="1:13" ht="16.5" x14ac:dyDescent="0.45">
      <c r="A74" s="13" t="s">
        <v>11</v>
      </c>
      <c r="B74" s="13" t="s">
        <v>11</v>
      </c>
      <c r="C74" s="13" t="s">
        <v>58</v>
      </c>
      <c r="D74" s="13" t="s">
        <v>87</v>
      </c>
      <c r="E74" s="13" t="s">
        <v>78</v>
      </c>
      <c r="F74" s="13" t="s">
        <v>49</v>
      </c>
      <c r="G74" s="54">
        <v>179678.024</v>
      </c>
      <c r="H74" s="13">
        <v>2026</v>
      </c>
      <c r="I74" s="13" t="s">
        <v>32</v>
      </c>
      <c r="J74" s="13"/>
      <c r="K74" s="13"/>
      <c r="L74" s="13" t="s">
        <v>179</v>
      </c>
      <c r="M74" s="2"/>
    </row>
    <row r="75" spans="1:13" ht="16.5" x14ac:dyDescent="0.45">
      <c r="A75" s="13" t="s">
        <v>11</v>
      </c>
      <c r="B75" s="13" t="s">
        <v>11</v>
      </c>
      <c r="C75" s="13" t="s">
        <v>58</v>
      </c>
      <c r="D75" s="13" t="s">
        <v>87</v>
      </c>
      <c r="E75" s="13" t="s">
        <v>78</v>
      </c>
      <c r="F75" s="13" t="s">
        <v>49</v>
      </c>
      <c r="G75" s="54">
        <v>179678.024</v>
      </c>
      <c r="H75" s="13">
        <v>2027</v>
      </c>
      <c r="I75" s="13" t="s">
        <v>32</v>
      </c>
      <c r="J75" s="13"/>
      <c r="K75" s="13"/>
      <c r="L75" s="13" t="s">
        <v>179</v>
      </c>
      <c r="M75" s="2"/>
    </row>
    <row r="76" spans="1:13" ht="16.5" x14ac:dyDescent="0.45">
      <c r="A76" s="13" t="s">
        <v>11</v>
      </c>
      <c r="B76" s="13" t="s">
        <v>11</v>
      </c>
      <c r="C76" s="13" t="s">
        <v>58</v>
      </c>
      <c r="D76" s="13" t="s">
        <v>87</v>
      </c>
      <c r="E76" s="13" t="s">
        <v>78</v>
      </c>
      <c r="F76" s="13" t="s">
        <v>49</v>
      </c>
      <c r="G76" s="54">
        <v>179678.024</v>
      </c>
      <c r="H76" s="13">
        <v>2028</v>
      </c>
      <c r="I76" s="13" t="s">
        <v>32</v>
      </c>
      <c r="J76" s="13"/>
      <c r="K76" s="13"/>
      <c r="L76" s="13" t="s">
        <v>179</v>
      </c>
      <c r="M76" s="2"/>
    </row>
    <row r="77" spans="1:13" ht="16.5" x14ac:dyDescent="0.45">
      <c r="A77" s="13" t="s">
        <v>11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2"/>
    </row>
    <row r="78" spans="1:13" ht="16.5" x14ac:dyDescent="0.45">
      <c r="A78" s="13" t="s">
        <v>11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 t="s">
        <v>177</v>
      </c>
      <c r="M78" s="2"/>
    </row>
    <row r="79" spans="1:13" ht="16.5" x14ac:dyDescent="0.45">
      <c r="A79" s="13" t="s">
        <v>11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2"/>
    </row>
    <row r="80" spans="1:13" ht="16.5" x14ac:dyDescent="0.45">
      <c r="A80" s="13" t="s">
        <v>11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2"/>
    </row>
    <row r="81" spans="1:13" ht="16.5" x14ac:dyDescent="0.45">
      <c r="A81" s="13" t="s">
        <v>11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2"/>
    </row>
    <row r="82" spans="1:13" ht="16.5" x14ac:dyDescent="0.45">
      <c r="A82" s="13" t="s">
        <v>11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2"/>
    </row>
    <row r="83" spans="1:13" ht="16.5" x14ac:dyDescent="0.4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2"/>
    </row>
    <row r="84" spans="1:13" ht="16.5" x14ac:dyDescent="0.45">
      <c r="A84" s="13" t="s">
        <v>11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2"/>
    </row>
    <row r="85" spans="1:13" ht="16.5" x14ac:dyDescent="0.45">
      <c r="A85" s="13" t="s">
        <v>11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2"/>
    </row>
    <row r="86" spans="1:13" ht="16.5" x14ac:dyDescent="0.45">
      <c r="A86" s="13" t="s">
        <v>11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2"/>
    </row>
    <row r="87" spans="1:13" ht="16.5" x14ac:dyDescent="0.45">
      <c r="A87" s="13" t="s">
        <v>11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2"/>
    </row>
    <row r="88" spans="1:13" ht="16.5" x14ac:dyDescent="0.45">
      <c r="A88" s="13" t="s">
        <v>11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2"/>
    </row>
    <row r="89" spans="1:13" ht="16.5" x14ac:dyDescent="0.45">
      <c r="A89" s="13" t="s">
        <v>11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2"/>
    </row>
    <row r="90" spans="1:13" ht="16.5" x14ac:dyDescent="0.45">
      <c r="A90" s="13" t="s">
        <v>11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2"/>
    </row>
    <row r="91" spans="1:13" ht="16.5" x14ac:dyDescent="0.45">
      <c r="A91" s="13" t="s">
        <v>11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2"/>
    </row>
    <row r="92" spans="1:13" ht="16.5" x14ac:dyDescent="0.45">
      <c r="A92" s="13" t="s">
        <v>11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2"/>
    </row>
    <row r="93" spans="1:13" ht="16.5" x14ac:dyDescent="0.45">
      <c r="A93" s="13" t="s">
        <v>11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2"/>
    </row>
    <row r="94" spans="1:13" ht="16.5" x14ac:dyDescent="0.45">
      <c r="A94" s="13" t="s">
        <v>11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2"/>
    </row>
    <row r="95" spans="1:13" ht="16.5" x14ac:dyDescent="0.45">
      <c r="A95" s="13" t="s">
        <v>11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2"/>
    </row>
    <row r="96" spans="1:13" ht="16.5" x14ac:dyDescent="0.45">
      <c r="A96" s="13" t="s">
        <v>11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2"/>
    </row>
    <row r="97" spans="1:13" ht="16.5" x14ac:dyDescent="0.45">
      <c r="A97" s="13" t="s">
        <v>11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2"/>
    </row>
    <row r="98" spans="1:13" ht="16.5" x14ac:dyDescent="0.45">
      <c r="A98" s="13" t="s">
        <v>11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2"/>
    </row>
    <row r="99" spans="1:13" ht="16.5" x14ac:dyDescent="0.45">
      <c r="A99" s="13" t="s">
        <v>11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2"/>
    </row>
    <row r="100" spans="1:13" ht="16.5" x14ac:dyDescent="0.45">
      <c r="A100" s="13" t="s">
        <v>11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2"/>
    </row>
    <row r="101" spans="1:13" ht="16.5" x14ac:dyDescent="0.45">
      <c r="A101" s="13" t="s">
        <v>11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2"/>
    </row>
    <row r="102" spans="1:13" ht="16.5" x14ac:dyDescent="0.45">
      <c r="A102" s="13" t="s">
        <v>11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2"/>
    </row>
    <row r="103" spans="1:13" ht="16.5" x14ac:dyDescent="0.45">
      <c r="A103" s="13" t="s">
        <v>11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2"/>
    </row>
    <row r="104" spans="1:13" ht="16.5" x14ac:dyDescent="0.45">
      <c r="A104" s="13" t="s">
        <v>11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2"/>
    </row>
    <row r="105" spans="1:13" ht="16.5" x14ac:dyDescent="0.4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2"/>
    </row>
    <row r="106" spans="1:13" ht="16.5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2"/>
    </row>
    <row r="107" spans="1:13" ht="16.5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2"/>
    </row>
    <row r="108" spans="1:13" ht="16.5" x14ac:dyDescent="0.4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2"/>
    </row>
    <row r="109" spans="1:13" ht="16.5" x14ac:dyDescent="0.4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2"/>
    </row>
    <row r="110" spans="1:13" ht="16.5" x14ac:dyDescent="0.4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2"/>
    </row>
    <row r="111" spans="1:13" ht="16.5" x14ac:dyDescent="0.4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2"/>
    </row>
    <row r="112" spans="1:13" ht="16.5" x14ac:dyDescent="0.4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2"/>
    </row>
    <row r="113" spans="1:13" ht="16.5" x14ac:dyDescent="0.4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2"/>
    </row>
    <row r="114" spans="1:13" ht="16.5" x14ac:dyDescent="0.4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2"/>
    </row>
    <row r="115" spans="1:13" ht="16.5" x14ac:dyDescent="0.4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2"/>
    </row>
    <row r="116" spans="1:13" ht="16.5" x14ac:dyDescent="0.4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2"/>
    </row>
    <row r="117" spans="1:13" ht="16.5" x14ac:dyDescent="0.4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2"/>
    </row>
    <row r="118" spans="1:13" ht="16.5" x14ac:dyDescent="0.4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2"/>
    </row>
    <row r="119" spans="1:13" ht="16.5" x14ac:dyDescent="0.4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2"/>
    </row>
    <row r="120" spans="1:13" ht="16.5" x14ac:dyDescent="0.4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2"/>
    </row>
    <row r="121" spans="1:13" ht="16.5" x14ac:dyDescent="0.4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2"/>
    </row>
    <row r="122" spans="1:13" ht="16.5" x14ac:dyDescent="0.4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2"/>
    </row>
    <row r="123" spans="1:13" ht="16.5" x14ac:dyDescent="0.4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2"/>
    </row>
    <row r="124" spans="1:13" ht="16.5" x14ac:dyDescent="0.4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2"/>
    </row>
    <row r="125" spans="1:13" ht="16.5" x14ac:dyDescent="0.4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2"/>
    </row>
    <row r="126" spans="1:13" ht="16.5" x14ac:dyDescent="0.4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2"/>
    </row>
    <row r="127" spans="1:13" ht="16.5" x14ac:dyDescent="0.4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2"/>
    </row>
    <row r="128" spans="1:13" ht="16.5" x14ac:dyDescent="0.4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2"/>
    </row>
    <row r="129" spans="1:13" ht="16.5" x14ac:dyDescent="0.4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2"/>
    </row>
    <row r="130" spans="1:13" ht="16.5" x14ac:dyDescent="0.4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2"/>
    </row>
    <row r="131" spans="1:13" ht="16.5" x14ac:dyDescent="0.4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2"/>
    </row>
    <row r="132" spans="1:13" ht="16.5" x14ac:dyDescent="0.4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2"/>
    </row>
    <row r="133" spans="1:13" ht="16.5" x14ac:dyDescent="0.4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2"/>
    </row>
    <row r="134" spans="1:13" ht="16.5" x14ac:dyDescent="0.4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2"/>
    </row>
    <row r="135" spans="1:13" ht="16.5" x14ac:dyDescent="0.4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2"/>
    </row>
    <row r="136" spans="1:13" ht="16.5" x14ac:dyDescent="0.4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2"/>
    </row>
    <row r="137" spans="1:13" ht="16.5" x14ac:dyDescent="0.4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2"/>
    </row>
    <row r="138" spans="1:13" ht="16.5" x14ac:dyDescent="0.4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2"/>
    </row>
    <row r="139" spans="1:13" ht="16.5" x14ac:dyDescent="0.4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2"/>
    </row>
    <row r="140" spans="1:13" ht="16.5" x14ac:dyDescent="0.4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2"/>
    </row>
    <row r="141" spans="1:13" ht="16.5" x14ac:dyDescent="0.4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2"/>
    </row>
    <row r="142" spans="1:13" ht="16.5" x14ac:dyDescent="0.4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2"/>
    </row>
    <row r="143" spans="1:13" ht="16.5" x14ac:dyDescent="0.4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2"/>
    </row>
    <row r="144" spans="1:13" ht="16.5" x14ac:dyDescent="0.4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2"/>
    </row>
    <row r="145" spans="1:13" ht="16.5" x14ac:dyDescent="0.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2"/>
    </row>
    <row r="146" spans="1:13" ht="16.5" x14ac:dyDescent="0.4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2"/>
    </row>
    <row r="147" spans="1:13" ht="16.5" x14ac:dyDescent="0.4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2"/>
    </row>
    <row r="148" spans="1:13" ht="16.5" x14ac:dyDescent="0.4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2"/>
    </row>
    <row r="149" spans="1:13" ht="16.5" x14ac:dyDescent="0.4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2"/>
    </row>
    <row r="150" spans="1:13" ht="16.5" x14ac:dyDescent="0.4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2"/>
    </row>
    <row r="151" spans="1:13" ht="16.5" x14ac:dyDescent="0.4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2"/>
    </row>
    <row r="152" spans="1:13" ht="16.5" x14ac:dyDescent="0.4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2"/>
    </row>
    <row r="153" spans="1:13" ht="16.5" x14ac:dyDescent="0.4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2"/>
    </row>
    <row r="154" spans="1:13" ht="16.5" x14ac:dyDescent="0.4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2"/>
    </row>
    <row r="155" spans="1:13" ht="16.5" x14ac:dyDescent="0.4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2"/>
    </row>
    <row r="156" spans="1:13" ht="16.5" x14ac:dyDescent="0.4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2"/>
    </row>
    <row r="157" spans="1:13" ht="16.5" x14ac:dyDescent="0.4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2"/>
    </row>
    <row r="158" spans="1:13" ht="16.5" x14ac:dyDescent="0.4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2"/>
    </row>
    <row r="159" spans="1:13" ht="16.5" x14ac:dyDescent="0.4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2"/>
    </row>
    <row r="160" spans="1:13" ht="16.5" x14ac:dyDescent="0.4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2"/>
    </row>
    <row r="161" spans="1:13" ht="16.5" x14ac:dyDescent="0.4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2"/>
    </row>
    <row r="162" spans="1:13" ht="16.5" x14ac:dyDescent="0.4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2"/>
    </row>
    <row r="163" spans="1:13" ht="16.5" x14ac:dyDescent="0.4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2"/>
    </row>
    <row r="164" spans="1:13" ht="16.5" x14ac:dyDescent="0.4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2"/>
    </row>
    <row r="165" spans="1:13" ht="16.5" x14ac:dyDescent="0.4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2"/>
    </row>
    <row r="166" spans="1:13" ht="16.5" x14ac:dyDescent="0.4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2"/>
    </row>
    <row r="167" spans="1:13" ht="16.5" x14ac:dyDescent="0.4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2"/>
    </row>
    <row r="168" spans="1:13" ht="16.5" x14ac:dyDescent="0.4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2"/>
    </row>
    <row r="169" spans="1:13" ht="16.5" x14ac:dyDescent="0.4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2"/>
    </row>
    <row r="170" spans="1:13" ht="16.5" x14ac:dyDescent="0.4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2"/>
    </row>
    <row r="171" spans="1:13" ht="16.5" x14ac:dyDescent="0.4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2"/>
    </row>
    <row r="172" spans="1:13" ht="16.5" x14ac:dyDescent="0.4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2"/>
    </row>
    <row r="173" spans="1:13" ht="16.5" x14ac:dyDescent="0.4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2"/>
    </row>
    <row r="174" spans="1:13" ht="16.5" x14ac:dyDescent="0.4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2"/>
    </row>
    <row r="175" spans="1:13" ht="16.5" x14ac:dyDescent="0.4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2"/>
    </row>
    <row r="176" spans="1:13" ht="16.5" x14ac:dyDescent="0.4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2"/>
    </row>
    <row r="177" spans="1:13" ht="16.5" x14ac:dyDescent="0.4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2"/>
    </row>
    <row r="178" spans="1:13" ht="16.5" x14ac:dyDescent="0.4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2"/>
    </row>
    <row r="179" spans="1:13" ht="16.5" x14ac:dyDescent="0.4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2"/>
    </row>
    <row r="180" spans="1:13" ht="16.5" x14ac:dyDescent="0.4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2"/>
    </row>
    <row r="181" spans="1:13" ht="16.5" x14ac:dyDescent="0.4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2"/>
    </row>
    <row r="182" spans="1:13" ht="16.5" x14ac:dyDescent="0.4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2"/>
    </row>
    <row r="183" spans="1:13" ht="16.5" x14ac:dyDescent="0.4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2"/>
    </row>
    <row r="184" spans="1:13" ht="16.5" x14ac:dyDescent="0.4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2"/>
    </row>
    <row r="185" spans="1:13" ht="16.5" x14ac:dyDescent="0.4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2"/>
    </row>
    <row r="186" spans="1:13" ht="16.5" x14ac:dyDescent="0.4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2"/>
    </row>
    <row r="187" spans="1:13" ht="16.5" x14ac:dyDescent="0.4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2"/>
    </row>
    <row r="188" spans="1:13" ht="16.5" x14ac:dyDescent="0.4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2"/>
    </row>
    <row r="189" spans="1:13" ht="16.5" x14ac:dyDescent="0.4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2"/>
    </row>
    <row r="190" spans="1:13" ht="16.5" x14ac:dyDescent="0.4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2"/>
    </row>
    <row r="191" spans="1:13" ht="16.5" x14ac:dyDescent="0.4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2"/>
    </row>
    <row r="192" spans="1:13" ht="16.5" x14ac:dyDescent="0.4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2"/>
    </row>
    <row r="193" spans="1:13" ht="16.5" x14ac:dyDescent="0.4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2"/>
    </row>
    <row r="194" spans="1:13" ht="16.5" x14ac:dyDescent="0.4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2"/>
    </row>
    <row r="195" spans="1:13" ht="16.5" x14ac:dyDescent="0.4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2"/>
    </row>
    <row r="196" spans="1:13" ht="16.5" x14ac:dyDescent="0.4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2"/>
    </row>
    <row r="197" spans="1:13" ht="16.5" x14ac:dyDescent="0.4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2"/>
    </row>
    <row r="198" spans="1:13" ht="16.5" x14ac:dyDescent="0.4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2"/>
    </row>
    <row r="199" spans="1:13" ht="16.5" x14ac:dyDescent="0.4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2"/>
    </row>
    <row r="200" spans="1:13" ht="16.5" x14ac:dyDescent="0.4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2"/>
    </row>
    <row r="201" spans="1:13" ht="16.5" x14ac:dyDescent="0.4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2"/>
    </row>
    <row r="202" spans="1:13" ht="16.5" x14ac:dyDescent="0.4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2"/>
    </row>
    <row r="203" spans="1:13" ht="16.5" x14ac:dyDescent="0.4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2"/>
    </row>
    <row r="204" spans="1:13" ht="16.5" x14ac:dyDescent="0.4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2"/>
    </row>
    <row r="205" spans="1:13" ht="16.5" x14ac:dyDescent="0.4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2"/>
    </row>
    <row r="206" spans="1:13" ht="16.5" x14ac:dyDescent="0.4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2"/>
    </row>
    <row r="207" spans="1:13" ht="16.5" x14ac:dyDescent="0.4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2"/>
    </row>
    <row r="208" spans="1:13" ht="16.5" x14ac:dyDescent="0.4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2"/>
    </row>
    <row r="209" spans="1:13" ht="16.5" x14ac:dyDescent="0.4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2"/>
    </row>
    <row r="210" spans="1:13" ht="16.5" x14ac:dyDescent="0.4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2"/>
    </row>
    <row r="211" spans="1:13" ht="16.5" x14ac:dyDescent="0.4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2"/>
    </row>
    <row r="212" spans="1:13" ht="16.5" x14ac:dyDescent="0.4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2"/>
    </row>
    <row r="213" spans="1:13" ht="16.5" x14ac:dyDescent="0.4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2"/>
    </row>
    <row r="214" spans="1:13" ht="16.5" x14ac:dyDescent="0.4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2"/>
    </row>
    <row r="215" spans="1:13" ht="16.5" x14ac:dyDescent="0.4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2"/>
    </row>
    <row r="216" spans="1:13" ht="16.5" x14ac:dyDescent="0.4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2"/>
    </row>
    <row r="217" spans="1:13" ht="16.5" x14ac:dyDescent="0.4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2"/>
    </row>
    <row r="218" spans="1:13" ht="16.5" x14ac:dyDescent="0.4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2"/>
    </row>
    <row r="219" spans="1:13" ht="16.5" x14ac:dyDescent="0.4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2"/>
    </row>
    <row r="220" spans="1:13" ht="16.5" x14ac:dyDescent="0.4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2"/>
    </row>
    <row r="221" spans="1:13" ht="16.5" x14ac:dyDescent="0.4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2"/>
    </row>
    <row r="222" spans="1:13" ht="16.5" x14ac:dyDescent="0.4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2"/>
    </row>
    <row r="223" spans="1:13" ht="16.5" x14ac:dyDescent="0.4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2"/>
    </row>
    <row r="224" spans="1:13" ht="16.5" x14ac:dyDescent="0.4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2"/>
    </row>
    <row r="225" spans="1:13" ht="16.5" x14ac:dyDescent="0.4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2"/>
    </row>
    <row r="226" spans="1:13" ht="16.5" x14ac:dyDescent="0.4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2"/>
    </row>
    <row r="227" spans="1:13" ht="16.5" x14ac:dyDescent="0.4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2"/>
    </row>
    <row r="228" spans="1:13" ht="16.5" x14ac:dyDescent="0.4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2"/>
    </row>
    <row r="229" spans="1:13" ht="16.5" x14ac:dyDescent="0.4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2"/>
    </row>
    <row r="230" spans="1:13" ht="16.5" x14ac:dyDescent="0.4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2"/>
    </row>
    <row r="231" spans="1:13" ht="16.5" x14ac:dyDescent="0.4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2"/>
    </row>
    <row r="232" spans="1:13" ht="16.5" x14ac:dyDescent="0.4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2"/>
    </row>
    <row r="233" spans="1:13" ht="16.5" x14ac:dyDescent="0.4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2"/>
    </row>
    <row r="234" spans="1:13" ht="16.5" x14ac:dyDescent="0.4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2"/>
    </row>
    <row r="235" spans="1:13" ht="16.5" x14ac:dyDescent="0.4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2"/>
    </row>
    <row r="236" spans="1:13" ht="16.5" x14ac:dyDescent="0.4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2"/>
    </row>
    <row r="237" spans="1:13" ht="16.5" x14ac:dyDescent="0.4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2"/>
    </row>
    <row r="238" spans="1:13" ht="16.5" x14ac:dyDescent="0.4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2"/>
    </row>
    <row r="239" spans="1:13" ht="16.5" x14ac:dyDescent="0.4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2"/>
    </row>
    <row r="240" spans="1:13" ht="16.5" x14ac:dyDescent="0.4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2"/>
    </row>
    <row r="241" spans="1:13" ht="16.5" x14ac:dyDescent="0.4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2"/>
    </row>
    <row r="242" spans="1:13" ht="16.5" x14ac:dyDescent="0.4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2"/>
    </row>
    <row r="243" spans="1:13" ht="16.5" x14ac:dyDescent="0.4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2"/>
    </row>
    <row r="244" spans="1:13" ht="16.5" x14ac:dyDescent="0.4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2"/>
    </row>
    <row r="245" spans="1:13" ht="16.5" x14ac:dyDescent="0.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2"/>
    </row>
    <row r="246" spans="1:13" ht="16.5" x14ac:dyDescent="0.4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2"/>
    </row>
    <row r="247" spans="1:13" ht="16.5" x14ac:dyDescent="0.4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2"/>
    </row>
    <row r="248" spans="1:13" ht="16.5" x14ac:dyDescent="0.4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2"/>
    </row>
    <row r="249" spans="1:13" ht="16.5" x14ac:dyDescent="0.4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2"/>
    </row>
    <row r="250" spans="1:13" ht="16.5" x14ac:dyDescent="0.4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2"/>
    </row>
    <row r="251" spans="1:13" ht="16.5" x14ac:dyDescent="0.4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2"/>
    </row>
    <row r="252" spans="1:13" ht="16.5" x14ac:dyDescent="0.4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2"/>
    </row>
    <row r="253" spans="1:13" ht="16.5" x14ac:dyDescent="0.4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2"/>
    </row>
    <row r="254" spans="1:13" ht="16.5" x14ac:dyDescent="0.4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2"/>
    </row>
    <row r="255" spans="1:13" ht="16.5" x14ac:dyDescent="0.4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2"/>
    </row>
    <row r="256" spans="1:13" ht="16.5" x14ac:dyDescent="0.4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2"/>
    </row>
    <row r="257" spans="1:13" ht="16.5" x14ac:dyDescent="0.4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2"/>
    </row>
    <row r="258" spans="1:13" ht="16.5" x14ac:dyDescent="0.4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2"/>
    </row>
    <row r="259" spans="1:13" ht="16.5" x14ac:dyDescent="0.4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2"/>
    </row>
    <row r="260" spans="1:13" ht="16.5" x14ac:dyDescent="0.4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2"/>
    </row>
    <row r="261" spans="1:13" ht="16.5" x14ac:dyDescent="0.4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2"/>
    </row>
    <row r="262" spans="1:13" ht="16.5" x14ac:dyDescent="0.4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2"/>
    </row>
    <row r="263" spans="1:13" ht="16.5" x14ac:dyDescent="0.4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2"/>
    </row>
    <row r="264" spans="1:13" ht="16.5" x14ac:dyDescent="0.4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2"/>
    </row>
    <row r="265" spans="1:13" ht="16.5" x14ac:dyDescent="0.4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2"/>
    </row>
    <row r="266" spans="1:13" ht="16.5" x14ac:dyDescent="0.4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2"/>
    </row>
    <row r="267" spans="1:13" ht="16.5" x14ac:dyDescent="0.4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2"/>
    </row>
    <row r="268" spans="1:13" ht="16.5" x14ac:dyDescent="0.4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2"/>
    </row>
    <row r="269" spans="1:13" ht="16.5" x14ac:dyDescent="0.4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2"/>
    </row>
    <row r="270" spans="1:13" ht="16.5" x14ac:dyDescent="0.4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2"/>
    </row>
    <row r="271" spans="1:13" ht="16.5" x14ac:dyDescent="0.4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2"/>
    </row>
    <row r="272" spans="1:13" ht="16.5" x14ac:dyDescent="0.4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2"/>
    </row>
    <row r="273" spans="1:13" ht="16.5" x14ac:dyDescent="0.4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2"/>
    </row>
    <row r="274" spans="1:13" ht="16.5" x14ac:dyDescent="0.4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2"/>
    </row>
    <row r="275" spans="1:13" ht="16.5" x14ac:dyDescent="0.4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2"/>
    </row>
    <row r="276" spans="1:13" ht="16.5" x14ac:dyDescent="0.4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2"/>
    </row>
    <row r="277" spans="1:13" ht="16.5" x14ac:dyDescent="0.4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2"/>
    </row>
    <row r="278" spans="1:13" ht="16.5" x14ac:dyDescent="0.4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2"/>
    </row>
    <row r="279" spans="1:13" ht="16.5" x14ac:dyDescent="0.4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2"/>
    </row>
    <row r="280" spans="1:13" ht="16.5" x14ac:dyDescent="0.4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2"/>
    </row>
    <row r="281" spans="1:13" ht="16.5" x14ac:dyDescent="0.4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2"/>
    </row>
    <row r="282" spans="1:13" ht="16.5" x14ac:dyDescent="0.4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2"/>
    </row>
    <row r="283" spans="1:13" ht="16.5" x14ac:dyDescent="0.4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2"/>
    </row>
    <row r="284" spans="1:13" ht="16.5" x14ac:dyDescent="0.4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2"/>
    </row>
    <row r="285" spans="1:13" ht="16.5" x14ac:dyDescent="0.4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2"/>
    </row>
    <row r="286" spans="1:13" ht="16.5" x14ac:dyDescent="0.4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2"/>
    </row>
    <row r="287" spans="1:13" ht="16.5" x14ac:dyDescent="0.4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2"/>
    </row>
    <row r="288" spans="1:13" ht="16.5" x14ac:dyDescent="0.4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2"/>
    </row>
    <row r="289" spans="1:13" ht="16.5" x14ac:dyDescent="0.4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2"/>
    </row>
    <row r="290" spans="1:13" ht="16.5" x14ac:dyDescent="0.4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2"/>
    </row>
    <row r="291" spans="1:13" ht="16.5" x14ac:dyDescent="0.4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2"/>
    </row>
    <row r="292" spans="1:13" ht="16.5" x14ac:dyDescent="0.4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2"/>
    </row>
    <row r="293" spans="1:13" ht="16.5" x14ac:dyDescent="0.4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2"/>
    </row>
    <row r="294" spans="1:13" ht="16.5" x14ac:dyDescent="0.4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2"/>
    </row>
    <row r="295" spans="1:13" ht="16.5" x14ac:dyDescent="0.4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2"/>
    </row>
    <row r="296" spans="1:13" ht="16.5" x14ac:dyDescent="0.4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2"/>
    </row>
    <row r="297" spans="1:13" ht="16.5" x14ac:dyDescent="0.4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2"/>
    </row>
    <row r="298" spans="1:13" ht="16.5" x14ac:dyDescent="0.4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2"/>
    </row>
    <row r="299" spans="1:13" ht="16.5" x14ac:dyDescent="0.4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2"/>
    </row>
    <row r="300" spans="1:13" ht="16.5" x14ac:dyDescent="0.4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2"/>
    </row>
    <row r="301" spans="1:13" ht="16.5" x14ac:dyDescent="0.4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2"/>
    </row>
    <row r="302" spans="1:13" ht="16.5" x14ac:dyDescent="0.4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2"/>
    </row>
    <row r="303" spans="1:13" ht="16.5" x14ac:dyDescent="0.4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2"/>
    </row>
    <row r="304" spans="1:13" ht="16.5" x14ac:dyDescent="0.4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2"/>
    </row>
    <row r="305" spans="1:13" ht="16.5" x14ac:dyDescent="0.4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2"/>
    </row>
    <row r="306" spans="1:13" ht="16.5" x14ac:dyDescent="0.4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2"/>
    </row>
    <row r="307" spans="1:13" ht="16.5" x14ac:dyDescent="0.4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2"/>
    </row>
    <row r="308" spans="1:13" ht="16.5" x14ac:dyDescent="0.4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2"/>
    </row>
    <row r="309" spans="1:13" ht="16.5" x14ac:dyDescent="0.4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2"/>
    </row>
    <row r="310" spans="1:13" ht="16.5" x14ac:dyDescent="0.4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2"/>
    </row>
    <row r="311" spans="1:13" ht="16.5" x14ac:dyDescent="0.4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2"/>
    </row>
    <row r="312" spans="1:13" ht="16.5" x14ac:dyDescent="0.4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2"/>
    </row>
    <row r="313" spans="1:13" ht="16.5" x14ac:dyDescent="0.4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2"/>
    </row>
    <row r="314" spans="1:13" ht="16.5" x14ac:dyDescent="0.4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2"/>
    </row>
    <row r="315" spans="1:13" ht="16.5" x14ac:dyDescent="0.4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2"/>
    </row>
    <row r="316" spans="1:13" ht="16.5" x14ac:dyDescent="0.4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2"/>
    </row>
    <row r="317" spans="1:13" ht="16.5" x14ac:dyDescent="0.4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2"/>
    </row>
    <row r="318" spans="1:13" ht="16.5" x14ac:dyDescent="0.4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2"/>
    </row>
    <row r="319" spans="1:13" ht="16.5" x14ac:dyDescent="0.4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2"/>
    </row>
    <row r="320" spans="1:13" ht="16.5" x14ac:dyDescent="0.4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2"/>
    </row>
    <row r="321" spans="1:13" ht="16.5" x14ac:dyDescent="0.4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2"/>
    </row>
    <row r="322" spans="1:13" ht="16.5" x14ac:dyDescent="0.4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2"/>
    </row>
    <row r="323" spans="1:13" ht="16.5" x14ac:dyDescent="0.4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2"/>
    </row>
    <row r="324" spans="1:13" ht="16.5" x14ac:dyDescent="0.4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2"/>
    </row>
    <row r="325" spans="1:13" ht="16.5" x14ac:dyDescent="0.4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2"/>
    </row>
    <row r="326" spans="1:13" ht="16.5" x14ac:dyDescent="0.4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2"/>
    </row>
    <row r="327" spans="1:13" ht="16.5" x14ac:dyDescent="0.4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2"/>
    </row>
    <row r="328" spans="1:13" ht="16.5" x14ac:dyDescent="0.4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2"/>
    </row>
    <row r="329" spans="1:13" ht="16.5" x14ac:dyDescent="0.4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2"/>
    </row>
    <row r="330" spans="1:13" ht="16.5" x14ac:dyDescent="0.4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2"/>
    </row>
    <row r="331" spans="1:13" ht="16.5" x14ac:dyDescent="0.4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2"/>
    </row>
    <row r="332" spans="1:13" ht="16.5" x14ac:dyDescent="0.4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2"/>
    </row>
    <row r="333" spans="1:13" ht="16.5" x14ac:dyDescent="0.4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2"/>
    </row>
    <row r="334" spans="1:13" ht="16.5" x14ac:dyDescent="0.4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2"/>
    </row>
    <row r="335" spans="1:13" ht="16.5" x14ac:dyDescent="0.4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2"/>
    </row>
    <row r="336" spans="1:13" ht="16.5" x14ac:dyDescent="0.4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2"/>
    </row>
    <row r="337" spans="1:13" ht="16.5" x14ac:dyDescent="0.4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2"/>
    </row>
    <row r="338" spans="1:13" ht="16.5" x14ac:dyDescent="0.4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2"/>
    </row>
    <row r="339" spans="1:13" ht="16.5" x14ac:dyDescent="0.4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2"/>
    </row>
    <row r="340" spans="1:13" ht="16.5" x14ac:dyDescent="0.4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2"/>
    </row>
    <row r="341" spans="1:13" ht="16.5" x14ac:dyDescent="0.4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2"/>
    </row>
    <row r="342" spans="1:13" ht="16.5" x14ac:dyDescent="0.4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2"/>
    </row>
    <row r="343" spans="1:13" ht="16.5" x14ac:dyDescent="0.4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2"/>
    </row>
    <row r="344" spans="1:13" ht="16.5" x14ac:dyDescent="0.4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2"/>
    </row>
    <row r="345" spans="1:13" ht="16.5" x14ac:dyDescent="0.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2"/>
    </row>
    <row r="346" spans="1:13" ht="16.5" x14ac:dyDescent="0.4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2"/>
    </row>
    <row r="347" spans="1:13" ht="16.5" x14ac:dyDescent="0.4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2"/>
    </row>
    <row r="348" spans="1:13" ht="16.5" x14ac:dyDescent="0.4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2"/>
    </row>
    <row r="349" spans="1:13" ht="16.5" x14ac:dyDescent="0.4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2"/>
    </row>
    <row r="350" spans="1:13" ht="16.5" x14ac:dyDescent="0.4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2"/>
    </row>
    <row r="351" spans="1:13" ht="16.5" x14ac:dyDescent="0.4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2"/>
    </row>
    <row r="352" spans="1:13" ht="16.5" x14ac:dyDescent="0.4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2"/>
    </row>
    <row r="353" spans="1:13" ht="16.5" x14ac:dyDescent="0.4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2"/>
    </row>
    <row r="354" spans="1:13" ht="16.5" x14ac:dyDescent="0.4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2"/>
    </row>
    <row r="355" spans="1:13" ht="16.5" x14ac:dyDescent="0.4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2"/>
    </row>
    <row r="356" spans="1:13" ht="16.5" x14ac:dyDescent="0.4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2"/>
    </row>
    <row r="357" spans="1:13" ht="16.5" x14ac:dyDescent="0.4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2"/>
    </row>
    <row r="358" spans="1:13" ht="16.5" x14ac:dyDescent="0.4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2"/>
    </row>
    <row r="359" spans="1:13" ht="16.5" x14ac:dyDescent="0.4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2"/>
    </row>
    <row r="360" spans="1:13" ht="16.5" x14ac:dyDescent="0.4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2"/>
    </row>
    <row r="361" spans="1:13" ht="16.5" x14ac:dyDescent="0.4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2"/>
    </row>
    <row r="362" spans="1:13" ht="16.5" x14ac:dyDescent="0.4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2"/>
    </row>
    <row r="363" spans="1:13" ht="16.5" x14ac:dyDescent="0.4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2"/>
    </row>
    <row r="364" spans="1:13" ht="16.5" x14ac:dyDescent="0.4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2"/>
    </row>
    <row r="365" spans="1:13" ht="16.5" x14ac:dyDescent="0.4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2"/>
    </row>
    <row r="366" spans="1:13" ht="16.5" x14ac:dyDescent="0.4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2"/>
    </row>
    <row r="367" spans="1:13" ht="16.5" x14ac:dyDescent="0.4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2"/>
    </row>
    <row r="368" spans="1:13" ht="16.5" x14ac:dyDescent="0.4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2"/>
    </row>
    <row r="369" spans="1:13" ht="16.5" x14ac:dyDescent="0.4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2"/>
    </row>
    <row r="370" spans="1:13" ht="16.5" x14ac:dyDescent="0.4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2"/>
    </row>
    <row r="371" spans="1:13" ht="16.5" x14ac:dyDescent="0.4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2"/>
    </row>
    <row r="372" spans="1:13" ht="16.5" x14ac:dyDescent="0.4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2"/>
    </row>
    <row r="373" spans="1:13" ht="16.5" x14ac:dyDescent="0.4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2"/>
    </row>
    <row r="374" spans="1:13" ht="16.5" x14ac:dyDescent="0.4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2"/>
    </row>
    <row r="375" spans="1:13" ht="16.5" x14ac:dyDescent="0.4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2"/>
    </row>
    <row r="376" spans="1:13" ht="16.5" x14ac:dyDescent="0.4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2"/>
    </row>
    <row r="377" spans="1:13" ht="16.5" x14ac:dyDescent="0.4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2"/>
    </row>
    <row r="378" spans="1:13" ht="16.5" x14ac:dyDescent="0.4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2"/>
    </row>
    <row r="379" spans="1:13" ht="16.5" x14ac:dyDescent="0.4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2"/>
    </row>
    <row r="380" spans="1:13" ht="16.5" x14ac:dyDescent="0.4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2"/>
    </row>
    <row r="381" spans="1:13" ht="16.5" x14ac:dyDescent="0.4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2"/>
    </row>
    <row r="382" spans="1:13" ht="16.5" x14ac:dyDescent="0.4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2"/>
    </row>
    <row r="383" spans="1:13" ht="16.5" x14ac:dyDescent="0.4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2"/>
    </row>
    <row r="384" spans="1:13" ht="16.5" x14ac:dyDescent="0.4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2"/>
    </row>
    <row r="385" spans="1:13" ht="16.5" x14ac:dyDescent="0.4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2"/>
    </row>
    <row r="386" spans="1:13" ht="16.5" x14ac:dyDescent="0.4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2"/>
    </row>
    <row r="387" spans="1:13" ht="16.5" x14ac:dyDescent="0.4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2"/>
    </row>
    <row r="388" spans="1:13" ht="16.5" x14ac:dyDescent="0.4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2"/>
    </row>
    <row r="389" spans="1:13" ht="16.5" x14ac:dyDescent="0.4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2"/>
    </row>
    <row r="390" spans="1:13" ht="16.5" x14ac:dyDescent="0.4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2"/>
    </row>
    <row r="391" spans="1:13" ht="16.5" x14ac:dyDescent="0.4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2"/>
    </row>
    <row r="392" spans="1:13" ht="16.5" x14ac:dyDescent="0.4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2"/>
    </row>
    <row r="393" spans="1:13" ht="16.5" x14ac:dyDescent="0.4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2"/>
    </row>
    <row r="394" spans="1:13" ht="16.5" x14ac:dyDescent="0.4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2"/>
    </row>
    <row r="395" spans="1:13" ht="16.5" x14ac:dyDescent="0.4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2"/>
    </row>
    <row r="396" spans="1:13" ht="16.5" x14ac:dyDescent="0.4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2"/>
    </row>
    <row r="397" spans="1:13" ht="16.5" x14ac:dyDescent="0.4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2"/>
    </row>
    <row r="398" spans="1:13" ht="16.5" x14ac:dyDescent="0.4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2"/>
    </row>
    <row r="399" spans="1:13" ht="16.5" x14ac:dyDescent="0.4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2"/>
    </row>
    <row r="400" spans="1:13" ht="16.5" x14ac:dyDescent="0.4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2"/>
    </row>
    <row r="401" spans="1:13" ht="16.5" x14ac:dyDescent="0.4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2"/>
    </row>
    <row r="402" spans="1:13" ht="16.5" x14ac:dyDescent="0.4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2"/>
    </row>
    <row r="403" spans="1:13" ht="16.5" x14ac:dyDescent="0.4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2"/>
    </row>
    <row r="404" spans="1:13" ht="16.5" x14ac:dyDescent="0.4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2"/>
    </row>
    <row r="405" spans="1:13" ht="16.5" x14ac:dyDescent="0.4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2"/>
    </row>
    <row r="406" spans="1:13" ht="16.5" x14ac:dyDescent="0.4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2"/>
    </row>
    <row r="407" spans="1:13" ht="16.5" x14ac:dyDescent="0.4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2"/>
    </row>
    <row r="408" spans="1:13" x14ac:dyDescent="0.35">
      <c r="A408" s="11" t="s">
        <v>11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Parametre!$G$2:$G$3</xm:f>
          </x14:formula1>
          <xm:sqref>J3:J4</xm:sqref>
        </x14:dataValidation>
        <x14:dataValidation type="list" allowBlank="1" showInputMessage="1" showErrorMessage="1">
          <x14:formula1>
            <xm:f>Parametre!$F$2:$F$9</xm:f>
          </x14:formula1>
          <xm:sqref>I3:I13 I28:I34</xm:sqref>
        </x14:dataValidation>
        <x14:dataValidation type="list" allowBlank="1" showInputMessage="1" showErrorMessage="1">
          <x14:formula1>
            <xm:f>Parametre!$H$2:$H$4</xm:f>
          </x14:formula1>
          <xm:sqref>F3:F4</xm:sqref>
        </x14:dataValidation>
        <x14:dataValidation type="list" allowBlank="1" showInputMessage="1" showErrorMessage="1">
          <x14:formula1>
            <xm:f>Parametre!$C$2:$C$12</xm:f>
          </x14:formula1>
          <xm:sqref>E3:E4 E14:E52 E65:E407</xm:sqref>
        </x14:dataValidation>
        <x14:dataValidation type="list" allowBlank="1" showInputMessage="1" showErrorMessage="1">
          <x14:formula1>
            <xm:f>Parametre!$C$2:$C$10</xm:f>
          </x14:formula1>
          <xm:sqref>E408:E433 E5:E13</xm:sqref>
        </x14:dataValidation>
        <x14:dataValidation type="list" allowBlank="1" showInputMessage="1" showErrorMessage="1">
          <x14:formula1>
            <xm:f>Parametre!$F$2:$F$8</xm:f>
          </x14:formula1>
          <xm:sqref>I14:I27 I35:I403</xm:sqref>
        </x14:dataValidation>
        <x14:dataValidation type="list" allowBlank="1" showInputMessage="1" showErrorMessage="1">
          <x14:formula1>
            <xm:f>Parametre!$C$2:$C$15</xm:f>
          </x14:formula1>
          <xm:sqref>E53:E64</xm:sqref>
        </x14:dataValidation>
        <x14:dataValidation type="list" allowBlank="1" showInputMessage="1" showErrorMessage="1">
          <x14:formula1>
            <xm:f>Parametre!$D$2:$D$8</xm:f>
          </x14:formula1>
          <xm:sqref>H3:H407</xm:sqref>
        </x14:dataValidation>
        <x14:dataValidation type="list" allowBlank="1" showInputMessage="1" showErrorMessage="1">
          <x14:formula1>
            <xm:f>Parametre!$H$2:$H$5</xm:f>
          </x14:formula1>
          <xm:sqref>F5:F407</xm:sqref>
        </x14:dataValidation>
        <x14:dataValidation type="list" allowBlank="1" showInputMessage="1" showErrorMessage="1">
          <x14:formula1>
            <xm:f>Parametre!$A$2:$A$12</xm:f>
          </x14:formula1>
          <xm:sqref>A3:A408</xm:sqref>
        </x14:dataValidation>
        <x14:dataValidation type="list" allowBlank="1" showInputMessage="1" showErrorMessage="1">
          <x14:formula1>
            <xm:f>Parametre!$I$2:$I$47</xm:f>
          </x14:formula1>
          <xm:sqref>B3:B1048576</xm:sqref>
        </x14:dataValidation>
        <x14:dataValidation type="list" allowBlank="1" showInputMessage="1" showErrorMessage="1">
          <x14:formula1>
            <xm:f>Parametre!$B$2:$B$6</xm:f>
          </x14:formula1>
          <xm:sqref>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O16" zoomScale="85" zoomScaleNormal="85" workbookViewId="0">
      <selection activeCell="P8" sqref="P8"/>
    </sheetView>
  </sheetViews>
  <sheetFormatPr defaultColWidth="8.90625" defaultRowHeight="16.5" x14ac:dyDescent="0.45"/>
  <cols>
    <col min="1" max="1" width="17.6328125" style="27" bestFit="1" customWidth="1"/>
    <col min="2" max="2" width="33.453125" style="27" bestFit="1" customWidth="1"/>
    <col min="3" max="3" width="27.36328125" style="27" bestFit="1" customWidth="1"/>
    <col min="4" max="4" width="10.54296875" style="27" bestFit="1" customWidth="1"/>
    <col min="5" max="5" width="18.81640625" style="27" bestFit="1" customWidth="1"/>
    <col min="6" max="6" width="14.6328125" style="27" bestFit="1" customWidth="1"/>
    <col min="7" max="7" width="15.1796875" style="27" bestFit="1" customWidth="1"/>
    <col min="8" max="8" width="16.81640625" style="27" customWidth="1"/>
    <col min="9" max="13" width="13.90625" style="27" customWidth="1"/>
    <col min="14" max="14" width="50.54296875" style="27" bestFit="1" customWidth="1"/>
    <col min="15" max="15" width="39" style="27" bestFit="1" customWidth="1"/>
    <col min="16" max="16" width="118.6328125" style="27" bestFit="1" customWidth="1"/>
    <col min="17" max="16384" width="8.90625" style="27"/>
  </cols>
  <sheetData>
    <row r="1" spans="1:16" x14ac:dyDescent="0.45">
      <c r="A1" s="26" t="s">
        <v>5</v>
      </c>
      <c r="B1" s="26" t="s">
        <v>88</v>
      </c>
      <c r="C1" s="26" t="s">
        <v>89</v>
      </c>
      <c r="D1" s="26" t="s">
        <v>90</v>
      </c>
      <c r="E1" s="26" t="s">
        <v>91</v>
      </c>
      <c r="F1" s="26">
        <v>2022</v>
      </c>
      <c r="G1" s="26">
        <v>2023</v>
      </c>
      <c r="H1" s="26">
        <v>2024</v>
      </c>
      <c r="I1" s="26">
        <v>2025</v>
      </c>
      <c r="J1" s="26">
        <v>2026</v>
      </c>
      <c r="K1" s="26">
        <v>2027</v>
      </c>
      <c r="L1" s="26">
        <v>2028</v>
      </c>
      <c r="M1" s="26">
        <v>2029</v>
      </c>
      <c r="N1" s="26" t="s">
        <v>92</v>
      </c>
      <c r="O1" s="26" t="s">
        <v>93</v>
      </c>
      <c r="P1" s="26" t="s">
        <v>94</v>
      </c>
    </row>
    <row r="2" spans="1:16" x14ac:dyDescent="0.45">
      <c r="A2" s="27" t="s">
        <v>57</v>
      </c>
      <c r="B2" s="27" t="s">
        <v>95</v>
      </c>
      <c r="C2" s="27" t="s">
        <v>96</v>
      </c>
      <c r="D2" s="27" t="s">
        <v>58</v>
      </c>
      <c r="E2" s="28">
        <v>22500000</v>
      </c>
      <c r="F2" s="28"/>
      <c r="G2" s="28"/>
      <c r="H2" s="28"/>
      <c r="I2" s="28"/>
      <c r="J2" s="29"/>
      <c r="K2" s="29"/>
      <c r="L2" s="29"/>
      <c r="M2" s="29"/>
      <c r="N2" s="29" t="s">
        <v>97</v>
      </c>
      <c r="O2" s="27" t="s">
        <v>98</v>
      </c>
      <c r="P2" s="27" t="s">
        <v>99</v>
      </c>
    </row>
    <row r="3" spans="1:16" x14ac:dyDescent="0.45">
      <c r="A3" s="27" t="s">
        <v>57</v>
      </c>
      <c r="B3" s="27" t="s">
        <v>100</v>
      </c>
      <c r="C3" s="27" t="s">
        <v>52</v>
      </c>
      <c r="D3" s="27" t="s">
        <v>101</v>
      </c>
      <c r="E3" s="28">
        <v>9843000</v>
      </c>
      <c r="F3" s="28">
        <v>457500</v>
      </c>
      <c r="G3" s="28">
        <v>8076718</v>
      </c>
      <c r="H3" s="28">
        <v>1333050</v>
      </c>
      <c r="I3" s="28"/>
      <c r="J3" s="29"/>
      <c r="K3" s="29"/>
      <c r="L3" s="29"/>
      <c r="M3" s="29"/>
      <c r="N3" s="29" t="s">
        <v>97</v>
      </c>
      <c r="O3" s="27" t="s">
        <v>98</v>
      </c>
      <c r="P3" s="27" t="s">
        <v>102</v>
      </c>
    </row>
    <row r="4" spans="1:16" x14ac:dyDescent="0.45">
      <c r="A4" s="27" t="s">
        <v>103</v>
      </c>
      <c r="B4" s="27" t="s">
        <v>63</v>
      </c>
      <c r="C4" s="27" t="s">
        <v>52</v>
      </c>
      <c r="D4" s="27" t="s">
        <v>104</v>
      </c>
      <c r="E4" s="28">
        <v>18500000</v>
      </c>
      <c r="F4" s="28">
        <v>900000</v>
      </c>
      <c r="G4" s="28">
        <v>180000</v>
      </c>
      <c r="H4" s="28">
        <v>16380000</v>
      </c>
      <c r="I4" s="28">
        <v>3600000</v>
      </c>
      <c r="J4" s="29"/>
      <c r="K4" s="29"/>
      <c r="L4" s="29"/>
      <c r="M4" s="29"/>
      <c r="N4" s="29" t="s">
        <v>97</v>
      </c>
      <c r="O4" s="27" t="s">
        <v>98</v>
      </c>
      <c r="P4" s="27" t="s">
        <v>105</v>
      </c>
    </row>
    <row r="5" spans="1:16" ht="49.5" x14ac:dyDescent="0.45">
      <c r="A5" s="27" t="s">
        <v>57</v>
      </c>
      <c r="B5" s="30" t="s">
        <v>76</v>
      </c>
      <c r="C5" s="27" t="s">
        <v>55</v>
      </c>
      <c r="D5" s="27" t="s">
        <v>106</v>
      </c>
      <c r="E5" s="28">
        <v>731367544</v>
      </c>
      <c r="F5" s="28">
        <v>284351419.68000001</v>
      </c>
      <c r="G5" s="31">
        <v>324740844</v>
      </c>
      <c r="H5" s="31">
        <v>84955880</v>
      </c>
      <c r="I5" s="31">
        <v>8628000</v>
      </c>
      <c r="J5" s="32">
        <v>7186600</v>
      </c>
      <c r="K5" s="32">
        <v>7181600</v>
      </c>
      <c r="L5" s="32">
        <v>7171600</v>
      </c>
      <c r="M5" s="32">
        <v>7151600</v>
      </c>
      <c r="N5" s="29" t="s">
        <v>97</v>
      </c>
      <c r="O5" s="33" t="s">
        <v>107</v>
      </c>
      <c r="P5" s="34" t="s">
        <v>108</v>
      </c>
    </row>
    <row r="6" spans="1:16" x14ac:dyDescent="0.45">
      <c r="A6" s="30" t="s">
        <v>57</v>
      </c>
      <c r="B6" s="30" t="s">
        <v>69</v>
      </c>
      <c r="C6" s="30" t="s">
        <v>52</v>
      </c>
      <c r="D6" s="30" t="s">
        <v>104</v>
      </c>
      <c r="E6" s="28">
        <f>10000000</f>
        <v>10000000</v>
      </c>
      <c r="F6" s="28">
        <v>780000</v>
      </c>
      <c r="G6" s="35">
        <f>999460</f>
        <v>999460</v>
      </c>
      <c r="H6" s="35">
        <f>7136000</f>
        <v>7136000</v>
      </c>
      <c r="I6" s="35">
        <f>209000</f>
        <v>209000</v>
      </c>
      <c r="J6" s="28"/>
      <c r="K6" s="29"/>
      <c r="L6" s="29"/>
      <c r="M6" s="29"/>
      <c r="N6" s="29" t="s">
        <v>97</v>
      </c>
      <c r="O6" s="27" t="s">
        <v>98</v>
      </c>
      <c r="P6" s="27" t="s">
        <v>109</v>
      </c>
    </row>
    <row r="7" spans="1:16" x14ac:dyDescent="0.45">
      <c r="A7" s="30">
        <v>1</v>
      </c>
      <c r="B7" s="30" t="s">
        <v>80</v>
      </c>
      <c r="C7" s="30" t="s">
        <v>52</v>
      </c>
      <c r="D7" s="30" t="s">
        <v>104</v>
      </c>
      <c r="E7" s="28">
        <v>38000000</v>
      </c>
      <c r="F7" s="31"/>
      <c r="G7" s="31">
        <v>26953900</v>
      </c>
      <c r="H7" s="31">
        <v>6066656</v>
      </c>
      <c r="I7" s="31">
        <v>3532520</v>
      </c>
      <c r="J7" s="31"/>
      <c r="K7" s="32"/>
      <c r="L7" s="32"/>
      <c r="M7" s="32"/>
      <c r="N7" s="29" t="s">
        <v>97</v>
      </c>
      <c r="O7" s="55" t="s">
        <v>110</v>
      </c>
      <c r="P7" s="27" t="s">
        <v>113</v>
      </c>
    </row>
    <row r="8" spans="1:16" x14ac:dyDescent="0.45">
      <c r="A8" s="30">
        <v>2</v>
      </c>
      <c r="B8" s="30" t="s">
        <v>111</v>
      </c>
      <c r="C8" s="30" t="s">
        <v>52</v>
      </c>
      <c r="D8" s="30" t="s">
        <v>112</v>
      </c>
      <c r="E8" s="28">
        <v>209000000</v>
      </c>
      <c r="F8" s="31"/>
      <c r="G8" s="31">
        <v>72223985</v>
      </c>
      <c r="H8" s="31">
        <v>80324067</v>
      </c>
      <c r="I8" s="31">
        <v>392618580</v>
      </c>
      <c r="J8" s="31">
        <v>12724951</v>
      </c>
      <c r="K8" s="32"/>
      <c r="L8" s="32"/>
      <c r="M8" s="32"/>
      <c r="N8" s="29" t="s">
        <v>97</v>
      </c>
      <c r="O8" s="55" t="s">
        <v>110</v>
      </c>
      <c r="P8" s="27" t="s">
        <v>113</v>
      </c>
    </row>
    <row r="9" spans="1:16" x14ac:dyDescent="0.45">
      <c r="E9" s="29"/>
      <c r="F9" s="32"/>
      <c r="G9" s="32"/>
      <c r="H9" s="32"/>
      <c r="I9" s="32"/>
      <c r="J9" s="32"/>
      <c r="K9" s="32"/>
      <c r="L9" s="32"/>
      <c r="M9" s="32"/>
      <c r="N9" s="32"/>
      <c r="P9" s="34"/>
    </row>
    <row r="10" spans="1:16" s="26" customFormat="1" x14ac:dyDescent="0.45">
      <c r="A10" s="26" t="s">
        <v>114</v>
      </c>
      <c r="E10" s="36"/>
      <c r="F10" s="37">
        <f t="shared" ref="F10:K10" si="0">SUM(F2:F6)</f>
        <v>286488919.68000001</v>
      </c>
      <c r="G10" s="37">
        <f t="shared" si="0"/>
        <v>333997022</v>
      </c>
      <c r="H10" s="37">
        <f t="shared" si="0"/>
        <v>109804930</v>
      </c>
      <c r="I10" s="37">
        <f t="shared" si="0"/>
        <v>12437000</v>
      </c>
      <c r="J10" s="37">
        <f t="shared" si="0"/>
        <v>7186600</v>
      </c>
      <c r="K10" s="37">
        <f t="shared" si="0"/>
        <v>7181600</v>
      </c>
      <c r="L10" s="37"/>
      <c r="M10" s="37"/>
      <c r="N10" s="37"/>
    </row>
    <row r="12" spans="1:16" x14ac:dyDescent="0.45">
      <c r="O12" s="38"/>
    </row>
    <row r="19" spans="5:6" x14ac:dyDescent="0.45">
      <c r="E19" s="38"/>
    </row>
    <row r="20" spans="5:6" x14ac:dyDescent="0.45">
      <c r="E20" s="29"/>
    </row>
    <row r="21" spans="5:6" x14ac:dyDescent="0.45">
      <c r="F21" s="29"/>
    </row>
  </sheetData>
  <sheetProtection algorithmName="SHA-512" hashValue="k/npm5ZXRv8VdCtiu0lCnevHjCBJmAfP8LnSJPa8dANkT1UJtmkmfhn7yRPB49yx3/nlOjRo/aeHAnXwqlVAQw==" saltValue="9gtdZJ1r/3rRFthsrDE7T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L25" zoomScale="85" zoomScaleNormal="85" workbookViewId="0">
      <selection activeCell="F19" sqref="F19"/>
    </sheetView>
  </sheetViews>
  <sheetFormatPr defaultColWidth="11.54296875" defaultRowHeight="16.5" x14ac:dyDescent="0.45"/>
  <cols>
    <col min="1" max="1" width="12.6328125" style="27" bestFit="1" customWidth="1"/>
    <col min="2" max="2" width="66.81640625" style="27" bestFit="1" customWidth="1"/>
    <col min="3" max="3" width="17.453125" style="27" bestFit="1" customWidth="1"/>
    <col min="4" max="4" width="10.453125" style="27" bestFit="1" customWidth="1"/>
    <col min="5" max="5" width="12.08984375" style="27" bestFit="1" customWidth="1"/>
    <col min="6" max="11" width="14.1796875" style="27" customWidth="1"/>
    <col min="12" max="12" width="63.54296875" style="27" bestFit="1" customWidth="1"/>
    <col min="13" max="13" width="25.08984375" style="27" customWidth="1"/>
    <col min="14" max="14" width="132.36328125" style="27" customWidth="1"/>
    <col min="15" max="16384" width="11.54296875" style="27"/>
  </cols>
  <sheetData>
    <row r="1" spans="1:19" x14ac:dyDescent="0.45">
      <c r="A1" s="26" t="s">
        <v>5</v>
      </c>
      <c r="B1" s="26" t="s">
        <v>88</v>
      </c>
      <c r="C1" s="26" t="s">
        <v>89</v>
      </c>
      <c r="D1" s="26" t="s">
        <v>90</v>
      </c>
      <c r="E1" s="26" t="s">
        <v>91</v>
      </c>
      <c r="F1" s="26">
        <v>2022</v>
      </c>
      <c r="G1" s="26">
        <v>2023</v>
      </c>
      <c r="H1" s="26">
        <v>2024</v>
      </c>
      <c r="I1" s="26">
        <v>2025</v>
      </c>
      <c r="J1" s="26">
        <v>2026</v>
      </c>
      <c r="K1" s="26">
        <v>2027</v>
      </c>
      <c r="L1" s="26" t="s">
        <v>92</v>
      </c>
      <c r="M1" s="26" t="s">
        <v>93</v>
      </c>
      <c r="N1" s="26" t="s">
        <v>94</v>
      </c>
    </row>
    <row r="2" spans="1:19" x14ac:dyDescent="0.45">
      <c r="A2" s="30" t="s">
        <v>57</v>
      </c>
      <c r="B2" s="30" t="s">
        <v>70</v>
      </c>
      <c r="C2" s="27" t="s">
        <v>11</v>
      </c>
      <c r="D2" s="30" t="s">
        <v>115</v>
      </c>
      <c r="E2" s="29">
        <v>3985607.8</v>
      </c>
      <c r="F2" s="29">
        <v>2746923.3</v>
      </c>
      <c r="G2" s="29">
        <v>871228.4700000002</v>
      </c>
      <c r="H2" s="29"/>
      <c r="I2" s="29"/>
      <c r="J2" s="29"/>
      <c r="K2" s="29"/>
      <c r="L2" s="27" t="s">
        <v>116</v>
      </c>
      <c r="M2" s="27" t="s">
        <v>98</v>
      </c>
      <c r="N2" s="27" t="s">
        <v>117</v>
      </c>
    </row>
    <row r="3" spans="1:19" x14ac:dyDescent="0.45">
      <c r="A3" s="30" t="s">
        <v>57</v>
      </c>
      <c r="B3" s="30" t="s">
        <v>118</v>
      </c>
      <c r="C3" s="27" t="s">
        <v>11</v>
      </c>
      <c r="D3" s="30" t="s">
        <v>115</v>
      </c>
      <c r="E3" s="29">
        <v>6134098.2599999998</v>
      </c>
      <c r="F3" s="29">
        <v>2655776.39</v>
      </c>
      <c r="G3" s="29">
        <v>1492155.0299999998</v>
      </c>
      <c r="H3" s="29"/>
      <c r="I3" s="29"/>
      <c r="J3" s="29"/>
      <c r="K3" s="29"/>
      <c r="L3" s="27" t="s">
        <v>116</v>
      </c>
      <c r="M3" s="27" t="s">
        <v>98</v>
      </c>
      <c r="N3" s="27" t="s">
        <v>119</v>
      </c>
    </row>
    <row r="4" spans="1:19" x14ac:dyDescent="0.45">
      <c r="A4" s="30" t="s">
        <v>57</v>
      </c>
      <c r="B4" s="30" t="s">
        <v>120</v>
      </c>
      <c r="C4" s="27" t="s">
        <v>11</v>
      </c>
      <c r="D4" s="30" t="s">
        <v>115</v>
      </c>
      <c r="E4" s="29">
        <v>1627068.9</v>
      </c>
      <c r="F4" s="29">
        <v>1322628.98</v>
      </c>
      <c r="G4" s="29">
        <v>195249.67999999993</v>
      </c>
      <c r="H4" s="29"/>
      <c r="I4" s="29"/>
      <c r="J4" s="29"/>
      <c r="K4" s="29"/>
      <c r="L4" s="27" t="s">
        <v>116</v>
      </c>
      <c r="M4" s="27" t="s">
        <v>98</v>
      </c>
      <c r="N4" s="27" t="s">
        <v>121</v>
      </c>
    </row>
    <row r="5" spans="1:19" x14ac:dyDescent="0.45">
      <c r="A5" s="30" t="s">
        <v>57</v>
      </c>
      <c r="B5" s="39" t="s">
        <v>122</v>
      </c>
      <c r="C5" s="30" t="s">
        <v>54</v>
      </c>
      <c r="D5" s="56" t="s">
        <v>123</v>
      </c>
      <c r="E5" s="29">
        <v>1998076</v>
      </c>
      <c r="F5" s="29">
        <v>271738</v>
      </c>
      <c r="G5" s="29"/>
      <c r="H5" s="29"/>
      <c r="I5" s="29"/>
      <c r="J5" s="29"/>
      <c r="K5" s="29"/>
      <c r="L5" s="27" t="s">
        <v>124</v>
      </c>
      <c r="M5" s="27" t="s">
        <v>98</v>
      </c>
    </row>
    <row r="6" spans="1:19" x14ac:dyDescent="0.45">
      <c r="A6" s="30">
        <v>1</v>
      </c>
      <c r="B6" s="39" t="s">
        <v>74</v>
      </c>
      <c r="C6" s="30" t="s">
        <v>11</v>
      </c>
      <c r="D6" s="27" t="s">
        <v>125</v>
      </c>
      <c r="E6" s="29">
        <v>3000000</v>
      </c>
      <c r="F6" s="29"/>
      <c r="G6" s="29"/>
      <c r="H6" s="40">
        <v>1000000</v>
      </c>
      <c r="I6" s="40">
        <v>1000000</v>
      </c>
      <c r="J6" s="40">
        <v>1000000</v>
      </c>
      <c r="K6" s="29"/>
      <c r="L6" s="30" t="s">
        <v>124</v>
      </c>
      <c r="M6" s="27" t="s">
        <v>110</v>
      </c>
      <c r="N6" s="27" t="s">
        <v>126</v>
      </c>
    </row>
    <row r="7" spans="1:19" x14ac:dyDescent="0.45">
      <c r="A7" s="30">
        <v>2</v>
      </c>
      <c r="B7" s="39" t="s">
        <v>75</v>
      </c>
      <c r="C7" s="30" t="s">
        <v>54</v>
      </c>
      <c r="D7" s="27" t="s">
        <v>125</v>
      </c>
      <c r="E7" s="41">
        <v>3500000</v>
      </c>
      <c r="F7" s="29"/>
      <c r="G7" s="40">
        <f>E7/4</f>
        <v>875000</v>
      </c>
      <c r="H7" s="40">
        <f>G7</f>
        <v>875000</v>
      </c>
      <c r="I7" s="40">
        <f>H7</f>
        <v>875000</v>
      </c>
      <c r="J7" s="40">
        <f>I7</f>
        <v>875000</v>
      </c>
      <c r="K7" s="29"/>
      <c r="L7" s="27" t="s">
        <v>124</v>
      </c>
      <c r="M7" s="27" t="s">
        <v>110</v>
      </c>
      <c r="N7" s="27" t="s">
        <v>126</v>
      </c>
    </row>
    <row r="8" spans="1:19" x14ac:dyDescent="0.45">
      <c r="A8" s="27">
        <v>3</v>
      </c>
      <c r="B8" s="27" t="s">
        <v>128</v>
      </c>
      <c r="C8" s="27" t="s">
        <v>11</v>
      </c>
      <c r="E8" s="42">
        <v>10356000</v>
      </c>
      <c r="F8" s="29"/>
      <c r="G8" s="29"/>
      <c r="H8" s="29"/>
      <c r="I8" s="29"/>
      <c r="J8" s="29"/>
      <c r="K8" s="29"/>
      <c r="L8" s="27" t="s">
        <v>116</v>
      </c>
      <c r="M8" s="27" t="s">
        <v>110</v>
      </c>
      <c r="N8" s="57" t="s">
        <v>129</v>
      </c>
      <c r="O8" s="57"/>
      <c r="P8" s="57"/>
      <c r="Q8" s="57"/>
      <c r="R8" s="57"/>
      <c r="S8" s="57"/>
    </row>
    <row r="9" spans="1:19" x14ac:dyDescent="0.45">
      <c r="A9" s="27">
        <v>4</v>
      </c>
      <c r="B9" s="27" t="s">
        <v>130</v>
      </c>
      <c r="C9" s="27" t="s">
        <v>11</v>
      </c>
      <c r="E9" s="29">
        <v>3965000</v>
      </c>
      <c r="F9" s="29"/>
      <c r="G9" s="29"/>
      <c r="H9" s="29"/>
      <c r="I9" s="29"/>
      <c r="J9" s="29"/>
      <c r="K9" s="29"/>
      <c r="L9" s="27" t="s">
        <v>116</v>
      </c>
      <c r="M9" s="27" t="s">
        <v>110</v>
      </c>
      <c r="N9" s="57" t="s">
        <v>129</v>
      </c>
      <c r="O9" s="57"/>
      <c r="P9" s="57"/>
      <c r="Q9" s="57"/>
      <c r="R9" s="57"/>
      <c r="S9" s="57"/>
    </row>
    <row r="10" spans="1:19" x14ac:dyDescent="0.45">
      <c r="A10" s="27">
        <v>5</v>
      </c>
      <c r="B10" s="27" t="s">
        <v>131</v>
      </c>
      <c r="C10" s="27" t="s">
        <v>11</v>
      </c>
      <c r="E10" s="29">
        <v>29933000</v>
      </c>
      <c r="F10" s="29"/>
      <c r="G10" s="29"/>
      <c r="H10" s="29"/>
      <c r="I10" s="29"/>
      <c r="J10" s="29"/>
      <c r="K10" s="29"/>
      <c r="L10" s="27" t="s">
        <v>116</v>
      </c>
      <c r="M10" s="27" t="s">
        <v>110</v>
      </c>
      <c r="N10" s="57" t="s">
        <v>129</v>
      </c>
      <c r="O10" s="57"/>
      <c r="P10" s="57"/>
      <c r="Q10" s="57"/>
      <c r="R10" s="57"/>
      <c r="S10" s="57"/>
    </row>
    <row r="11" spans="1:19" x14ac:dyDescent="0.45">
      <c r="A11" s="27">
        <v>6</v>
      </c>
      <c r="B11" s="27" t="s">
        <v>132</v>
      </c>
      <c r="C11" s="27" t="s">
        <v>11</v>
      </c>
      <c r="E11" s="29">
        <v>300000</v>
      </c>
      <c r="F11" s="29"/>
      <c r="G11" s="29"/>
      <c r="H11" s="29"/>
      <c r="I11" s="29"/>
      <c r="J11" s="29"/>
      <c r="K11" s="29"/>
      <c r="L11" s="27" t="s">
        <v>116</v>
      </c>
      <c r="M11" s="27" t="s">
        <v>110</v>
      </c>
      <c r="N11" s="57" t="s">
        <v>129</v>
      </c>
      <c r="O11" s="57"/>
      <c r="P11" s="57"/>
      <c r="Q11" s="57"/>
      <c r="R11" s="57"/>
      <c r="S11" s="57"/>
    </row>
    <row r="12" spans="1:19" x14ac:dyDescent="0.45">
      <c r="A12" s="27">
        <v>7</v>
      </c>
      <c r="B12" s="27" t="s">
        <v>133</v>
      </c>
      <c r="C12" s="27" t="s">
        <v>11</v>
      </c>
      <c r="E12" s="29" t="s">
        <v>58</v>
      </c>
      <c r="F12" s="29"/>
      <c r="G12" s="29"/>
      <c r="H12" s="29"/>
      <c r="I12" s="29"/>
      <c r="J12" s="29"/>
      <c r="K12" s="29"/>
      <c r="L12" s="27" t="s">
        <v>116</v>
      </c>
      <c r="M12" s="27" t="s">
        <v>110</v>
      </c>
      <c r="N12" s="57" t="s">
        <v>129</v>
      </c>
      <c r="O12" s="57"/>
      <c r="P12" s="57"/>
      <c r="Q12" s="57"/>
      <c r="R12" s="57"/>
      <c r="S12" s="57"/>
    </row>
    <row r="13" spans="1:19" x14ac:dyDescent="0.45">
      <c r="A13" s="27">
        <v>8</v>
      </c>
      <c r="B13" s="27" t="s">
        <v>134</v>
      </c>
      <c r="C13" s="27" t="s">
        <v>11</v>
      </c>
      <c r="E13" s="29" t="s">
        <v>58</v>
      </c>
      <c r="F13" s="29"/>
      <c r="G13" s="29"/>
      <c r="H13" s="29"/>
      <c r="I13" s="29"/>
      <c r="J13" s="29"/>
      <c r="K13" s="29"/>
      <c r="L13" s="27" t="s">
        <v>116</v>
      </c>
      <c r="M13" s="27" t="s">
        <v>110</v>
      </c>
      <c r="N13" s="57" t="s">
        <v>129</v>
      </c>
      <c r="O13" s="57"/>
      <c r="P13" s="57"/>
      <c r="Q13" s="57"/>
      <c r="R13" s="57"/>
      <c r="S13" s="57"/>
    </row>
    <row r="14" spans="1:19" x14ac:dyDescent="0.45">
      <c r="A14" s="27">
        <v>9</v>
      </c>
      <c r="B14" s="27" t="s">
        <v>135</v>
      </c>
      <c r="C14" s="27" t="s">
        <v>11</v>
      </c>
      <c r="E14" s="29" t="s">
        <v>58</v>
      </c>
      <c r="F14" s="29"/>
      <c r="G14" s="29"/>
      <c r="H14" s="29"/>
      <c r="I14" s="29"/>
      <c r="J14" s="29"/>
      <c r="K14" s="29"/>
      <c r="L14" s="27" t="s">
        <v>116</v>
      </c>
      <c r="M14" s="27" t="s">
        <v>110</v>
      </c>
      <c r="N14" s="57" t="s">
        <v>129</v>
      </c>
      <c r="O14" s="57"/>
      <c r="P14" s="57"/>
      <c r="Q14" s="57"/>
      <c r="R14" s="57"/>
      <c r="S14" s="57"/>
    </row>
    <row r="15" spans="1:19" x14ac:dyDescent="0.45">
      <c r="A15" s="27">
        <v>10</v>
      </c>
      <c r="B15" s="43" t="s">
        <v>136</v>
      </c>
      <c r="C15" s="27" t="s">
        <v>11</v>
      </c>
      <c r="E15" s="29" t="s">
        <v>58</v>
      </c>
      <c r="F15" s="29"/>
      <c r="G15" s="29"/>
      <c r="H15" s="29"/>
      <c r="I15" s="29"/>
      <c r="J15" s="29"/>
      <c r="K15" s="29"/>
      <c r="L15" s="27" t="s">
        <v>116</v>
      </c>
      <c r="M15" s="27" t="s">
        <v>110</v>
      </c>
      <c r="N15" s="57" t="s">
        <v>129</v>
      </c>
      <c r="O15" s="57"/>
      <c r="P15" s="57"/>
      <c r="Q15" s="57"/>
      <c r="R15" s="57"/>
      <c r="S15" s="57"/>
    </row>
    <row r="16" spans="1:19" x14ac:dyDescent="0.45">
      <c r="E16" s="29"/>
      <c r="N16" s="44"/>
    </row>
    <row r="17" spans="1:14" x14ac:dyDescent="0.45">
      <c r="A17" s="26" t="s">
        <v>114</v>
      </c>
      <c r="B17" s="26"/>
      <c r="C17" s="26"/>
      <c r="D17" s="26"/>
      <c r="E17" s="36"/>
      <c r="F17" s="36">
        <f>SUM(F2:F7)</f>
        <v>6997066.6699999999</v>
      </c>
      <c r="G17" s="36">
        <f t="shared" ref="G17:K17" si="0">SUM(G2:G7)</f>
        <v>3433633.1799999997</v>
      </c>
      <c r="H17" s="36">
        <f t="shared" si="0"/>
        <v>1875000</v>
      </c>
      <c r="I17" s="36">
        <f t="shared" si="0"/>
        <v>1875000</v>
      </c>
      <c r="J17" s="36">
        <f t="shared" si="0"/>
        <v>1875000</v>
      </c>
      <c r="K17" s="36">
        <f t="shared" si="0"/>
        <v>0</v>
      </c>
      <c r="L17" s="26"/>
      <c r="M17" s="26"/>
      <c r="N17" s="26"/>
    </row>
    <row r="18" spans="1:14" x14ac:dyDescent="0.45">
      <c r="A18" s="27" t="s">
        <v>137</v>
      </c>
      <c r="E18" s="29"/>
      <c r="F18" s="29"/>
    </row>
    <row r="19" spans="1:14" x14ac:dyDescent="0.45">
      <c r="A19" s="27" t="s">
        <v>138</v>
      </c>
      <c r="F19" s="29">
        <f t="shared" ref="F19:K19" si="1">SUM(F5:F7)+0.15*SUM(F2:F4)</f>
        <v>1280537.3004999999</v>
      </c>
      <c r="G19" s="29">
        <f t="shared" si="1"/>
        <v>1258794.977</v>
      </c>
      <c r="H19" s="29">
        <f t="shared" si="1"/>
        <v>1875000</v>
      </c>
      <c r="I19" s="29">
        <f t="shared" si="1"/>
        <v>1875000</v>
      </c>
      <c r="J19" s="29">
        <f t="shared" si="1"/>
        <v>1875000</v>
      </c>
      <c r="K19" s="29">
        <f t="shared" si="1"/>
        <v>0</v>
      </c>
    </row>
    <row r="20" spans="1:14" x14ac:dyDescent="0.45">
      <c r="A20" s="27" t="s">
        <v>139</v>
      </c>
      <c r="F20" s="29">
        <f t="shared" ref="F20:K20" si="2">0.85*SUM(F2:F4)</f>
        <v>5716529.3695</v>
      </c>
      <c r="G20" s="29">
        <f t="shared" si="2"/>
        <v>2174838.2029999997</v>
      </c>
      <c r="H20" s="29">
        <f t="shared" si="2"/>
        <v>0</v>
      </c>
      <c r="I20" s="29">
        <f t="shared" si="2"/>
        <v>0</v>
      </c>
      <c r="J20" s="29">
        <f t="shared" si="2"/>
        <v>0</v>
      </c>
      <c r="K20" s="29">
        <f t="shared" si="2"/>
        <v>0</v>
      </c>
    </row>
  </sheetData>
  <sheetProtection algorithmName="SHA-512" hashValue="Ro7kFfcun9645b0wYNQ7kPllt1Ta/U+cRMEVJZ8f2TtHFg/D52PWNUhDnJciEerJiVXperBNEdPTQJDrC2v4Cg==" saltValue="z80ZIOmYXDcQfKv9Zh/HSw==" spinCount="100000" sheet="1" objects="1" scenarios="1" selectLockedCells="1" selectUnlockedCells="1"/>
  <mergeCells count="8">
    <mergeCell ref="N14:S14"/>
    <mergeCell ref="N15:S15"/>
    <mergeCell ref="N8:S8"/>
    <mergeCell ref="N9:S9"/>
    <mergeCell ref="N10:S10"/>
    <mergeCell ref="N11:S11"/>
    <mergeCell ref="N12:S12"/>
    <mergeCell ref="N13:S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19" zoomScale="70" zoomScaleNormal="70" workbookViewId="0">
      <selection activeCell="J25" sqref="J25"/>
    </sheetView>
  </sheetViews>
  <sheetFormatPr defaultColWidth="8.90625" defaultRowHeight="16.5" x14ac:dyDescent="0.45"/>
  <cols>
    <col min="1" max="1" width="8" style="50" bestFit="1" customWidth="1"/>
    <col min="2" max="2" width="61.81640625" style="27" bestFit="1" customWidth="1"/>
    <col min="3" max="3" width="9" style="27" bestFit="1" customWidth="1"/>
    <col min="4" max="4" width="11.08984375" style="27" bestFit="1" customWidth="1"/>
    <col min="5" max="5" width="13.81640625" style="27" customWidth="1"/>
    <col min="6" max="6" width="9.08984375" style="27" customWidth="1"/>
    <col min="7" max="7" width="12.26953125" style="27" bestFit="1" customWidth="1"/>
    <col min="8" max="8" width="11.90625" style="27" bestFit="1" customWidth="1"/>
    <col min="9" max="10" width="8.90625" style="27"/>
    <col min="11" max="11" width="11.90625" style="27" bestFit="1" customWidth="1"/>
    <col min="12" max="14" width="8.90625" style="27"/>
    <col min="15" max="15" width="33.6328125" style="27" bestFit="1" customWidth="1"/>
    <col min="16" max="16" width="16.54296875" style="27" bestFit="1" customWidth="1"/>
    <col min="17" max="17" width="33.453125" style="27" customWidth="1"/>
    <col min="18" max="16384" width="8.90625" style="27"/>
  </cols>
  <sheetData>
    <row r="1" spans="1:17" x14ac:dyDescent="0.45">
      <c r="A1" s="45" t="s">
        <v>5</v>
      </c>
      <c r="B1" s="26" t="s">
        <v>88</v>
      </c>
      <c r="C1" s="26" t="s">
        <v>140</v>
      </c>
      <c r="D1" s="26" t="s">
        <v>90</v>
      </c>
      <c r="E1" s="26" t="s">
        <v>91</v>
      </c>
      <c r="F1" s="26">
        <v>2022</v>
      </c>
      <c r="G1" s="26">
        <v>2023</v>
      </c>
      <c r="H1" s="26">
        <v>2024</v>
      </c>
      <c r="I1" s="26">
        <v>2025</v>
      </c>
      <c r="J1" s="26">
        <v>2026</v>
      </c>
      <c r="K1" s="26">
        <v>2027</v>
      </c>
      <c r="L1" s="26">
        <v>2028</v>
      </c>
      <c r="M1" s="26">
        <v>2029</v>
      </c>
      <c r="N1" s="26">
        <v>2030</v>
      </c>
      <c r="O1" s="26" t="s">
        <v>92</v>
      </c>
      <c r="P1" s="26" t="s">
        <v>93</v>
      </c>
      <c r="Q1" s="26" t="s">
        <v>94</v>
      </c>
    </row>
    <row r="2" spans="1:17" ht="16.75" customHeight="1" x14ac:dyDescent="0.45">
      <c r="A2" s="46">
        <v>1</v>
      </c>
      <c r="B2" s="27" t="s">
        <v>141</v>
      </c>
      <c r="C2" s="27" t="s">
        <v>142</v>
      </c>
      <c r="D2" s="27" t="s">
        <v>112</v>
      </c>
      <c r="E2" s="32">
        <v>65000000</v>
      </c>
      <c r="F2" s="58">
        <f>E2</f>
        <v>65000000</v>
      </c>
      <c r="G2" s="58"/>
      <c r="H2" s="58"/>
      <c r="I2" s="58"/>
      <c r="J2" s="58"/>
      <c r="K2" s="47"/>
      <c r="L2" s="48"/>
      <c r="M2" s="48"/>
      <c r="N2" s="48"/>
      <c r="O2" s="27" t="s">
        <v>143</v>
      </c>
      <c r="P2" s="27" t="s">
        <v>110</v>
      </c>
      <c r="Q2" s="59" t="s">
        <v>144</v>
      </c>
    </row>
    <row r="3" spans="1:17" x14ac:dyDescent="0.45">
      <c r="A3" s="46">
        <f>A2+1</f>
        <v>2</v>
      </c>
      <c r="B3" s="27" t="s">
        <v>167</v>
      </c>
      <c r="C3" s="27" t="s">
        <v>164</v>
      </c>
      <c r="D3" s="27" t="s">
        <v>159</v>
      </c>
      <c r="E3" s="32">
        <v>12654755</v>
      </c>
      <c r="F3" s="32"/>
      <c r="G3" s="60"/>
      <c r="H3" s="58">
        <f>G3</f>
        <v>0</v>
      </c>
      <c r="I3" s="58"/>
      <c r="J3" s="60"/>
      <c r="K3" s="47"/>
      <c r="L3" s="47"/>
      <c r="M3" s="48"/>
      <c r="N3" s="48"/>
      <c r="O3" s="27" t="s">
        <v>143</v>
      </c>
      <c r="P3" s="27" t="s">
        <v>110</v>
      </c>
      <c r="Q3" s="59"/>
    </row>
    <row r="4" spans="1:17" x14ac:dyDescent="0.45">
      <c r="A4" s="46">
        <f t="shared" ref="A4:A29" si="0">A3+1</f>
        <v>3</v>
      </c>
      <c r="B4" s="27" t="s">
        <v>180</v>
      </c>
      <c r="C4" s="27" t="s">
        <v>147</v>
      </c>
      <c r="D4" s="27" t="s">
        <v>148</v>
      </c>
      <c r="E4" s="32">
        <v>49500000</v>
      </c>
      <c r="F4" s="32"/>
      <c r="G4" s="48"/>
      <c r="H4" s="58">
        <f>E4</f>
        <v>49500000</v>
      </c>
      <c r="I4" s="58"/>
      <c r="J4" s="58"/>
      <c r="K4" s="58"/>
      <c r="L4" s="47"/>
      <c r="M4" s="48"/>
      <c r="N4" s="48"/>
      <c r="O4" s="27" t="s">
        <v>143</v>
      </c>
      <c r="P4" s="27" t="s">
        <v>110</v>
      </c>
      <c r="Q4" s="59"/>
    </row>
    <row r="5" spans="1:17" x14ac:dyDescent="0.45">
      <c r="A5" s="46">
        <f t="shared" si="0"/>
        <v>4</v>
      </c>
      <c r="B5" s="27" t="s">
        <v>181</v>
      </c>
      <c r="C5" s="27" t="s">
        <v>145</v>
      </c>
      <c r="D5" s="27" t="s">
        <v>159</v>
      </c>
      <c r="E5" s="32">
        <v>7818206</v>
      </c>
      <c r="F5" s="32"/>
      <c r="G5"/>
      <c r="H5" s="58">
        <f>E5</f>
        <v>7818206</v>
      </c>
      <c r="I5" s="58"/>
      <c r="J5" s="48"/>
      <c r="K5" s="48"/>
      <c r="L5" s="48"/>
      <c r="M5" s="48"/>
      <c r="N5" s="48"/>
      <c r="O5" s="27" t="s">
        <v>143</v>
      </c>
      <c r="P5" s="27" t="s">
        <v>110</v>
      </c>
      <c r="Q5" s="59"/>
    </row>
    <row r="6" spans="1:17" x14ac:dyDescent="0.45">
      <c r="A6" s="46">
        <f t="shared" si="0"/>
        <v>5</v>
      </c>
      <c r="B6" s="27" t="s">
        <v>182</v>
      </c>
      <c r="C6" s="27" t="s">
        <v>147</v>
      </c>
      <c r="D6" s="27" t="s">
        <v>127</v>
      </c>
      <c r="E6" s="32">
        <v>27230354</v>
      </c>
      <c r="F6" s="32"/>
      <c r="G6" s="58">
        <f>E6</f>
        <v>27230354</v>
      </c>
      <c r="H6" s="58"/>
      <c r="I6" s="58"/>
      <c r="J6" s="58"/>
      <c r="K6" s="48"/>
      <c r="L6" s="48"/>
      <c r="M6" s="48"/>
      <c r="N6" s="48"/>
      <c r="O6" s="27" t="s">
        <v>143</v>
      </c>
      <c r="P6" s="27" t="s">
        <v>110</v>
      </c>
      <c r="Q6" s="59"/>
    </row>
    <row r="7" spans="1:17" x14ac:dyDescent="0.45">
      <c r="A7" s="46">
        <f t="shared" si="0"/>
        <v>6</v>
      </c>
      <c r="B7" s="27" t="s">
        <v>183</v>
      </c>
      <c r="C7" s="27" t="s">
        <v>149</v>
      </c>
      <c r="D7" s="27">
        <v>2024</v>
      </c>
      <c r="E7" s="32">
        <v>3241466</v>
      </c>
      <c r="F7" s="32"/>
      <c r="G7" s="47"/>
      <c r="H7" s="49">
        <f>E7</f>
        <v>3241466</v>
      </c>
      <c r="I7"/>
      <c r="J7"/>
      <c r="K7" s="48"/>
      <c r="L7" s="48"/>
      <c r="M7" s="48"/>
      <c r="N7" s="48"/>
      <c r="O7" s="27" t="s">
        <v>143</v>
      </c>
      <c r="P7" s="27" t="s">
        <v>110</v>
      </c>
      <c r="Q7" s="59"/>
    </row>
    <row r="8" spans="1:17" x14ac:dyDescent="0.45">
      <c r="A8" s="46">
        <f t="shared" si="0"/>
        <v>7</v>
      </c>
      <c r="B8" s="27" t="s">
        <v>184</v>
      </c>
      <c r="C8" s="27" t="s">
        <v>149</v>
      </c>
      <c r="D8" s="27" t="s">
        <v>152</v>
      </c>
      <c r="E8" s="32">
        <v>38209607.450000003</v>
      </c>
      <c r="F8" s="32"/>
      <c r="G8" s="48"/>
      <c r="H8" s="58">
        <f>E8</f>
        <v>38209607.450000003</v>
      </c>
      <c r="I8" s="58"/>
      <c r="J8" s="58"/>
      <c r="K8" s="48"/>
      <c r="L8" s="48"/>
      <c r="M8" s="48"/>
      <c r="N8" s="48"/>
      <c r="O8" s="27" t="s">
        <v>143</v>
      </c>
      <c r="P8" s="27" t="s">
        <v>110</v>
      </c>
      <c r="Q8" s="59"/>
    </row>
    <row r="9" spans="1:17" x14ac:dyDescent="0.45">
      <c r="A9" s="46">
        <f t="shared" si="0"/>
        <v>8</v>
      </c>
      <c r="B9" s="27" t="s">
        <v>185</v>
      </c>
      <c r="C9" s="27" t="s">
        <v>151</v>
      </c>
      <c r="D9" s="27" t="s">
        <v>159</v>
      </c>
      <c r="E9" s="32">
        <v>55886483</v>
      </c>
      <c r="F9" s="32"/>
      <c r="G9"/>
      <c r="H9" s="58">
        <f>E9</f>
        <v>55886483</v>
      </c>
      <c r="I9" s="58"/>
      <c r="J9"/>
      <c r="K9" s="47"/>
      <c r="L9" s="47"/>
      <c r="M9" s="48"/>
      <c r="N9" s="48"/>
      <c r="O9" s="27" t="s">
        <v>143</v>
      </c>
      <c r="P9" s="27" t="s">
        <v>110</v>
      </c>
      <c r="Q9" s="59"/>
    </row>
    <row r="10" spans="1:17" x14ac:dyDescent="0.45">
      <c r="A10" s="46">
        <f t="shared" si="0"/>
        <v>9</v>
      </c>
      <c r="B10" s="27" t="s">
        <v>153</v>
      </c>
      <c r="C10" s="27" t="s">
        <v>147</v>
      </c>
      <c r="D10" s="27" t="s">
        <v>125</v>
      </c>
      <c r="E10" s="32">
        <v>18500000</v>
      </c>
      <c r="F10" s="32"/>
      <c r="G10"/>
      <c r="H10" s="58">
        <f>E10</f>
        <v>18500000</v>
      </c>
      <c r="I10" s="58"/>
      <c r="J10" s="58"/>
      <c r="K10" s="48"/>
      <c r="L10" s="48"/>
      <c r="M10" s="48"/>
      <c r="N10" s="48"/>
      <c r="O10" s="27" t="s">
        <v>143</v>
      </c>
      <c r="P10" s="27" t="s">
        <v>110</v>
      </c>
      <c r="Q10" s="59"/>
    </row>
    <row r="11" spans="1:17" x14ac:dyDescent="0.45">
      <c r="A11" s="46">
        <f t="shared" si="0"/>
        <v>10</v>
      </c>
      <c r="B11" s="27" t="s">
        <v>154</v>
      </c>
      <c r="C11" s="27" t="s">
        <v>142</v>
      </c>
      <c r="D11" s="27" t="s">
        <v>146</v>
      </c>
      <c r="E11" s="32">
        <v>2794990.1</v>
      </c>
      <c r="F11" s="32"/>
      <c r="G11" s="58">
        <f>E11</f>
        <v>2794990.1</v>
      </c>
      <c r="H11" s="58"/>
      <c r="I11" s="47"/>
      <c r="J11" s="47"/>
      <c r="K11" s="47"/>
      <c r="L11" s="47"/>
      <c r="M11" s="47"/>
      <c r="N11" s="47"/>
      <c r="O11" s="27" t="s">
        <v>143</v>
      </c>
      <c r="P11" s="27" t="s">
        <v>110</v>
      </c>
      <c r="Q11" s="59"/>
    </row>
    <row r="12" spans="1:17" x14ac:dyDescent="0.45">
      <c r="A12" s="46">
        <f t="shared" si="0"/>
        <v>11</v>
      </c>
      <c r="B12" s="27" t="s">
        <v>155</v>
      </c>
      <c r="C12" s="27" t="s">
        <v>149</v>
      </c>
      <c r="D12" s="27">
        <v>2024</v>
      </c>
      <c r="E12" s="32">
        <v>1300000</v>
      </c>
      <c r="F12" s="32"/>
      <c r="G12" s="47"/>
      <c r="H12" s="49">
        <f>E12</f>
        <v>1300000</v>
      </c>
      <c r="I12"/>
      <c r="J12" s="48"/>
      <c r="K12" s="48"/>
      <c r="L12" s="48"/>
      <c r="M12" s="48"/>
      <c r="N12" s="48"/>
      <c r="O12" s="27" t="s">
        <v>143</v>
      </c>
      <c r="P12" s="27" t="s">
        <v>110</v>
      </c>
      <c r="Q12" s="59"/>
    </row>
    <row r="13" spans="1:17" x14ac:dyDescent="0.45">
      <c r="A13" s="46">
        <f t="shared" si="0"/>
        <v>12</v>
      </c>
      <c r="B13" s="27" t="s">
        <v>186</v>
      </c>
      <c r="C13" s="27" t="s">
        <v>145</v>
      </c>
      <c r="D13" s="27">
        <v>2024</v>
      </c>
      <c r="E13" s="32">
        <v>5829894</v>
      </c>
      <c r="F13" s="32"/>
      <c r="G13" s="47"/>
      <c r="H13" s="49">
        <f>E13</f>
        <v>5829894</v>
      </c>
      <c r="I13"/>
      <c r="J13" s="48"/>
      <c r="K13" s="48"/>
      <c r="L13" s="48"/>
      <c r="M13" s="48"/>
      <c r="N13" s="48"/>
      <c r="O13" s="27" t="s">
        <v>143</v>
      </c>
      <c r="P13" s="27" t="s">
        <v>110</v>
      </c>
      <c r="Q13" s="59"/>
    </row>
    <row r="14" spans="1:17" x14ac:dyDescent="0.45">
      <c r="A14" s="46">
        <f t="shared" si="0"/>
        <v>13</v>
      </c>
      <c r="B14" s="27" t="s">
        <v>157</v>
      </c>
      <c r="C14" s="27" t="s">
        <v>158</v>
      </c>
      <c r="D14" s="27" t="s">
        <v>159</v>
      </c>
      <c r="E14" s="32">
        <v>2500000</v>
      </c>
      <c r="F14" s="32"/>
      <c r="G14"/>
      <c r="H14" s="58">
        <f>F14</f>
        <v>0</v>
      </c>
      <c r="I14" s="58"/>
      <c r="J14" s="47"/>
      <c r="K14" s="47"/>
      <c r="L14" s="47"/>
      <c r="M14" s="48"/>
      <c r="N14" s="48"/>
      <c r="O14" s="27" t="s">
        <v>143</v>
      </c>
      <c r="P14" s="27" t="s">
        <v>110</v>
      </c>
      <c r="Q14" s="59"/>
    </row>
    <row r="15" spans="1:17" x14ac:dyDescent="0.45">
      <c r="A15" s="46">
        <f t="shared" si="0"/>
        <v>14</v>
      </c>
      <c r="B15" s="27" t="s">
        <v>160</v>
      </c>
      <c r="C15" s="27" t="s">
        <v>142</v>
      </c>
      <c r="D15" s="27" t="s">
        <v>146</v>
      </c>
      <c r="E15" s="32">
        <v>7184877.5700000003</v>
      </c>
      <c r="F15" s="32"/>
      <c r="G15" s="58">
        <f>E15</f>
        <v>7184877.5700000003</v>
      </c>
      <c r="H15" s="58"/>
      <c r="I15"/>
      <c r="J15" s="48"/>
      <c r="K15" s="48"/>
      <c r="L15" s="48"/>
      <c r="M15" s="48"/>
      <c r="N15" s="48"/>
      <c r="O15" s="27" t="s">
        <v>143</v>
      </c>
      <c r="P15" s="27" t="s">
        <v>110</v>
      </c>
      <c r="Q15" s="59"/>
    </row>
    <row r="16" spans="1:17" x14ac:dyDescent="0.45">
      <c r="A16" s="46">
        <f t="shared" si="0"/>
        <v>15</v>
      </c>
      <c r="B16" s="27" t="s">
        <v>187</v>
      </c>
      <c r="C16" s="27" t="s">
        <v>145</v>
      </c>
      <c r="D16" s="27">
        <v>2024</v>
      </c>
      <c r="E16" s="32">
        <v>5538228</v>
      </c>
      <c r="F16" s="32"/>
      <c r="G16" s="48"/>
      <c r="H16" s="49">
        <f>E16</f>
        <v>5538228</v>
      </c>
      <c r="I16"/>
      <c r="J16"/>
      <c r="K16"/>
      <c r="L16"/>
      <c r="M16"/>
      <c r="N16" s="48"/>
      <c r="O16" s="27" t="s">
        <v>143</v>
      </c>
      <c r="P16" s="27" t="s">
        <v>110</v>
      </c>
      <c r="Q16" s="59"/>
    </row>
    <row r="17" spans="1:17" x14ac:dyDescent="0.45">
      <c r="A17" s="46">
        <f t="shared" si="0"/>
        <v>16</v>
      </c>
      <c r="B17" s="27" t="s">
        <v>161</v>
      </c>
      <c r="C17" s="27" t="s">
        <v>149</v>
      </c>
      <c r="D17" s="27" t="s">
        <v>162</v>
      </c>
      <c r="E17" s="32">
        <v>7000000</v>
      </c>
      <c r="F17" s="32"/>
      <c r="G17"/>
      <c r="H17" s="58">
        <f>E17</f>
        <v>7000000</v>
      </c>
      <c r="I17" s="58"/>
      <c r="J17" s="58"/>
      <c r="K17" s="58"/>
      <c r="L17" s="58"/>
      <c r="M17" s="58"/>
      <c r="N17" s="48"/>
      <c r="O17" s="27" t="s">
        <v>143</v>
      </c>
      <c r="P17" s="27" t="s">
        <v>110</v>
      </c>
      <c r="Q17" s="59"/>
    </row>
    <row r="18" spans="1:17" x14ac:dyDescent="0.45">
      <c r="A18" s="46">
        <f t="shared" si="0"/>
        <v>17</v>
      </c>
      <c r="B18" s="27" t="s">
        <v>163</v>
      </c>
      <c r="C18" s="27" t="s">
        <v>164</v>
      </c>
      <c r="D18" s="27">
        <v>2024</v>
      </c>
      <c r="E18" s="32">
        <v>13710979</v>
      </c>
      <c r="F18" s="32"/>
      <c r="G18"/>
      <c r="H18" s="49">
        <f>E18</f>
        <v>13710979</v>
      </c>
      <c r="I18"/>
      <c r="J18"/>
      <c r="K18" s="48"/>
      <c r="L18" s="48"/>
      <c r="M18" s="48"/>
      <c r="N18" s="48"/>
      <c r="O18" s="27" t="s">
        <v>143</v>
      </c>
      <c r="P18" s="27" t="s">
        <v>110</v>
      </c>
      <c r="Q18" s="59"/>
    </row>
    <row r="19" spans="1:17" x14ac:dyDescent="0.45">
      <c r="A19" s="46">
        <f t="shared" si="0"/>
        <v>18</v>
      </c>
      <c r="B19" s="27" t="s">
        <v>165</v>
      </c>
      <c r="C19" s="27" t="s">
        <v>164</v>
      </c>
      <c r="D19" s="27" t="s">
        <v>152</v>
      </c>
      <c r="E19" s="32">
        <v>4059358</v>
      </c>
      <c r="F19" s="32"/>
      <c r="G19"/>
      <c r="H19" s="58">
        <f>E19</f>
        <v>4059358</v>
      </c>
      <c r="I19" s="58"/>
      <c r="J19" s="58"/>
      <c r="K19" s="48"/>
      <c r="L19" s="48"/>
      <c r="M19" s="48"/>
      <c r="N19" s="48"/>
      <c r="O19" s="27" t="s">
        <v>143</v>
      </c>
      <c r="P19" s="27" t="s">
        <v>110</v>
      </c>
      <c r="Q19" s="59"/>
    </row>
    <row r="20" spans="1:17" x14ac:dyDescent="0.45">
      <c r="A20" s="46">
        <f t="shared" si="0"/>
        <v>19</v>
      </c>
      <c r="B20" s="27" t="s">
        <v>188</v>
      </c>
      <c r="C20" s="27" t="s">
        <v>149</v>
      </c>
      <c r="D20" s="27">
        <v>2024</v>
      </c>
      <c r="E20" s="32">
        <v>10026280</v>
      </c>
      <c r="F20" s="32"/>
      <c r="G20"/>
      <c r="H20" s="49">
        <f>E20</f>
        <v>10026280</v>
      </c>
      <c r="I20" s="48"/>
      <c r="J20" s="48"/>
      <c r="K20" s="48"/>
      <c r="L20" s="48"/>
      <c r="M20" s="48"/>
      <c r="N20" s="48"/>
      <c r="O20" s="27" t="s">
        <v>143</v>
      </c>
      <c r="P20" s="27" t="s">
        <v>110</v>
      </c>
      <c r="Q20" s="59"/>
    </row>
    <row r="21" spans="1:17" x14ac:dyDescent="0.45">
      <c r="A21" s="46">
        <f t="shared" si="0"/>
        <v>20</v>
      </c>
      <c r="B21" s="27" t="s">
        <v>171</v>
      </c>
      <c r="C21" s="27" t="s">
        <v>164</v>
      </c>
      <c r="D21" s="27">
        <v>2024</v>
      </c>
      <c r="E21" s="32">
        <v>1141073</v>
      </c>
      <c r="F21" s="32"/>
      <c r="G21"/>
      <c r="H21" s="49">
        <f>E21</f>
        <v>1141073</v>
      </c>
      <c r="I21"/>
      <c r="J21"/>
      <c r="K21" s="48"/>
      <c r="L21" s="48"/>
      <c r="M21" s="48"/>
      <c r="N21" s="48"/>
      <c r="O21" s="27" t="s">
        <v>143</v>
      </c>
      <c r="P21" s="27" t="s">
        <v>110</v>
      </c>
      <c r="Q21" s="59"/>
    </row>
    <row r="22" spans="1:17" x14ac:dyDescent="0.45">
      <c r="A22" s="46">
        <f t="shared" si="0"/>
        <v>21</v>
      </c>
      <c r="B22" s="27" t="s">
        <v>168</v>
      </c>
      <c r="C22" s="27" t="s">
        <v>142</v>
      </c>
      <c r="D22" s="27">
        <v>2027</v>
      </c>
      <c r="E22" s="32">
        <v>10000000</v>
      </c>
      <c r="F22" s="32"/>
      <c r="G22" s="47"/>
      <c r="H22" s="47"/>
      <c r="I22" s="48"/>
      <c r="J22" s="48"/>
      <c r="K22" s="49">
        <f>E22</f>
        <v>10000000</v>
      </c>
      <c r="L22" s="47"/>
      <c r="M22" s="48"/>
      <c r="N22" s="48"/>
      <c r="O22" s="27" t="s">
        <v>143</v>
      </c>
      <c r="P22" s="27" t="s">
        <v>110</v>
      </c>
      <c r="Q22" s="59"/>
    </row>
    <row r="23" spans="1:17" x14ac:dyDescent="0.45">
      <c r="A23" s="46">
        <f t="shared" si="0"/>
        <v>22</v>
      </c>
      <c r="B23" s="27" t="s">
        <v>169</v>
      </c>
      <c r="C23" s="27" t="s">
        <v>145</v>
      </c>
      <c r="D23" s="27" t="s">
        <v>156</v>
      </c>
      <c r="E23" s="32">
        <v>1571000</v>
      </c>
      <c r="F23" s="32"/>
      <c r="G23"/>
      <c r="H23" s="58">
        <f>E23</f>
        <v>1571000</v>
      </c>
      <c r="I23" s="58"/>
      <c r="J23" s="48"/>
      <c r="K23" s="48"/>
      <c r="L23" s="48"/>
      <c r="M23" s="48"/>
      <c r="N23" s="48"/>
      <c r="O23" s="27" t="s">
        <v>143</v>
      </c>
      <c r="P23" s="27" t="s">
        <v>110</v>
      </c>
      <c r="Q23" s="59"/>
    </row>
    <row r="24" spans="1:17" x14ac:dyDescent="0.45">
      <c r="A24" s="46">
        <f t="shared" si="0"/>
        <v>23</v>
      </c>
      <c r="B24" s="27" t="s">
        <v>170</v>
      </c>
      <c r="C24" s="27" t="s">
        <v>142</v>
      </c>
      <c r="D24" s="27" t="s">
        <v>156</v>
      </c>
      <c r="E24" s="32">
        <v>6500000</v>
      </c>
      <c r="G24"/>
      <c r="H24" s="58">
        <f>E24</f>
        <v>6500000</v>
      </c>
      <c r="I24" s="58"/>
      <c r="O24" s="27" t="s">
        <v>143</v>
      </c>
      <c r="P24" s="27" t="s">
        <v>110</v>
      </c>
      <c r="Q24" s="59"/>
    </row>
    <row r="25" spans="1:17" x14ac:dyDescent="0.45">
      <c r="A25" s="46">
        <f t="shared" si="0"/>
        <v>24</v>
      </c>
      <c r="B25" s="27" t="s">
        <v>172</v>
      </c>
      <c r="C25" s="27" t="s">
        <v>142</v>
      </c>
      <c r="D25" s="27" t="s">
        <v>150</v>
      </c>
      <c r="E25" s="32">
        <v>1582156.31</v>
      </c>
      <c r="G25" s="58">
        <f>E25</f>
        <v>1582156.31</v>
      </c>
      <c r="H25" s="58"/>
      <c r="I25"/>
      <c r="O25" s="27" t="s">
        <v>143</v>
      </c>
      <c r="P25" s="27" t="s">
        <v>110</v>
      </c>
      <c r="Q25" s="59"/>
    </row>
    <row r="26" spans="1:17" x14ac:dyDescent="0.45">
      <c r="A26" s="46">
        <f t="shared" si="0"/>
        <v>25</v>
      </c>
      <c r="B26" s="27" t="s">
        <v>173</v>
      </c>
      <c r="C26" s="27" t="s">
        <v>142</v>
      </c>
      <c r="D26" s="27" t="s">
        <v>156</v>
      </c>
      <c r="E26" s="32">
        <v>1400000</v>
      </c>
      <c r="G26"/>
      <c r="H26" s="58">
        <f>E26</f>
        <v>1400000</v>
      </c>
      <c r="I26" s="58"/>
      <c r="O26" s="27" t="s">
        <v>143</v>
      </c>
      <c r="P26" s="27" t="s">
        <v>110</v>
      </c>
      <c r="Q26" s="59"/>
    </row>
    <row r="27" spans="1:17" x14ac:dyDescent="0.45">
      <c r="A27" s="46">
        <f t="shared" si="0"/>
        <v>26</v>
      </c>
      <c r="B27" s="27" t="s">
        <v>174</v>
      </c>
      <c r="C27" s="27" t="s">
        <v>145</v>
      </c>
      <c r="D27" s="27" t="s">
        <v>156</v>
      </c>
      <c r="E27" s="32">
        <v>1200000</v>
      </c>
      <c r="G27"/>
      <c r="H27" s="58">
        <f>E27</f>
        <v>1200000</v>
      </c>
      <c r="I27" s="58"/>
      <c r="O27" s="27" t="s">
        <v>143</v>
      </c>
      <c r="P27" s="27" t="s">
        <v>110</v>
      </c>
      <c r="Q27" s="59"/>
    </row>
    <row r="28" spans="1:17" x14ac:dyDescent="0.45">
      <c r="A28" s="46">
        <f t="shared" si="0"/>
        <v>27</v>
      </c>
      <c r="B28" s="27" t="s">
        <v>166</v>
      </c>
      <c r="C28" s="27" t="s">
        <v>164</v>
      </c>
      <c r="D28" s="27" t="s">
        <v>150</v>
      </c>
      <c r="E28" s="32">
        <v>2550000</v>
      </c>
      <c r="G28" s="58">
        <f>E28</f>
        <v>2550000</v>
      </c>
      <c r="H28" s="58"/>
      <c r="I28"/>
      <c r="O28" s="27" t="s">
        <v>143</v>
      </c>
      <c r="P28" s="27" t="s">
        <v>110</v>
      </c>
      <c r="Q28" s="59"/>
    </row>
    <row r="29" spans="1:17" x14ac:dyDescent="0.45">
      <c r="A29" s="46">
        <f t="shared" si="0"/>
        <v>28</v>
      </c>
      <c r="B29" s="27" t="s">
        <v>174</v>
      </c>
      <c r="C29" s="27" t="s">
        <v>145</v>
      </c>
      <c r="D29" s="27" t="s">
        <v>156</v>
      </c>
      <c r="E29" s="32">
        <v>1200000</v>
      </c>
      <c r="H29" s="58">
        <f>E29</f>
        <v>1200000</v>
      </c>
      <c r="I29" s="58"/>
      <c r="O29" s="27" t="s">
        <v>143</v>
      </c>
      <c r="P29" s="27" t="s">
        <v>110</v>
      </c>
      <c r="Q29" s="59"/>
    </row>
  </sheetData>
  <mergeCells count="21">
    <mergeCell ref="G25:H25"/>
    <mergeCell ref="H26:I26"/>
    <mergeCell ref="H27:I27"/>
    <mergeCell ref="G28:H28"/>
    <mergeCell ref="G15:H15"/>
    <mergeCell ref="H17:M17"/>
    <mergeCell ref="H19:J19"/>
    <mergeCell ref="H23:I23"/>
    <mergeCell ref="H24:I24"/>
    <mergeCell ref="H9:I9"/>
    <mergeCell ref="H10:J10"/>
    <mergeCell ref="G11:H11"/>
    <mergeCell ref="H14:I14"/>
    <mergeCell ref="H3:I3"/>
    <mergeCell ref="H5:I5"/>
    <mergeCell ref="G6:J6"/>
    <mergeCell ref="H29:I29"/>
    <mergeCell ref="F2:J2"/>
    <mergeCell ref="Q2:Q29"/>
    <mergeCell ref="H4:K4"/>
    <mergeCell ref="H8:J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A39" sqref="A38:A39"/>
    </sheetView>
  </sheetViews>
  <sheetFormatPr defaultRowHeight="14.5" x14ac:dyDescent="0.35"/>
  <cols>
    <col min="1" max="1" width="16.54296875" customWidth="1"/>
    <col min="5" max="5" width="15.54296875" hidden="1" customWidth="1"/>
    <col min="6" max="6" width="12.81640625" customWidth="1"/>
    <col min="7" max="7" width="14.26953125" customWidth="1"/>
    <col min="8" max="8" width="14.7265625" customWidth="1"/>
    <col min="9" max="9" width="10" customWidth="1"/>
  </cols>
  <sheetData>
    <row r="1" spans="1:9" ht="28.5" x14ac:dyDescent="0.35">
      <c r="A1" s="4" t="s">
        <v>0</v>
      </c>
      <c r="B1" s="4" t="s">
        <v>5</v>
      </c>
      <c r="C1" s="4" t="s">
        <v>3</v>
      </c>
      <c r="D1" s="4" t="s">
        <v>28</v>
      </c>
      <c r="E1" s="4" t="s">
        <v>4</v>
      </c>
      <c r="F1" s="5" t="s">
        <v>35</v>
      </c>
      <c r="G1" s="6" t="s">
        <v>38</v>
      </c>
      <c r="H1" s="7" t="s">
        <v>47</v>
      </c>
      <c r="I1" s="7" t="s">
        <v>1</v>
      </c>
    </row>
    <row r="2" spans="1:9" x14ac:dyDescent="0.35">
      <c r="A2" s="2" t="s">
        <v>9</v>
      </c>
      <c r="B2" s="2">
        <v>1</v>
      </c>
      <c r="C2" s="2" t="s">
        <v>20</v>
      </c>
      <c r="D2" s="2" t="s">
        <v>29</v>
      </c>
      <c r="E2" s="2" t="s">
        <v>30</v>
      </c>
      <c r="F2" s="2" t="s">
        <v>32</v>
      </c>
      <c r="G2" s="2" t="s">
        <v>30</v>
      </c>
      <c r="H2" s="2" t="s">
        <v>48</v>
      </c>
      <c r="I2" s="2" t="s">
        <v>52</v>
      </c>
    </row>
    <row r="3" spans="1:9" x14ac:dyDescent="0.35">
      <c r="A3" s="2" t="s">
        <v>10</v>
      </c>
      <c r="B3" s="2">
        <v>2</v>
      </c>
      <c r="C3" s="2" t="s">
        <v>21</v>
      </c>
      <c r="D3" s="2">
        <v>2024</v>
      </c>
      <c r="E3" s="2" t="s">
        <v>31</v>
      </c>
      <c r="F3" s="2" t="s">
        <v>36</v>
      </c>
      <c r="G3" s="2" t="s">
        <v>31</v>
      </c>
      <c r="H3" s="2" t="s">
        <v>49</v>
      </c>
      <c r="I3" s="2" t="s">
        <v>53</v>
      </c>
    </row>
    <row r="4" spans="1:9" x14ac:dyDescent="0.35">
      <c r="A4" s="8" t="s">
        <v>11</v>
      </c>
      <c r="B4" s="8">
        <v>3</v>
      </c>
      <c r="C4" s="8" t="s">
        <v>22</v>
      </c>
      <c r="D4" s="8">
        <v>2025</v>
      </c>
      <c r="E4" s="8"/>
      <c r="F4" s="2" t="s">
        <v>37</v>
      </c>
      <c r="G4" s="2"/>
      <c r="H4" s="2" t="s">
        <v>50</v>
      </c>
      <c r="I4" s="2" t="s">
        <v>54</v>
      </c>
    </row>
    <row r="5" spans="1:9" x14ac:dyDescent="0.35">
      <c r="A5" s="8" t="s">
        <v>12</v>
      </c>
      <c r="B5" s="8" t="s">
        <v>57</v>
      </c>
      <c r="C5" s="8" t="s">
        <v>23</v>
      </c>
      <c r="D5" s="8">
        <v>2026</v>
      </c>
      <c r="E5" s="8"/>
      <c r="F5" s="8" t="s">
        <v>33</v>
      </c>
      <c r="G5" s="2"/>
      <c r="H5" s="10" t="s">
        <v>51</v>
      </c>
      <c r="I5" s="9" t="s">
        <v>55</v>
      </c>
    </row>
    <row r="6" spans="1:9" x14ac:dyDescent="0.35">
      <c r="A6" s="8" t="s">
        <v>13</v>
      </c>
      <c r="B6" s="8" t="s">
        <v>58</v>
      </c>
      <c r="C6" s="8" t="s">
        <v>24</v>
      </c>
      <c r="D6" s="8">
        <v>2027</v>
      </c>
      <c r="E6" s="8"/>
      <c r="F6" s="8" t="s">
        <v>34</v>
      </c>
      <c r="G6" s="2"/>
      <c r="H6" s="2"/>
      <c r="I6" s="9" t="s">
        <v>11</v>
      </c>
    </row>
    <row r="7" spans="1:9" x14ac:dyDescent="0.35">
      <c r="A7" s="8" t="s">
        <v>14</v>
      </c>
      <c r="B7" s="8"/>
      <c r="C7" s="8" t="s">
        <v>25</v>
      </c>
      <c r="D7" s="8">
        <v>2028</v>
      </c>
      <c r="E7" s="8"/>
      <c r="F7" s="8" t="s">
        <v>27</v>
      </c>
      <c r="G7" s="2"/>
      <c r="H7" s="2"/>
    </row>
    <row r="8" spans="1:9" x14ac:dyDescent="0.35">
      <c r="A8" s="8" t="s">
        <v>15</v>
      </c>
      <c r="B8" s="8"/>
      <c r="C8" s="8" t="s">
        <v>26</v>
      </c>
      <c r="D8" s="8" t="s">
        <v>42</v>
      </c>
      <c r="E8" s="8"/>
      <c r="F8" s="8" t="s">
        <v>56</v>
      </c>
      <c r="G8" s="2"/>
      <c r="H8" s="2"/>
    </row>
    <row r="9" spans="1:9" x14ac:dyDescent="0.35">
      <c r="A9" s="8" t="s">
        <v>16</v>
      </c>
      <c r="B9" s="8"/>
      <c r="C9" s="8" t="s">
        <v>27</v>
      </c>
      <c r="D9" s="8"/>
      <c r="E9" s="8"/>
      <c r="F9" s="8" t="s">
        <v>79</v>
      </c>
      <c r="G9" s="2"/>
      <c r="H9" s="2"/>
    </row>
    <row r="10" spans="1:9" x14ac:dyDescent="0.35">
      <c r="A10" s="8" t="s">
        <v>17</v>
      </c>
      <c r="B10" s="8"/>
      <c r="C10" s="9" t="s">
        <v>59</v>
      </c>
      <c r="D10" s="8"/>
      <c r="E10" s="8"/>
      <c r="F10" s="8"/>
      <c r="G10" s="2"/>
      <c r="H10" s="2"/>
    </row>
    <row r="11" spans="1:9" x14ac:dyDescent="0.35">
      <c r="A11" s="8" t="s">
        <v>18</v>
      </c>
      <c r="B11" s="8"/>
      <c r="C11" s="8" t="s">
        <v>60</v>
      </c>
      <c r="D11" s="8"/>
      <c r="E11" s="8"/>
      <c r="F11" s="8"/>
      <c r="G11" s="2"/>
      <c r="H11" s="2"/>
    </row>
    <row r="12" spans="1:9" x14ac:dyDescent="0.35">
      <c r="A12" s="8" t="s">
        <v>19</v>
      </c>
      <c r="B12" s="8"/>
      <c r="C12" s="8" t="s">
        <v>78</v>
      </c>
      <c r="D12" s="8"/>
      <c r="E12" s="8"/>
      <c r="F12" s="8"/>
      <c r="G12" s="2"/>
      <c r="H12" s="2"/>
      <c r="I12" s="1"/>
    </row>
    <row r="13" spans="1:9" x14ac:dyDescent="0.35">
      <c r="A13" s="8"/>
      <c r="B13" s="8"/>
      <c r="C13" s="8" t="s">
        <v>85</v>
      </c>
      <c r="D13" s="8"/>
      <c r="E13" s="8"/>
      <c r="F13" s="8"/>
      <c r="G13" s="2"/>
      <c r="H13" s="2"/>
    </row>
    <row r="14" spans="1:9" x14ac:dyDescent="0.35">
      <c r="A14" s="8"/>
      <c r="B14" s="8"/>
      <c r="C14" s="8"/>
      <c r="D14" s="8"/>
      <c r="E14" s="8"/>
      <c r="F14" s="8"/>
      <c r="G14" s="2"/>
      <c r="H14" s="2"/>
    </row>
    <row r="15" spans="1:9" x14ac:dyDescent="0.35">
      <c r="A15" s="8"/>
      <c r="B15" s="8"/>
      <c r="C15" s="8"/>
      <c r="D15" s="8"/>
      <c r="E15" s="8"/>
      <c r="F15" s="8"/>
      <c r="G15" s="2"/>
      <c r="H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Data</vt:lpstr>
      <vt:lpstr>Priemyselné parky</vt:lpstr>
      <vt:lpstr>Environmentálne záťaže</vt:lpstr>
      <vt:lpstr>MHTH</vt:lpstr>
      <vt:lpstr>Parametre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Durisova Alica</dc:creator>
  <cp:lastModifiedBy>Hricisinova Miroslava</cp:lastModifiedBy>
  <dcterms:created xsi:type="dcterms:W3CDTF">2022-10-10T12:34:41Z</dcterms:created>
  <dcterms:modified xsi:type="dcterms:W3CDTF">2023-07-07T08:14:32Z</dcterms:modified>
</cp:coreProperties>
</file>