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lbvNLFgjngmYHGpMF99fxnJ6W8u9Hpjp4d2zzqdpDJHtHC0wJZPnqX3fRb8fVreJ/WrVROCnY6uIaC5Hx1grzA==" workbookSaltValue="0X0T9m7OKja+D8O9fxlhWg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arifa straty PDS_01-2023" sheetId="3" r:id="rId2"/>
    <sheet name="Hárok1" sheetId="6" state="hidden" r:id="rId3"/>
    <sheet name="Okresy" sheetId="4" state="hidden" r:id="rId4"/>
    <sheet name="Output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3" l="1"/>
  <c r="O6" i="3"/>
  <c r="P6" i="3"/>
  <c r="P9" i="3"/>
  <c r="O9" i="3"/>
  <c r="N9" i="3"/>
  <c r="P8" i="3"/>
  <c r="O8" i="3"/>
  <c r="N8" i="3"/>
  <c r="P7" i="3"/>
  <c r="O7" i="3"/>
  <c r="N7" i="3"/>
  <c r="P5" i="3"/>
  <c r="O5" i="3"/>
  <c r="N5" i="3"/>
  <c r="Q9" i="3" l="1"/>
  <c r="Q8" i="3"/>
  <c r="Q7" i="3"/>
  <c r="Q5" i="3"/>
  <c r="L5" i="3" s="1"/>
  <c r="Q6" i="3"/>
  <c r="L6" i="3" s="1"/>
  <c r="L9" i="3"/>
  <c r="L7" i="3"/>
  <c r="L8" i="3"/>
  <c r="N10" i="3"/>
  <c r="R18" i="3"/>
  <c r="L14" i="3"/>
  <c r="K18" i="3" l="1"/>
  <c r="L10" i="3"/>
  <c r="N15" i="3"/>
  <c r="N13" i="3" l="1"/>
  <c r="N14" i="3" s="1"/>
  <c r="L13" i="3"/>
  <c r="F6" i="3" l="1"/>
  <c r="G6" i="3" l="1"/>
  <c r="H6" i="3" s="1"/>
  <c r="F9" i="3" l="1"/>
  <c r="F5" i="3"/>
  <c r="G8" i="3"/>
  <c r="H8" i="3" s="1"/>
  <c r="F8" i="3"/>
  <c r="F7" i="3"/>
  <c r="G9" i="3"/>
  <c r="H9" i="3" s="1"/>
  <c r="G7" i="3"/>
  <c r="H7" i="3" s="1"/>
  <c r="G5" i="3" l="1"/>
  <c r="H5" i="3" l="1"/>
  <c r="H18" i="3"/>
  <c r="G10" i="3"/>
  <c r="L15" i="3" s="1"/>
  <c r="R10" i="3" l="1"/>
  <c r="G11" i="3" s="1"/>
  <c r="H19" i="3"/>
  <c r="B103" i="1"/>
  <c r="G12" i="3" l="1"/>
  <c r="B10" i="3"/>
  <c r="O2" i="5" l="1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<sst xmlns="http://schemas.openxmlformats.org/spreadsheetml/2006/main" count="223" uniqueCount="180">
  <si>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</si>
  <si>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</si>
  <si>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</si>
  <si>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</si>
  <si>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</si>
  <si>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</si>
  <si>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</si>
  <si>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</si>
  <si>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</si>
  <si>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</si>
  <si>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</si>
  <si>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</si>
  <si>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</si>
  <si>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</si>
  <si>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</si>
  <si>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</si>
  <si>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</si>
  <si>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</si>
  <si>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</si>
  <si>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</si>
  <si>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</si>
  <si>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</si>
  <si>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</si>
  <si>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</si>
  <si>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</si>
  <si>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</si>
  <si>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</si>
  <si>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</si>
  <si>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</si>
  <si>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</si>
  <si>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</si>
  <si>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</si>
  <si>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</si>
  <si>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</si>
  <si>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</si>
  <si>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</si>
  <si>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</si>
  <si>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</si>
  <si>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</si>
  <si>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</si>
  <si>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</si>
  <si>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</si>
  <si>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</si>
  <si>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</si>
  <si>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</si>
  <si>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</si>
  <si>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</si>
  <si>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</si>
  <si>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</si>
  <si>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</si>
  <si>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</si>
  <si>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</si>
  <si>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</si>
  <si>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</si>
  <si>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</si>
  <si>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</si>
  <si>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</si>
  <si>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Príloha k žiadosti o poskytnutie kompenzácie vybraných taríf pre odberateľov elektriny v domácnosti a pre ostatných koncových odberateľov elektriny</t>
  </si>
  <si>
    <t xml:space="preserve">Mesiac: xxxx 2023 
PMDS + lokalita: XXX                                                                      </t>
  </si>
  <si>
    <t>Distribuované množstvo elektriny na základe vyúčtovaní spotreby, dopočtu spotreby a opráv</t>
  </si>
  <si>
    <t xml:space="preserve">Odobrané množstvo elektriny z nadradenej sústavy ponížené o množstvo vlastnej spotreby prevádzkovateľa MDS              </t>
  </si>
  <si>
    <t>Tarifa za straty pri distribúcii elektriny na rok 2023 podľa rozhodnutia ÚRSO č. XXX</t>
  </si>
  <si>
    <t>Tarifa za straty pri distribúcii elektriny na rok 2022 podľa rozhodnutia ÚRSO č. XXX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</si>
  <si>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[3]-[4]</t>
  </si>
  <si>
    <t>Kompenzácia                                                                                 1 riadok [2]x[5]                                                         2-5 riadok [1]x[5]</t>
  </si>
  <si>
    <t>[MWh]</t>
  </si>
  <si>
    <t>[€/MWh]</t>
  </si>
  <si>
    <t>[€]</t>
  </si>
  <si>
    <t>[1]</t>
  </si>
  <si>
    <t>[2]</t>
  </si>
  <si>
    <t>[3]</t>
  </si>
  <si>
    <t>[4]</t>
  </si>
  <si>
    <t>[5]</t>
  </si>
  <si>
    <t>[6]</t>
  </si>
  <si>
    <t>Odber elektriny z nadradenej sústavy pre napäťovú úroveň do ktorej je MDS pripojená</t>
  </si>
  <si>
    <t>n.a.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</si>
  <si>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</si>
  <si>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</si>
  <si>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</si>
  <si>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</si>
  <si>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Spolu</t>
  </si>
  <si>
    <t>DPH</t>
  </si>
  <si>
    <t>Spolu s DPH</t>
  </si>
  <si>
    <t>Meno:</t>
  </si>
  <si>
    <t>Priezvisko:</t>
  </si>
  <si>
    <t>Dátum: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</si>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</sst>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0.000"/>
    <numFmt numFmtId="168" formatCode="#,##0.00_ ;\-#,##0.00\ "/>
    <numFmt numFmtId="169" formatCode="#,##0.000"/>
    <numFmt numFmtId="170" formatCode="0.0000"/>
    <numFmt numFmtId="171" formatCode="0.000000"/>
    <numFmt numFmtId="172" formatCode="#,##0.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2" fillId="0" borderId="0"/>
  </cellStyleXfs>
  <cellXfs count="78">
    <xf numFmtId="0" fontId="0" fillId="0" borderId="0" xfId="0"/>
    <xf numFmtId="0" fontId="2" fillId="0" borderId="0" xfId="0" applyFont="1"/>
    <xf numFmtId="0" fontId="9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13" fillId="0" borderId="0" xfId="4" applyFont="1"/>
    <xf numFmtId="0" fontId="23" fillId="5" borderId="5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2" fontId="23" fillId="5" borderId="5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164" fontId="0" fillId="0" borderId="0" xfId="3" applyFont="1" applyProtection="1"/>
    <xf numFmtId="166" fontId="0" fillId="0" borderId="0" xfId="0" applyNumberFormat="1"/>
    <xf numFmtId="165" fontId="21" fillId="0" borderId="5" xfId="0" applyNumberFormat="1" applyFont="1" applyBorder="1" applyAlignment="1">
      <alignment horizontal="center" vertical="center"/>
    </xf>
    <xf numFmtId="0" fontId="14" fillId="0" borderId="0" xfId="0" applyFont="1"/>
    <xf numFmtId="0" fontId="6" fillId="3" borderId="0" xfId="0" applyFont="1" applyFill="1"/>
    <xf numFmtId="0" fontId="15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/>
    <xf numFmtId="167" fontId="21" fillId="0" borderId="5" xfId="0" applyNumberFormat="1" applyFont="1" applyBorder="1" applyAlignment="1">
      <alignment horizontal="center" vertical="center"/>
    </xf>
    <xf numFmtId="168" fontId="21" fillId="0" borderId="5" xfId="3" applyNumberFormat="1" applyFont="1" applyBorder="1" applyAlignment="1" applyProtection="1">
      <alignment vertical="center"/>
    </xf>
    <xf numFmtId="167" fontId="21" fillId="4" borderId="5" xfId="3" applyNumberFormat="1" applyFont="1" applyFill="1" applyBorder="1" applyAlignment="1" applyProtection="1">
      <alignment vertical="center"/>
      <protection locked="0" hidden="1"/>
    </xf>
    <xf numFmtId="4" fontId="0" fillId="0" borderId="0" xfId="0" applyNumberFormat="1"/>
    <xf numFmtId="169" fontId="0" fillId="0" borderId="0" xfId="0" applyNumberFormat="1"/>
    <xf numFmtId="2" fontId="0" fillId="0" borderId="0" xfId="0" applyNumberFormat="1"/>
    <xf numFmtId="170" fontId="0" fillId="0" borderId="0" xfId="0" applyNumberFormat="1"/>
    <xf numFmtId="0" fontId="21" fillId="0" borderId="0" xfId="0" applyFont="1" applyFill="1" applyBorder="1" applyAlignment="1">
      <alignment horizontal="center" vertical="center"/>
    </xf>
    <xf numFmtId="168" fontId="0" fillId="0" borderId="0" xfId="0" applyNumberFormat="1"/>
    <xf numFmtId="171" fontId="21" fillId="4" borderId="5" xfId="0" applyNumberFormat="1" applyFont="1" applyFill="1" applyBorder="1" applyAlignment="1" applyProtection="1">
      <alignment horizontal="center" vertical="center"/>
      <protection locked="0" hidden="1"/>
    </xf>
    <xf numFmtId="172" fontId="21" fillId="0" borderId="5" xfId="0" applyNumberFormat="1" applyFont="1" applyBorder="1" applyAlignment="1" applyProtection="1">
      <alignment horizontal="center" vertical="center"/>
    </xf>
    <xf numFmtId="168" fontId="28" fillId="0" borderId="5" xfId="3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6" fillId="3" borderId="0" xfId="0" applyFont="1" applyFill="1" applyAlignment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9" fillId="4" borderId="2" xfId="0" applyFont="1" applyFill="1" applyBorder="1" applyAlignment="1" applyProtection="1">
      <alignment horizontal="left"/>
      <protection locked="0"/>
    </xf>
    <xf numFmtId="0" fontId="9" fillId="4" borderId="3" xfId="0" applyFont="1" applyFill="1" applyBorder="1" applyAlignment="1" applyProtection="1">
      <alignment horizontal="left"/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21" fillId="4" borderId="6" xfId="0" applyFont="1" applyFill="1" applyBorder="1" applyAlignment="1" applyProtection="1">
      <alignment vertical="center" wrapText="1"/>
      <protection locked="0"/>
    </xf>
    <xf numFmtId="0" fontId="21" fillId="4" borderId="7" xfId="0" applyFont="1" applyFill="1" applyBorder="1" applyAlignment="1" applyProtection="1">
      <alignment vertical="center" wrapText="1"/>
      <protection locked="0"/>
    </xf>
    <xf numFmtId="0" fontId="21" fillId="4" borderId="8" xfId="0" applyFont="1" applyFill="1" applyBorder="1" applyAlignment="1" applyProtection="1">
      <alignment vertical="center" wrapText="1"/>
      <protection locked="0"/>
    </xf>
    <xf numFmtId="0" fontId="27" fillId="7" borderId="9" xfId="0" applyFont="1" applyFill="1" applyBorder="1" applyAlignment="1">
      <alignment horizontal="left" vertical="center" wrapText="1"/>
    </xf>
  </cellXfs>
  <cellStyles count="5">
    <cellStyle name="Čiarka" xfId="3" builtinId="3"/>
    <cellStyle name="Čiarka 2" xfId="2"/>
    <cellStyle name="Normálna" xfId="0" builtinId="0"/>
    <cellStyle name="Normálna 2" xfId="1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59" t="s">
        <v>0</v>
      </c>
      <c r="C1" s="60"/>
      <c r="D1" s="60"/>
      <c r="E1" s="60"/>
      <c r="F1" s="61"/>
      <c r="H1" s="17"/>
    </row>
    <row r="2" spans="1:8" ht="24.95" customHeight="1" x14ac:dyDescent="0.25"/>
    <row r="3" spans="1:8" ht="18.75" x14ac:dyDescent="0.3">
      <c r="A3" s="18" t="s">
        <v>1</v>
      </c>
      <c r="B3" s="18"/>
      <c r="C3" s="18"/>
    </row>
    <row r="4" spans="1:8" x14ac:dyDescent="0.25">
      <c r="B4" s="1"/>
    </row>
    <row r="5" spans="1:8" ht="15.75" thickBot="1" x14ac:dyDescent="0.3">
      <c r="B5" s="39" t="s">
        <v>2</v>
      </c>
      <c r="D5" t="s">
        <v>3</v>
      </c>
      <c r="F5" t="s">
        <v>4</v>
      </c>
    </row>
    <row r="6" spans="1:8" ht="15" customHeight="1" thickBot="1" x14ac:dyDescent="0.3">
      <c r="B6" s="33"/>
      <c r="D6" s="33"/>
      <c r="F6" s="33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65"/>
      <c r="C9" s="66"/>
      <c r="D9" s="66"/>
      <c r="E9" s="66"/>
      <c r="F9" s="67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65"/>
      <c r="C12" s="66"/>
      <c r="D12" s="66"/>
      <c r="E12" s="66"/>
      <c r="F12" s="67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33"/>
      <c r="D16" s="33"/>
      <c r="F16" s="33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33"/>
      <c r="D19" s="34"/>
      <c r="F19" s="34"/>
    </row>
    <row r="20" spans="2:6" ht="15" customHeight="1" x14ac:dyDescent="0.25"/>
    <row r="21" spans="2:6" x14ac:dyDescent="0.25">
      <c r="B21" t="s">
        <v>14</v>
      </c>
      <c r="E21" s="19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33"/>
      <c r="D23" s="33"/>
      <c r="F23" s="34"/>
    </row>
    <row r="24" spans="2:6" ht="15.75" thickBot="1" x14ac:dyDescent="0.3">
      <c r="B24" s="33"/>
      <c r="D24" s="33"/>
      <c r="F24" s="34"/>
    </row>
    <row r="25" spans="2:6" x14ac:dyDescent="0.25">
      <c r="F25" s="20"/>
    </row>
    <row r="26" spans="2:6" x14ac:dyDescent="0.25">
      <c r="B26" t="s">
        <v>18</v>
      </c>
      <c r="F26" s="20"/>
    </row>
    <row r="27" spans="2:6" ht="15.75" thickBot="1" x14ac:dyDescent="0.3">
      <c r="B27" t="s">
        <v>15</v>
      </c>
      <c r="D27" t="s">
        <v>16</v>
      </c>
      <c r="F27" s="20"/>
    </row>
    <row r="28" spans="2:6" ht="15.75" thickBot="1" x14ac:dyDescent="0.3">
      <c r="B28" s="33"/>
      <c r="D28" s="33"/>
      <c r="F28" s="20"/>
    </row>
    <row r="29" spans="2:6" ht="15.75" thickBot="1" x14ac:dyDescent="0.3">
      <c r="B29" s="39" t="s">
        <v>19</v>
      </c>
      <c r="F29" s="20"/>
    </row>
    <row r="30" spans="2:6" ht="15.75" thickBot="1" x14ac:dyDescent="0.3">
      <c r="B30" s="35"/>
      <c r="F30" s="20"/>
    </row>
    <row r="31" spans="2:6" x14ac:dyDescent="0.25">
      <c r="F31" s="20"/>
    </row>
    <row r="32" spans="2:6" ht="15.75" thickBot="1" x14ac:dyDescent="0.3">
      <c r="B32" t="s">
        <v>20</v>
      </c>
    </row>
    <row r="33" spans="1:8" ht="15.75" thickBot="1" x14ac:dyDescent="0.3">
      <c r="B33" s="65"/>
      <c r="C33" s="66"/>
      <c r="D33" s="66"/>
      <c r="E33" s="66"/>
      <c r="F33" s="67"/>
    </row>
    <row r="36" spans="1:8" ht="18.75" x14ac:dyDescent="0.3">
      <c r="A36" s="64" t="s">
        <v>21</v>
      </c>
      <c r="B36" s="64"/>
      <c r="C36" s="64"/>
      <c r="D36" s="64"/>
      <c r="E36" s="64"/>
      <c r="F36" s="64"/>
      <c r="G36" s="17"/>
      <c r="H36" s="21"/>
    </row>
    <row r="38" spans="1:8" ht="15.75" thickBot="1" x14ac:dyDescent="0.3">
      <c r="B38" s="1" t="s">
        <v>22</v>
      </c>
    </row>
    <row r="39" spans="1:8" ht="15.75" thickBot="1" x14ac:dyDescent="0.3">
      <c r="B39" s="68"/>
      <c r="C39" s="69"/>
      <c r="D39" s="69"/>
      <c r="E39" s="69"/>
      <c r="F39" s="70"/>
    </row>
    <row r="41" spans="1:8" ht="15.75" thickBot="1" x14ac:dyDescent="0.3">
      <c r="B41" s="22" t="s">
        <v>23</v>
      </c>
      <c r="C41" s="2"/>
      <c r="D41" s="2"/>
      <c r="E41" s="2"/>
      <c r="F41" s="2"/>
    </row>
    <row r="42" spans="1:8" ht="15.75" thickBot="1" x14ac:dyDescent="0.3">
      <c r="B42" s="71"/>
      <c r="C42" s="72"/>
      <c r="D42" s="72"/>
      <c r="E42" s="72"/>
      <c r="F42" s="73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8" t="s">
        <v>24</v>
      </c>
      <c r="B45" s="18"/>
      <c r="C45" s="18"/>
      <c r="D45" s="18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68"/>
      <c r="C48" s="69"/>
      <c r="D48" s="69"/>
      <c r="E48" s="69"/>
      <c r="F48" s="70"/>
    </row>
    <row r="50" spans="1:12" ht="15.75" thickBot="1" x14ac:dyDescent="0.3">
      <c r="B50" s="22" t="s">
        <v>23</v>
      </c>
      <c r="C50" s="2"/>
      <c r="D50" s="2"/>
      <c r="E50" s="2"/>
      <c r="F50" s="2"/>
    </row>
    <row r="51" spans="1:12" ht="15.75" thickBot="1" x14ac:dyDescent="0.3">
      <c r="B51" s="71"/>
      <c r="C51" s="72"/>
      <c r="D51" s="72"/>
      <c r="E51" s="72"/>
      <c r="F51" s="73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64" t="s">
        <v>25</v>
      </c>
      <c r="B53" s="64"/>
      <c r="C53" s="64"/>
      <c r="D53" s="64"/>
      <c r="E53" s="64"/>
      <c r="F53" s="64"/>
    </row>
    <row r="54" spans="1:12" ht="15.75" x14ac:dyDescent="0.25">
      <c r="B54" s="23"/>
      <c r="C54" s="23"/>
      <c r="D54" s="23"/>
      <c r="E54" s="23"/>
      <c r="F54" s="24"/>
      <c r="G54" s="25"/>
      <c r="H54" s="25"/>
      <c r="I54" s="25"/>
    </row>
    <row r="55" spans="1:12" ht="15.75" thickBot="1" x14ac:dyDescent="0.3">
      <c r="B55" s="2" t="s">
        <v>26</v>
      </c>
      <c r="C55" s="2"/>
      <c r="D55" s="2" t="s">
        <v>27</v>
      </c>
      <c r="E55" s="2"/>
      <c r="F55" s="26"/>
    </row>
    <row r="56" spans="1:12" ht="15.75" thickBot="1" x14ac:dyDescent="0.3">
      <c r="B56" s="36"/>
      <c r="C56" s="2"/>
      <c r="D56" s="36"/>
      <c r="E56" s="2"/>
      <c r="F56" s="26"/>
    </row>
    <row r="57" spans="1:12" x14ac:dyDescent="0.25">
      <c r="B57" s="27" t="s">
        <v>28</v>
      </c>
      <c r="C57" s="2"/>
      <c r="D57" s="2"/>
      <c r="E57" s="2"/>
      <c r="F57" s="26"/>
    </row>
    <row r="58" spans="1:12" ht="15.75" thickBot="1" x14ac:dyDescent="0.3">
      <c r="B58" s="2" t="s">
        <v>29</v>
      </c>
      <c r="C58" s="2"/>
      <c r="D58" s="2" t="s">
        <v>30</v>
      </c>
      <c r="E58" s="2"/>
      <c r="F58" s="26"/>
    </row>
    <row r="59" spans="1:12" ht="15.75" thickBot="1" x14ac:dyDescent="0.3">
      <c r="B59" s="36"/>
      <c r="C59" s="2"/>
      <c r="D59" s="36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36"/>
      <c r="C62" s="2"/>
      <c r="D62" s="36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26"/>
      <c r="L64" s="38"/>
    </row>
    <row r="65" spans="2:12" ht="15.75" thickBot="1" x14ac:dyDescent="0.3">
      <c r="B65" s="36"/>
      <c r="C65" s="2"/>
      <c r="D65" s="36"/>
      <c r="E65" s="2"/>
      <c r="F65" s="26"/>
      <c r="L65" s="38"/>
    </row>
    <row r="66" spans="2:12" x14ac:dyDescent="0.25">
      <c r="B66" s="27"/>
      <c r="C66" s="2"/>
      <c r="D66" s="2"/>
      <c r="E66" s="2"/>
      <c r="F66" s="26"/>
      <c r="L66" s="38"/>
    </row>
    <row r="67" spans="2:12" ht="15.75" thickBot="1" x14ac:dyDescent="0.3">
      <c r="B67" s="2" t="s">
        <v>35</v>
      </c>
      <c r="C67" s="2"/>
      <c r="D67" s="2" t="s">
        <v>36</v>
      </c>
      <c r="E67" s="2"/>
      <c r="F67" s="26"/>
      <c r="L67" s="38"/>
    </row>
    <row r="68" spans="2:12" ht="15.75" thickBot="1" x14ac:dyDescent="0.3">
      <c r="B68" s="36"/>
      <c r="C68" s="2"/>
      <c r="D68" s="36"/>
      <c r="E68" s="2"/>
      <c r="F68" s="26"/>
      <c r="L68" s="38"/>
    </row>
    <row r="69" spans="2:12" x14ac:dyDescent="0.25">
      <c r="B69" s="27"/>
      <c r="C69" s="2"/>
      <c r="D69" s="2"/>
      <c r="E69" s="2"/>
      <c r="F69" s="26"/>
      <c r="L69" s="38"/>
    </row>
    <row r="70" spans="2:12" ht="15.75" thickBot="1" x14ac:dyDescent="0.3">
      <c r="B70" s="2" t="s">
        <v>37</v>
      </c>
      <c r="C70" s="2"/>
      <c r="D70" s="2" t="s">
        <v>38</v>
      </c>
      <c r="E70" s="2"/>
      <c r="F70" s="26"/>
      <c r="L70" s="38"/>
    </row>
    <row r="71" spans="2:12" ht="15.75" thickBot="1" x14ac:dyDescent="0.3">
      <c r="B71" s="36"/>
      <c r="C71" s="2"/>
      <c r="D71" s="36"/>
      <c r="E71" s="2"/>
      <c r="F71" s="26"/>
      <c r="L71" s="38"/>
    </row>
    <row r="72" spans="2:12" x14ac:dyDescent="0.25">
      <c r="B72" s="27"/>
      <c r="C72" s="2"/>
      <c r="D72" s="2"/>
      <c r="E72" s="2"/>
      <c r="F72" s="26"/>
      <c r="L72" s="38"/>
    </row>
    <row r="73" spans="2:12" ht="15.75" thickBot="1" x14ac:dyDescent="0.3">
      <c r="B73" s="2" t="s">
        <v>39</v>
      </c>
      <c r="C73" s="2"/>
      <c r="D73" s="2" t="s">
        <v>40</v>
      </c>
      <c r="E73" s="2"/>
      <c r="F73" s="26"/>
      <c r="L73" s="38"/>
    </row>
    <row r="74" spans="2:12" ht="15.75" thickBot="1" x14ac:dyDescent="0.3">
      <c r="B74" s="36"/>
      <c r="C74" s="2"/>
      <c r="D74" s="36"/>
      <c r="E74" s="2"/>
      <c r="F74" s="26"/>
      <c r="L74" s="38"/>
    </row>
    <row r="75" spans="2:12" x14ac:dyDescent="0.25">
      <c r="B75" s="27"/>
      <c r="C75" s="2"/>
      <c r="D75" s="2"/>
      <c r="E75" s="2"/>
      <c r="F75" s="26"/>
      <c r="L75" s="38"/>
    </row>
    <row r="76" spans="2:12" ht="15.75" thickBot="1" x14ac:dyDescent="0.3">
      <c r="B76" s="2" t="s">
        <v>41</v>
      </c>
      <c r="C76" s="2"/>
      <c r="D76" s="2" t="s">
        <v>42</v>
      </c>
      <c r="E76" s="2"/>
      <c r="F76" s="26"/>
      <c r="L76" s="38"/>
    </row>
    <row r="77" spans="2:12" ht="15.75" thickBot="1" x14ac:dyDescent="0.3">
      <c r="B77" s="36"/>
      <c r="C77" s="2"/>
      <c r="D77" s="36"/>
      <c r="E77" s="2"/>
      <c r="F77" s="26"/>
      <c r="L77" s="38"/>
    </row>
    <row r="78" spans="2:12" x14ac:dyDescent="0.25">
      <c r="B78" s="27"/>
      <c r="C78" s="2"/>
      <c r="D78" s="2"/>
      <c r="E78" s="2"/>
      <c r="F78" s="26"/>
      <c r="L78" s="38"/>
    </row>
    <row r="79" spans="2:12" ht="15.75" thickBot="1" x14ac:dyDescent="0.3">
      <c r="B79" s="2" t="s">
        <v>43</v>
      </c>
      <c r="C79" s="2"/>
      <c r="D79" s="2" t="s">
        <v>44</v>
      </c>
      <c r="E79" s="2"/>
      <c r="F79" s="26"/>
      <c r="L79" s="38"/>
    </row>
    <row r="80" spans="2:12" ht="15.75" thickBot="1" x14ac:dyDescent="0.3">
      <c r="B80" s="36"/>
      <c r="C80" s="2"/>
      <c r="D80" s="36"/>
      <c r="E80" s="2"/>
      <c r="F80" s="26"/>
      <c r="L80" s="38"/>
    </row>
    <row r="81" spans="2:12" x14ac:dyDescent="0.25">
      <c r="B81" s="27"/>
      <c r="C81" s="2"/>
      <c r="D81" s="2"/>
      <c r="E81" s="2"/>
      <c r="F81" s="26"/>
      <c r="L81" s="38"/>
    </row>
    <row r="82" spans="2:12" ht="15.75" thickBot="1" x14ac:dyDescent="0.3">
      <c r="B82" s="2" t="s">
        <v>45</v>
      </c>
      <c r="C82" s="2"/>
      <c r="D82" s="2" t="s">
        <v>46</v>
      </c>
      <c r="E82" s="2"/>
      <c r="F82" s="26"/>
      <c r="L82" s="38"/>
    </row>
    <row r="83" spans="2:12" ht="15.75" thickBot="1" x14ac:dyDescent="0.3">
      <c r="B83" s="36"/>
      <c r="C83" s="2"/>
      <c r="D83" s="36"/>
      <c r="E83" s="2"/>
      <c r="F83" s="26"/>
      <c r="L83" s="38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62" t="s">
        <v>47</v>
      </c>
      <c r="C85" s="62"/>
      <c r="D85" s="62"/>
      <c r="E85" s="62"/>
      <c r="F85" s="62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63" t="s">
        <v>48</v>
      </c>
      <c r="C87" s="56"/>
      <c r="D87" s="56"/>
      <c r="E87" s="56"/>
      <c r="F87" s="56"/>
      <c r="G87" s="3" t="s">
        <v>49</v>
      </c>
      <c r="H87" s="28"/>
    </row>
    <row r="88" spans="2:12" ht="7.5" customHeight="1" x14ac:dyDescent="0.25">
      <c r="B88" s="29"/>
      <c r="C88" s="30"/>
      <c r="D88" s="30"/>
      <c r="E88" s="30"/>
      <c r="F88" s="30"/>
    </row>
    <row r="89" spans="2:12" ht="75.599999999999994" customHeight="1" x14ac:dyDescent="0.25">
      <c r="B89" s="55" t="s">
        <v>50</v>
      </c>
      <c r="C89" s="56"/>
      <c r="D89" s="56"/>
      <c r="E89" s="56"/>
      <c r="F89" s="56"/>
      <c r="G89" s="3" t="s">
        <v>49</v>
      </c>
      <c r="H89" s="28"/>
    </row>
    <row r="90" spans="2:12" ht="7.5" customHeight="1" x14ac:dyDescent="0.25">
      <c r="B90" s="29"/>
      <c r="C90" s="29"/>
      <c r="D90" s="29"/>
      <c r="E90" s="29"/>
      <c r="F90" s="29"/>
    </row>
    <row r="91" spans="2:12" ht="45.95" customHeight="1" x14ac:dyDescent="0.25">
      <c r="B91" s="55" t="s">
        <v>51</v>
      </c>
      <c r="C91" s="56"/>
      <c r="D91" s="56"/>
      <c r="E91" s="56"/>
      <c r="F91" s="56"/>
      <c r="G91" s="3" t="s">
        <v>49</v>
      </c>
      <c r="H91" s="28"/>
    </row>
    <row r="92" spans="2:12" ht="8.25" customHeight="1" x14ac:dyDescent="0.25">
      <c r="B92" s="31"/>
      <c r="C92" s="31"/>
      <c r="D92" s="31"/>
      <c r="E92" s="31"/>
      <c r="F92" s="31"/>
    </row>
    <row r="93" spans="2:12" ht="46.5" customHeight="1" x14ac:dyDescent="0.25">
      <c r="B93" s="55" t="s">
        <v>52</v>
      </c>
      <c r="C93" s="56"/>
      <c r="D93" s="56"/>
      <c r="E93" s="56"/>
      <c r="F93" s="56"/>
      <c r="G93" s="3" t="s">
        <v>49</v>
      </c>
      <c r="H93" s="19"/>
    </row>
    <row r="94" spans="2:12" ht="7.5" customHeight="1" x14ac:dyDescent="0.25">
      <c r="B94" s="31"/>
      <c r="C94" s="32"/>
      <c r="D94" s="32"/>
      <c r="E94" s="32"/>
      <c r="F94" s="32"/>
    </row>
    <row r="95" spans="2:12" ht="44.25" customHeight="1" x14ac:dyDescent="0.25">
      <c r="B95" s="55" t="s">
        <v>53</v>
      </c>
      <c r="C95" s="56"/>
      <c r="D95" s="56"/>
      <c r="E95" s="56"/>
      <c r="F95" s="56"/>
      <c r="G95" s="3" t="s">
        <v>49</v>
      </c>
      <c r="H95" s="28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55" t="s">
        <v>54</v>
      </c>
      <c r="C97" s="56"/>
      <c r="D97" s="56"/>
      <c r="E97" s="56"/>
      <c r="F97" s="56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57" t="s">
        <v>55</v>
      </c>
      <c r="C99" s="58"/>
      <c r="D99" s="58"/>
      <c r="E99" s="58"/>
      <c r="F99" s="58"/>
      <c r="G99" s="3" t="s">
        <v>49</v>
      </c>
    </row>
    <row r="100" spans="2:7" ht="6.95" customHeight="1" x14ac:dyDescent="0.25">
      <c r="B100" s="31"/>
      <c r="C100" s="31"/>
      <c r="D100" s="31"/>
      <c r="E100" s="31"/>
      <c r="F100" s="31"/>
    </row>
    <row r="101" spans="2:7" ht="33.950000000000003" customHeight="1" x14ac:dyDescent="0.25">
      <c r="B101" s="52" t="s">
        <v>56</v>
      </c>
      <c r="C101" s="52"/>
      <c r="D101" s="52"/>
      <c r="E101" s="52"/>
      <c r="F101" s="52"/>
      <c r="G101" s="3" t="s">
        <v>49</v>
      </c>
    </row>
    <row r="102" spans="2:7" ht="24.95" customHeight="1" x14ac:dyDescent="0.25"/>
    <row r="103" spans="2:7" ht="19.5" customHeight="1" x14ac:dyDescent="0.25">
      <c r="B103" s="53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54"/>
      <c r="D103" s="54"/>
      <c r="E103" s="54"/>
      <c r="F103" s="54"/>
    </row>
    <row r="104" spans="2:7" ht="24.95" customHeight="1" x14ac:dyDescent="0.2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70" zoomScaleNormal="70" workbookViewId="0">
      <selection activeCell="D2" sqref="D2"/>
    </sheetView>
  </sheetViews>
  <sheetFormatPr defaultColWidth="8.85546875" defaultRowHeight="15" x14ac:dyDescent="0.25"/>
  <cols>
    <col min="1" max="1" width="35.7109375" customWidth="1"/>
    <col min="2" max="5" width="35.28515625" customWidth="1"/>
    <col min="6" max="6" width="22.85546875" customWidth="1"/>
    <col min="7" max="7" width="21.42578125" customWidth="1"/>
    <col min="8" max="8" width="14.28515625" hidden="1" customWidth="1"/>
    <col min="9" max="10" width="8.85546875" hidden="1" customWidth="1"/>
    <col min="11" max="11" width="12.140625" hidden="1" customWidth="1"/>
    <col min="12" max="12" width="19.42578125" hidden="1" customWidth="1"/>
    <col min="13" max="13" width="8.85546875" hidden="1" customWidth="1"/>
    <col min="14" max="14" width="15.7109375" hidden="1" customWidth="1"/>
    <col min="15" max="17" width="8.85546875" hidden="1" customWidth="1"/>
    <col min="18" max="18" width="17.140625" hidden="1" customWidth="1"/>
    <col min="19" max="23" width="8.85546875" hidden="1" customWidth="1"/>
    <col min="24" max="31" width="8.85546875" customWidth="1"/>
  </cols>
  <sheetData>
    <row r="1" spans="1:18" ht="75" customHeight="1" x14ac:dyDescent="0.25">
      <c r="A1" s="77" t="s">
        <v>57</v>
      </c>
      <c r="B1" s="77"/>
      <c r="C1" s="77"/>
      <c r="D1" s="77"/>
      <c r="E1" s="77"/>
      <c r="F1" s="77"/>
      <c r="G1" s="77"/>
    </row>
    <row r="2" spans="1:18" ht="60" x14ac:dyDescent="0.25">
      <c r="A2" s="74" t="s">
        <v>58</v>
      </c>
      <c r="B2" s="9" t="s">
        <v>59</v>
      </c>
      <c r="C2" s="9" t="s">
        <v>60</v>
      </c>
      <c r="D2" s="37" t="s">
        <v>61</v>
      </c>
      <c r="E2" s="37" t="s">
        <v>62</v>
      </c>
      <c r="F2" s="9" t="s">
        <v>63</v>
      </c>
      <c r="G2" s="9" t="s">
        <v>64</v>
      </c>
    </row>
    <row r="3" spans="1:18" x14ac:dyDescent="0.25">
      <c r="A3" s="75"/>
      <c r="B3" s="10" t="s">
        <v>65</v>
      </c>
      <c r="C3" s="10" t="s">
        <v>65</v>
      </c>
      <c r="D3" s="10" t="s">
        <v>66</v>
      </c>
      <c r="E3" s="10" t="s">
        <v>66</v>
      </c>
      <c r="F3" s="10" t="s">
        <v>66</v>
      </c>
      <c r="G3" s="10" t="s">
        <v>67</v>
      </c>
    </row>
    <row r="4" spans="1:18" x14ac:dyDescent="0.25">
      <c r="A4" s="76"/>
      <c r="B4" s="11" t="s">
        <v>68</v>
      </c>
      <c r="C4" s="11" t="s">
        <v>69</v>
      </c>
      <c r="D4" s="11" t="s">
        <v>70</v>
      </c>
      <c r="E4" s="11" t="s">
        <v>71</v>
      </c>
      <c r="F4" s="11" t="s">
        <v>72</v>
      </c>
      <c r="G4" s="11" t="s">
        <v>73</v>
      </c>
    </row>
    <row r="5" spans="1:18" ht="54" customHeight="1" x14ac:dyDescent="0.25">
      <c r="A5" s="12" t="s">
        <v>74</v>
      </c>
      <c r="B5" s="40" t="s">
        <v>75</v>
      </c>
      <c r="C5" s="42"/>
      <c r="D5" s="49"/>
      <c r="E5" s="49"/>
      <c r="F5" s="50">
        <f>Q5</f>
        <v>0</v>
      </c>
      <c r="G5" s="41">
        <f>N5*Q5*-1</f>
        <v>0</v>
      </c>
      <c r="H5">
        <f>ROUND(G5*1.2,2)</f>
        <v>0</v>
      </c>
      <c r="L5" s="43">
        <f>ROUND(N5*Q5,6)*-1</f>
        <v>0</v>
      </c>
      <c r="N5" s="44">
        <f>ROUND(C5,3)</f>
        <v>0</v>
      </c>
      <c r="O5" s="45">
        <f>ROUND(D5,6)</f>
        <v>0</v>
      </c>
      <c r="P5" s="45">
        <f>ROUND(E5,6)</f>
        <v>0</v>
      </c>
      <c r="Q5" s="45">
        <f>O5-P5</f>
        <v>0</v>
      </c>
    </row>
    <row r="6" spans="1:18" ht="45" x14ac:dyDescent="0.25">
      <c r="A6" s="12" t="s">
        <v>76</v>
      </c>
      <c r="B6" s="42"/>
      <c r="C6" s="40" t="s">
        <v>75</v>
      </c>
      <c r="D6" s="49"/>
      <c r="E6" s="49"/>
      <c r="F6" s="50">
        <f>Q6</f>
        <v>0</v>
      </c>
      <c r="G6" s="41">
        <f t="shared" ref="G6:G9" si="0">N6*Q6</f>
        <v>0</v>
      </c>
      <c r="H6">
        <f>ROUND(G6*1.2,2)</f>
        <v>0</v>
      </c>
      <c r="L6" s="43">
        <f>ROUND(N6*Q6,6)</f>
        <v>0</v>
      </c>
      <c r="N6" s="44">
        <f>ROUND(B6,3)</f>
        <v>0</v>
      </c>
      <c r="O6" s="45">
        <f t="shared" ref="O6" si="1">ROUND(D6,6)</f>
        <v>0</v>
      </c>
      <c r="P6" s="45">
        <f t="shared" ref="P6" si="2">ROUND(E6,6)</f>
        <v>0</v>
      </c>
      <c r="Q6" s="45">
        <f t="shared" ref="Q6" si="3">O6-P6</f>
        <v>0</v>
      </c>
    </row>
    <row r="7" spans="1:18" ht="45" x14ac:dyDescent="0.25">
      <c r="A7" s="12" t="s">
        <v>77</v>
      </c>
      <c r="B7" s="42"/>
      <c r="C7" s="40" t="s">
        <v>75</v>
      </c>
      <c r="D7" s="49"/>
      <c r="E7" s="49"/>
      <c r="F7" s="50">
        <f>Q7</f>
        <v>0</v>
      </c>
      <c r="G7" s="41">
        <f t="shared" si="0"/>
        <v>0</v>
      </c>
      <c r="H7">
        <f t="shared" ref="H7:H9" si="4">ROUND(G7*1.2,2)</f>
        <v>0</v>
      </c>
      <c r="L7" s="43">
        <f>ROUND(N7*Q7,6)</f>
        <v>0</v>
      </c>
      <c r="N7" s="44">
        <f>ROUND(B7,3)</f>
        <v>0</v>
      </c>
      <c r="O7" s="45">
        <f t="shared" ref="O7:P9" si="5">ROUND(D7,6)</f>
        <v>0</v>
      </c>
      <c r="P7" s="45">
        <f t="shared" si="5"/>
        <v>0</v>
      </c>
      <c r="Q7" s="45">
        <f t="shared" ref="Q7:Q9" si="6">O7-P7</f>
        <v>0</v>
      </c>
    </row>
    <row r="8" spans="1:18" ht="45" x14ac:dyDescent="0.25">
      <c r="A8" s="12" t="s">
        <v>78</v>
      </c>
      <c r="B8" s="42"/>
      <c r="C8" s="40" t="s">
        <v>75</v>
      </c>
      <c r="D8" s="49"/>
      <c r="E8" s="49"/>
      <c r="F8" s="50">
        <f>Q8</f>
        <v>0</v>
      </c>
      <c r="G8" s="41">
        <f t="shared" si="0"/>
        <v>0</v>
      </c>
      <c r="H8">
        <f t="shared" si="4"/>
        <v>0</v>
      </c>
      <c r="L8" s="43">
        <f>ROUND(N8*Q8,6)</f>
        <v>0</v>
      </c>
      <c r="N8" s="44">
        <f t="shared" ref="N8:N9" si="7">ROUND(B8,3)</f>
        <v>0</v>
      </c>
      <c r="O8" s="45">
        <f t="shared" si="5"/>
        <v>0</v>
      </c>
      <c r="P8" s="45">
        <f t="shared" si="5"/>
        <v>0</v>
      </c>
      <c r="Q8" s="45">
        <f t="shared" si="6"/>
        <v>0</v>
      </c>
    </row>
    <row r="9" spans="1:18" ht="45" x14ac:dyDescent="0.25">
      <c r="A9" s="12" t="s">
        <v>79</v>
      </c>
      <c r="B9" s="42"/>
      <c r="C9" s="40" t="s">
        <v>75</v>
      </c>
      <c r="D9" s="49"/>
      <c r="E9" s="49"/>
      <c r="F9" s="50">
        <f>Q9</f>
        <v>0</v>
      </c>
      <c r="G9" s="41">
        <f t="shared" si="0"/>
        <v>0</v>
      </c>
      <c r="H9">
        <f t="shared" si="4"/>
        <v>0</v>
      </c>
      <c r="L9" s="43">
        <f>ROUND(N9*Q9,6)</f>
        <v>0</v>
      </c>
      <c r="N9" s="44">
        <f t="shared" si="7"/>
        <v>0</v>
      </c>
      <c r="O9" s="45">
        <f t="shared" si="5"/>
        <v>0</v>
      </c>
      <c r="P9" s="45">
        <f t="shared" si="5"/>
        <v>0</v>
      </c>
      <c r="Q9" s="45">
        <f t="shared" si="6"/>
        <v>0</v>
      </c>
    </row>
    <row r="10" spans="1:18" x14ac:dyDescent="0.25">
      <c r="A10" s="12" t="s">
        <v>80</v>
      </c>
      <c r="B10" s="16">
        <f>SUM(B6:B9)</f>
        <v>0</v>
      </c>
      <c r="C10" s="13" t="s">
        <v>75</v>
      </c>
      <c r="D10" s="13" t="s">
        <v>75</v>
      </c>
      <c r="E10" s="13" t="s">
        <v>75</v>
      </c>
      <c r="F10" s="13" t="s">
        <v>75</v>
      </c>
      <c r="G10" s="41">
        <f>L10</f>
        <v>0</v>
      </c>
      <c r="L10" s="43">
        <f>ROUND(SUM(L5:L9),6)</f>
        <v>0</v>
      </c>
      <c r="N10" s="44">
        <f>ROUND(SUM(N5:N9),3)</f>
        <v>0</v>
      </c>
      <c r="Q10" s="45"/>
      <c r="R10">
        <f>SUM(H5:H9)</f>
        <v>0</v>
      </c>
    </row>
    <row r="11" spans="1:18" x14ac:dyDescent="0.25">
      <c r="A11" s="12" t="s">
        <v>81</v>
      </c>
      <c r="B11" s="13" t="s">
        <v>75</v>
      </c>
      <c r="C11" s="13" t="s">
        <v>75</v>
      </c>
      <c r="D11" s="13" t="s">
        <v>75</v>
      </c>
      <c r="E11" s="13" t="s">
        <v>75</v>
      </c>
      <c r="F11" s="13" t="s">
        <v>75</v>
      </c>
      <c r="G11" s="41">
        <f>+ROUND(R10-L10,2)</f>
        <v>0</v>
      </c>
      <c r="L11" s="43"/>
    </row>
    <row r="12" spans="1:18" ht="18.75" x14ac:dyDescent="0.25">
      <c r="A12" s="12" t="s">
        <v>82</v>
      </c>
      <c r="B12" s="13" t="s">
        <v>75</v>
      </c>
      <c r="C12" s="13" t="s">
        <v>75</v>
      </c>
      <c r="D12" s="13" t="s">
        <v>75</v>
      </c>
      <c r="E12" s="13" t="s">
        <v>75</v>
      </c>
      <c r="F12" s="13" t="s">
        <v>75</v>
      </c>
      <c r="G12" s="51">
        <f>R10</f>
        <v>0</v>
      </c>
      <c r="L12" s="43"/>
    </row>
    <row r="13" spans="1:18" x14ac:dyDescent="0.25">
      <c r="A13" s="3" t="s">
        <v>83</v>
      </c>
      <c r="B13" s="4"/>
      <c r="L13" t="e">
        <f>L10/N10</f>
        <v>#DIV/0!</v>
      </c>
      <c r="N13" t="e">
        <f>L10/N10</f>
        <v>#DIV/0!</v>
      </c>
    </row>
    <row r="14" spans="1:18" x14ac:dyDescent="0.25">
      <c r="A14" s="3" t="s">
        <v>84</v>
      </c>
      <c r="B14" s="4"/>
      <c r="L14" t="e">
        <f>ROUND((Q5*-1*N5+Q7*N7+Q8*N8+Q9*N9)/(N5+N7+N8+N9),2)</f>
        <v>#DIV/0!</v>
      </c>
      <c r="N14" t="e">
        <f>N13*N10</f>
        <v>#DIV/0!</v>
      </c>
    </row>
    <row r="15" spans="1:18" x14ac:dyDescent="0.25">
      <c r="A15" s="3" t="s">
        <v>85</v>
      </c>
      <c r="B15" s="4"/>
      <c r="F15" s="47"/>
      <c r="G15" s="14"/>
      <c r="L15" t="e">
        <f>G10/N10</f>
        <v>#DIV/0!</v>
      </c>
      <c r="N15" t="e">
        <f>L14*N10</f>
        <v>#DIV/0!</v>
      </c>
    </row>
    <row r="18" spans="8:18" ht="45.75" hidden="1" customHeight="1" x14ac:dyDescent="0.25">
      <c r="H18" s="48">
        <f>SUM(G5:G9)</f>
        <v>0</v>
      </c>
      <c r="K18" s="43">
        <f>L7+L8+L9</f>
        <v>0</v>
      </c>
      <c r="M18">
        <v>3</v>
      </c>
      <c r="R18" s="46">
        <f>N7*Q7*1.2</f>
        <v>0</v>
      </c>
    </row>
    <row r="19" spans="8:18" ht="53.25" hidden="1" customHeight="1" x14ac:dyDescent="0.25">
      <c r="H19" s="48">
        <f>H18-G10</f>
        <v>0</v>
      </c>
    </row>
    <row r="20" spans="8:18" hidden="1" x14ac:dyDescent="0.25"/>
  </sheetData>
  <sheetProtection algorithmName="SHA-512" hashValue="CvNN0+ERKapNoUkO89wKvFHs+pGcs4xs326GG/2cu9TvX+C2l3eYmC2aDbIpo3+o/IJ0rtwNttjKWMINY5WTng==" saltValue="PYxgDezogxYsylo/GCG9VA==" spinCount="100000" sheet="1" selectLockedCells="1"/>
  <mergeCells count="2">
    <mergeCell ref="A2:A4"/>
    <mergeCell ref="A1:G1"/>
  </mergeCells>
  <pageMargins left="0.31496062992125984" right="0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88</v>
      </c>
    </row>
    <row r="2" spans="1:1" x14ac:dyDescent="0.25">
      <c r="A2" s="5" t="s">
        <v>89</v>
      </c>
    </row>
    <row r="3" spans="1:1" x14ac:dyDescent="0.25">
      <c r="A3" s="5" t="s">
        <v>90</v>
      </c>
    </row>
    <row r="4" spans="1:1" x14ac:dyDescent="0.25">
      <c r="A4" s="5" t="s">
        <v>91</v>
      </c>
    </row>
    <row r="5" spans="1:1" x14ac:dyDescent="0.25">
      <c r="A5" s="5" t="s">
        <v>92</v>
      </c>
    </row>
    <row r="6" spans="1:1" x14ac:dyDescent="0.25">
      <c r="A6" s="5" t="s">
        <v>93</v>
      </c>
    </row>
    <row r="7" spans="1:1" x14ac:dyDescent="0.25">
      <c r="A7" s="5" t="s">
        <v>94</v>
      </c>
    </row>
    <row r="8" spans="1:1" x14ac:dyDescent="0.25">
      <c r="A8" s="5" t="s">
        <v>95</v>
      </c>
    </row>
    <row r="9" spans="1:1" x14ac:dyDescent="0.25">
      <c r="A9" s="5" t="s">
        <v>96</v>
      </c>
    </row>
    <row r="10" spans="1:1" x14ac:dyDescent="0.25">
      <c r="A10" s="5" t="s">
        <v>97</v>
      </c>
    </row>
    <row r="11" spans="1:1" x14ac:dyDescent="0.25">
      <c r="A11" s="5" t="s">
        <v>98</v>
      </c>
    </row>
    <row r="12" spans="1:1" x14ac:dyDescent="0.25">
      <c r="A12" s="5" t="s">
        <v>99</v>
      </c>
    </row>
    <row r="13" spans="1:1" x14ac:dyDescent="0.25">
      <c r="A13" s="5" t="s">
        <v>100</v>
      </c>
    </row>
    <row r="14" spans="1:1" x14ac:dyDescent="0.25">
      <c r="A14" s="5" t="s">
        <v>101</v>
      </c>
    </row>
    <row r="15" spans="1:1" x14ac:dyDescent="0.25">
      <c r="A15" s="5" t="s">
        <v>102</v>
      </c>
    </row>
    <row r="16" spans="1:1" x14ac:dyDescent="0.25">
      <c r="A16" s="5" t="s">
        <v>103</v>
      </c>
    </row>
    <row r="17" spans="1:1" x14ac:dyDescent="0.25">
      <c r="A17" s="5" t="s">
        <v>104</v>
      </c>
    </row>
    <row r="18" spans="1:1" x14ac:dyDescent="0.25">
      <c r="A18" s="5" t="s">
        <v>105</v>
      </c>
    </row>
    <row r="19" spans="1:1" x14ac:dyDescent="0.25">
      <c r="A19" s="5" t="s">
        <v>106</v>
      </c>
    </row>
    <row r="20" spans="1:1" x14ac:dyDescent="0.25">
      <c r="A20" s="5" t="s">
        <v>107</v>
      </c>
    </row>
    <row r="21" spans="1:1" x14ac:dyDescent="0.25">
      <c r="A21" s="5" t="s">
        <v>108</v>
      </c>
    </row>
    <row r="22" spans="1:1" x14ac:dyDescent="0.25">
      <c r="A22" s="5" t="s">
        <v>109</v>
      </c>
    </row>
    <row r="23" spans="1:1" x14ac:dyDescent="0.25">
      <c r="A23" s="5" t="s">
        <v>110</v>
      </c>
    </row>
    <row r="24" spans="1:1" x14ac:dyDescent="0.25">
      <c r="A24" s="5" t="s">
        <v>111</v>
      </c>
    </row>
    <row r="25" spans="1:1" x14ac:dyDescent="0.25">
      <c r="A25" s="5" t="s">
        <v>112</v>
      </c>
    </row>
    <row r="26" spans="1:1" x14ac:dyDescent="0.25">
      <c r="A26" s="5" t="s">
        <v>113</v>
      </c>
    </row>
    <row r="27" spans="1:1" x14ac:dyDescent="0.25">
      <c r="A27" s="5" t="s">
        <v>114</v>
      </c>
    </row>
    <row r="28" spans="1:1" x14ac:dyDescent="0.25">
      <c r="A28" s="5" t="s">
        <v>115</v>
      </c>
    </row>
    <row r="29" spans="1:1" x14ac:dyDescent="0.25">
      <c r="A29" s="5" t="s">
        <v>116</v>
      </c>
    </row>
    <row r="30" spans="1:1" x14ac:dyDescent="0.25">
      <c r="A30" s="5" t="s">
        <v>117</v>
      </c>
    </row>
    <row r="31" spans="1:1" x14ac:dyDescent="0.25">
      <c r="A31" s="5" t="s">
        <v>118</v>
      </c>
    </row>
    <row r="32" spans="1:1" x14ac:dyDescent="0.25">
      <c r="A32" s="5" t="s">
        <v>119</v>
      </c>
    </row>
    <row r="33" spans="1:1" x14ac:dyDescent="0.25">
      <c r="A33" s="5" t="s">
        <v>120</v>
      </c>
    </row>
    <row r="34" spans="1:1" x14ac:dyDescent="0.25">
      <c r="A34" s="5" t="s">
        <v>121</v>
      </c>
    </row>
    <row r="35" spans="1:1" x14ac:dyDescent="0.25">
      <c r="A35" s="5" t="s">
        <v>122</v>
      </c>
    </row>
    <row r="36" spans="1:1" x14ac:dyDescent="0.25">
      <c r="A36" s="5" t="s">
        <v>123</v>
      </c>
    </row>
    <row r="37" spans="1:1" x14ac:dyDescent="0.25">
      <c r="A37" s="5" t="s">
        <v>124</v>
      </c>
    </row>
    <row r="38" spans="1:1" x14ac:dyDescent="0.25">
      <c r="A38" s="5" t="s">
        <v>125</v>
      </c>
    </row>
    <row r="39" spans="1:1" x14ac:dyDescent="0.25">
      <c r="A39" s="5" t="s">
        <v>126</v>
      </c>
    </row>
    <row r="40" spans="1:1" x14ac:dyDescent="0.25">
      <c r="A40" s="5" t="s">
        <v>127</v>
      </c>
    </row>
    <row r="41" spans="1:1" x14ac:dyDescent="0.25">
      <c r="A41" s="5" t="s">
        <v>128</v>
      </c>
    </row>
    <row r="42" spans="1:1" x14ac:dyDescent="0.25">
      <c r="A42" s="5" t="s">
        <v>129</v>
      </c>
    </row>
    <row r="43" spans="1:1" x14ac:dyDescent="0.25">
      <c r="A43" s="5" t="s">
        <v>130</v>
      </c>
    </row>
    <row r="44" spans="1:1" x14ac:dyDescent="0.25">
      <c r="A44" s="5" t="s">
        <v>131</v>
      </c>
    </row>
    <row r="45" spans="1:1" x14ac:dyDescent="0.25">
      <c r="A45" s="5" t="s">
        <v>132</v>
      </c>
    </row>
    <row r="46" spans="1:1" x14ac:dyDescent="0.25">
      <c r="A46" s="5" t="s">
        <v>133</v>
      </c>
    </row>
    <row r="47" spans="1:1" x14ac:dyDescent="0.25">
      <c r="A47" s="5" t="s">
        <v>134</v>
      </c>
    </row>
    <row r="48" spans="1:1" x14ac:dyDescent="0.25">
      <c r="A48" s="5" t="s">
        <v>135</v>
      </c>
    </row>
    <row r="49" spans="1:1" x14ac:dyDescent="0.25">
      <c r="A49" s="5" t="s">
        <v>136</v>
      </c>
    </row>
    <row r="50" spans="1:1" x14ac:dyDescent="0.25">
      <c r="A50" s="5" t="s">
        <v>137</v>
      </c>
    </row>
    <row r="51" spans="1:1" x14ac:dyDescent="0.25">
      <c r="A51" s="5" t="s">
        <v>138</v>
      </c>
    </row>
    <row r="52" spans="1:1" x14ac:dyDescent="0.25">
      <c r="A52" s="5" t="s">
        <v>139</v>
      </c>
    </row>
    <row r="53" spans="1:1" x14ac:dyDescent="0.25">
      <c r="A53" s="5" t="s">
        <v>140</v>
      </c>
    </row>
    <row r="54" spans="1:1" x14ac:dyDescent="0.25">
      <c r="A54" s="5" t="s">
        <v>141</v>
      </c>
    </row>
    <row r="55" spans="1:1" x14ac:dyDescent="0.25">
      <c r="A55" s="5" t="s">
        <v>142</v>
      </c>
    </row>
    <row r="56" spans="1:1" x14ac:dyDescent="0.25">
      <c r="A56" s="5" t="s">
        <v>143</v>
      </c>
    </row>
    <row r="57" spans="1:1" x14ac:dyDescent="0.25">
      <c r="A57" s="5" t="s">
        <v>144</v>
      </c>
    </row>
    <row r="58" spans="1:1" x14ac:dyDescent="0.25">
      <c r="A58" s="5" t="s">
        <v>145</v>
      </c>
    </row>
    <row r="59" spans="1:1" x14ac:dyDescent="0.25">
      <c r="A59" s="5" t="s">
        <v>146</v>
      </c>
    </row>
    <row r="60" spans="1:1" x14ac:dyDescent="0.25">
      <c r="A60" s="5" t="s">
        <v>147</v>
      </c>
    </row>
    <row r="61" spans="1:1" x14ac:dyDescent="0.25">
      <c r="A61" s="5" t="s">
        <v>148</v>
      </c>
    </row>
    <row r="62" spans="1:1" x14ac:dyDescent="0.25">
      <c r="A62" s="5" t="s">
        <v>149</v>
      </c>
    </row>
    <row r="63" spans="1:1" x14ac:dyDescent="0.25">
      <c r="A63" s="5" t="s">
        <v>150</v>
      </c>
    </row>
    <row r="64" spans="1:1" x14ac:dyDescent="0.25">
      <c r="A64" s="5" t="s">
        <v>151</v>
      </c>
    </row>
    <row r="65" spans="1:1" x14ac:dyDescent="0.25">
      <c r="A65" s="5" t="s">
        <v>152</v>
      </c>
    </row>
    <row r="66" spans="1:1" x14ac:dyDescent="0.25">
      <c r="A66" s="5" t="s">
        <v>153</v>
      </c>
    </row>
    <row r="67" spans="1:1" x14ac:dyDescent="0.25">
      <c r="A67" s="5" t="s">
        <v>154</v>
      </c>
    </row>
    <row r="68" spans="1:1" x14ac:dyDescent="0.25">
      <c r="A68" s="5" t="s">
        <v>155</v>
      </c>
    </row>
    <row r="69" spans="1:1" x14ac:dyDescent="0.25">
      <c r="A69" s="5" t="s">
        <v>156</v>
      </c>
    </row>
    <row r="70" spans="1:1" x14ac:dyDescent="0.25">
      <c r="A70" s="5" t="s">
        <v>157</v>
      </c>
    </row>
    <row r="71" spans="1:1" x14ac:dyDescent="0.25">
      <c r="A71" s="5" t="s">
        <v>158</v>
      </c>
    </row>
    <row r="72" spans="1:1" x14ac:dyDescent="0.25">
      <c r="A72" s="5" t="s">
        <v>159</v>
      </c>
    </row>
    <row r="73" spans="1:1" x14ac:dyDescent="0.25">
      <c r="A73" s="5" t="s">
        <v>160</v>
      </c>
    </row>
    <row r="74" spans="1:1" x14ac:dyDescent="0.25">
      <c r="A74" s="5" t="s">
        <v>161</v>
      </c>
    </row>
    <row r="75" spans="1:1" x14ac:dyDescent="0.25">
      <c r="A75" s="5" t="s">
        <v>162</v>
      </c>
    </row>
    <row r="76" spans="1:1" x14ac:dyDescent="0.25">
      <c r="A76" s="5" t="s">
        <v>163</v>
      </c>
    </row>
    <row r="77" spans="1:1" x14ac:dyDescent="0.25">
      <c r="A77" s="5" t="s">
        <v>164</v>
      </c>
    </row>
    <row r="78" spans="1:1" x14ac:dyDescent="0.25">
      <c r="A78" s="5" t="s">
        <v>165</v>
      </c>
    </row>
    <row r="79" spans="1:1" x14ac:dyDescent="0.25">
      <c r="A79" s="5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167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168</v>
      </c>
      <c r="J1" s="6" t="s">
        <v>20</v>
      </c>
      <c r="K1" s="6" t="s">
        <v>169</v>
      </c>
      <c r="L1" s="6" t="s">
        <v>170</v>
      </c>
      <c r="M1" s="6" t="s">
        <v>171</v>
      </c>
      <c r="N1" s="8" t="s">
        <v>172</v>
      </c>
      <c r="O1" s="6" t="s">
        <v>173</v>
      </c>
      <c r="P1" s="6" t="s">
        <v>174</v>
      </c>
      <c r="Q1" s="6" t="s">
        <v>175</v>
      </c>
      <c r="R1" s="6" t="s">
        <v>176</v>
      </c>
      <c r="S1" s="6" t="s">
        <v>177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178</v>
      </c>
      <c r="L2" s="1" t="s">
        <v>179</v>
      </c>
      <c r="M2">
        <f>'PDS-PPS-OKTE'!B48</f>
        <v>0</v>
      </c>
      <c r="N2" s="15">
        <f>'Tarifa straty PDS_01-2023'!G12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PDS-PPS-OKTE</vt:lpstr>
      <vt:lpstr>Tarifa straty PDS_01-2023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2023-12-01T13:35:12Z</dcterms:modified>
  <cp:category/>
  <cp:contentStatus/>
</cp:coreProperties>
</file>