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workbookProtection workbookAlgorithmName="SHA-512" workbookHashValue="cNQFTP8CoifxNKmyxJLQF52a/lkauawJDilaAn9kuhK7MjrUrOMjP+onULtKA2yeFqKBdb+oQ1TQO+XSG4CMYQ==" workbookSaltValue="gr6RLrbvuoweSU0OLusnnw==" workbookSpinCount="100000" lockStructure="1"/>
  <bookViews>
    <workbookView xWindow="0" yWindow="0" windowWidth="28800" windowHeight="14100" firstSheet="1" activeTab="1"/>
  </bookViews>
  <sheets>
    <sheet name="PDS-PPS-OKTE" sheetId="1" state="hidden" r:id="rId1"/>
    <sheet name="podklad PDS" sheetId="10" r:id="rId2"/>
    <sheet name="Okresy" sheetId="4" state="hidden" r:id="rId3"/>
    <sheet name="Output" sheetId="5" state="hidden" r:id="rId4"/>
  </sheets>
  <definedNames>
    <definedName name="_xlnm._FilterDatabase" localSheetId="1" hidden="1">'podklad PDS'!$A$4:$K$225</definedName>
    <definedName name="_xlnm.Print_Titles" localSheetId="1">'podklad PDS'!$1:$4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0" l="1"/>
  <c r="G8" i="10"/>
  <c r="F13" i="10"/>
  <c r="G13" i="10"/>
  <c r="F17" i="10"/>
  <c r="G17" i="10"/>
  <c r="F20" i="10"/>
  <c r="G20" i="10"/>
  <c r="F25" i="10"/>
  <c r="G25" i="10"/>
  <c r="F28" i="10"/>
  <c r="G28" i="10"/>
  <c r="F32" i="10"/>
  <c r="G32" i="10"/>
  <c r="F35" i="10"/>
  <c r="G35" i="10"/>
  <c r="F39" i="10"/>
  <c r="G39" i="10"/>
  <c r="F42" i="10"/>
  <c r="G42" i="10"/>
  <c r="F46" i="10"/>
  <c r="G46" i="10"/>
  <c r="F49" i="10"/>
  <c r="G49" i="10"/>
  <c r="F53" i="10"/>
  <c r="G53" i="10"/>
  <c r="F56" i="10"/>
  <c r="G56" i="10"/>
  <c r="F60" i="10"/>
  <c r="G60" i="10"/>
  <c r="F63" i="10"/>
  <c r="G63" i="10"/>
  <c r="F67" i="10"/>
  <c r="G67" i="10"/>
  <c r="F70" i="10"/>
  <c r="G70" i="10"/>
  <c r="F73" i="10"/>
  <c r="G73" i="10"/>
  <c r="F76" i="10"/>
  <c r="G76" i="10"/>
  <c r="E78" i="10"/>
  <c r="E81" i="10"/>
  <c r="F83" i="10"/>
  <c r="G83" i="10"/>
  <c r="E86" i="10"/>
  <c r="F88" i="10"/>
  <c r="G88" i="10"/>
  <c r="E91" i="10"/>
  <c r="F93" i="10"/>
  <c r="G93" i="10"/>
  <c r="F98" i="10"/>
  <c r="G98" i="10"/>
  <c r="F101" i="10"/>
  <c r="G101" i="10"/>
  <c r="F106" i="10"/>
  <c r="G106" i="10"/>
  <c r="F109" i="10"/>
  <c r="G109" i="10"/>
  <c r="F114" i="10"/>
  <c r="G114" i="10"/>
  <c r="F117" i="10"/>
  <c r="G117" i="10"/>
  <c r="F122" i="10"/>
  <c r="G122" i="10"/>
  <c r="F125" i="10"/>
  <c r="G125" i="10"/>
  <c r="F130" i="10"/>
  <c r="G130" i="10"/>
  <c r="F133" i="10"/>
  <c r="G133" i="10"/>
  <c r="E138" i="10"/>
  <c r="F140" i="10"/>
  <c r="G140" i="10"/>
  <c r="E144" i="10"/>
  <c r="F146" i="10"/>
  <c r="G146" i="10"/>
  <c r="F151" i="10"/>
  <c r="G151" i="10"/>
  <c r="F154" i="10"/>
  <c r="G154" i="10"/>
  <c r="F159" i="10"/>
  <c r="G159" i="10"/>
  <c r="F162" i="10"/>
  <c r="G162" i="10"/>
  <c r="F165" i="10"/>
  <c r="G165" i="10"/>
  <c r="F168" i="10"/>
  <c r="G168" i="10"/>
  <c r="F183" i="10"/>
  <c r="G183" i="10"/>
  <c r="F186" i="10"/>
  <c r="G186" i="10"/>
  <c r="F189" i="10"/>
  <c r="G189" i="10"/>
  <c r="F193" i="10"/>
  <c r="G193" i="10"/>
  <c r="F197" i="10"/>
  <c r="G197" i="10"/>
  <c r="F200" i="10"/>
  <c r="G200" i="10"/>
  <c r="E202" i="10"/>
  <c r="F214" i="10"/>
  <c r="G214" i="10"/>
  <c r="F217" i="10"/>
  <c r="G217" i="10"/>
  <c r="F220" i="10"/>
  <c r="G220" i="10"/>
  <c r="E170" i="10" l="1"/>
  <c r="E222" i="10"/>
  <c r="H143" i="10" l="1"/>
  <c r="I143" i="10" s="1"/>
  <c r="H142" i="10"/>
  <c r="I142" i="10" s="1"/>
  <c r="H141" i="10"/>
  <c r="I141" i="10" s="1"/>
  <c r="H194" i="10" l="1"/>
  <c r="I194" i="10" s="1"/>
  <c r="H190" i="10"/>
  <c r="I190" i="10" s="1"/>
  <c r="H193" i="10" l="1"/>
  <c r="I193" i="10" s="1"/>
  <c r="H197" i="10"/>
  <c r="I197" i="10" s="1"/>
  <c r="H5" i="10" l="1"/>
  <c r="I5" i="10" s="1"/>
  <c r="H156" i="10"/>
  <c r="I156" i="10" s="1"/>
  <c r="H148" i="10"/>
  <c r="I148" i="10" s="1"/>
  <c r="H147" i="10"/>
  <c r="I147" i="10" s="1"/>
  <c r="H155" i="10"/>
  <c r="I155" i="10" s="1"/>
  <c r="H137" i="10"/>
  <c r="I137" i="10" s="1"/>
  <c r="H127" i="10"/>
  <c r="I127" i="10" s="1"/>
  <c r="H119" i="10"/>
  <c r="I119" i="10" s="1"/>
  <c r="H111" i="10"/>
  <c r="I111" i="10" s="1"/>
  <c r="H103" i="10"/>
  <c r="I103" i="10" s="1"/>
  <c r="H95" i="10"/>
  <c r="I95" i="10" s="1"/>
  <c r="H90" i="10"/>
  <c r="I90" i="10" s="1"/>
  <c r="H85" i="10"/>
  <c r="I85" i="10" s="1"/>
  <c r="H80" i="10"/>
  <c r="I80" i="10" s="1"/>
  <c r="H57" i="10"/>
  <c r="I57" i="10" s="1"/>
  <c r="H50" i="10"/>
  <c r="I50" i="10" s="1"/>
  <c r="H168" i="10" l="1"/>
  <c r="I168" i="10" s="1"/>
  <c r="H165" i="10"/>
  <c r="I165" i="10" s="1"/>
  <c r="H70" i="10"/>
  <c r="I70" i="10" s="1"/>
  <c r="H53" i="10"/>
  <c r="I53" i="10" s="1"/>
  <c r="H151" i="10"/>
  <c r="I151" i="10" s="1"/>
  <c r="H154" i="10"/>
  <c r="I154" i="10" s="1"/>
  <c r="H73" i="10"/>
  <c r="I73" i="10" s="1"/>
  <c r="H159" i="10"/>
  <c r="I159" i="10" s="1"/>
  <c r="H162" i="10"/>
  <c r="I162" i="10" s="1"/>
  <c r="H63" i="10"/>
  <c r="I63" i="10" s="1"/>
  <c r="H60" i="10"/>
  <c r="I60" i="10" s="1"/>
  <c r="H67" i="10"/>
  <c r="I67" i="10" s="1"/>
  <c r="H56" i="10"/>
  <c r="I56" i="10" s="1"/>
  <c r="H174" i="10" l="1"/>
  <c r="I174" i="10" s="1"/>
  <c r="H136" i="10"/>
  <c r="I136" i="10" s="1"/>
  <c r="H135" i="10"/>
  <c r="I135" i="10" s="1"/>
  <c r="H134" i="10"/>
  <c r="I134" i="10" s="1"/>
  <c r="H126" i="10"/>
  <c r="I126" i="10" s="1"/>
  <c r="H118" i="10"/>
  <c r="I118" i="10" s="1"/>
  <c r="H110" i="10"/>
  <c r="I110" i="10" s="1"/>
  <c r="H102" i="10"/>
  <c r="I102" i="10" s="1"/>
  <c r="H94" i="10"/>
  <c r="I94" i="10" s="1"/>
  <c r="H89" i="10"/>
  <c r="I89" i="10" s="1"/>
  <c r="H79" i="10"/>
  <c r="I79" i="10" s="1"/>
  <c r="H64" i="10"/>
  <c r="I64" i="10" s="1"/>
  <c r="H43" i="10"/>
  <c r="I43" i="10" s="1"/>
  <c r="H36" i="10"/>
  <c r="I36" i="10" s="1"/>
  <c r="H22" i="10"/>
  <c r="I22" i="10" s="1"/>
  <c r="H10" i="10"/>
  <c r="I10" i="10" s="1"/>
  <c r="H211" i="10"/>
  <c r="I211" i="10" s="1"/>
  <c r="H210" i="10"/>
  <c r="I210" i="10" s="1"/>
  <c r="H209" i="10"/>
  <c r="I209" i="10" s="1"/>
  <c r="H208" i="10"/>
  <c r="I208" i="10" s="1"/>
  <c r="H207" i="10"/>
  <c r="I207" i="10" s="1"/>
  <c r="H206" i="10"/>
  <c r="I206" i="10" s="1"/>
  <c r="H205" i="10"/>
  <c r="I205" i="10" s="1"/>
  <c r="H204" i="10"/>
  <c r="I204" i="10" s="1"/>
  <c r="H203" i="10"/>
  <c r="I203" i="10" s="1"/>
  <c r="H180" i="10"/>
  <c r="I180" i="10" s="1"/>
  <c r="H179" i="10"/>
  <c r="I179" i="10" s="1"/>
  <c r="H178" i="10"/>
  <c r="I178" i="10" s="1"/>
  <c r="H177" i="10"/>
  <c r="I177" i="10" s="1"/>
  <c r="H176" i="10"/>
  <c r="I176" i="10" s="1"/>
  <c r="H175" i="10"/>
  <c r="I175" i="10" s="1"/>
  <c r="H173" i="10"/>
  <c r="I173" i="10" s="1"/>
  <c r="H172" i="10"/>
  <c r="I172" i="10" s="1"/>
  <c r="H171" i="10"/>
  <c r="I171" i="10" s="1"/>
  <c r="H84" i="10"/>
  <c r="I84" i="10" s="1"/>
  <c r="H29" i="10"/>
  <c r="I29" i="10" s="1"/>
  <c r="H21" i="10"/>
  <c r="I21" i="10" s="1"/>
  <c r="H14" i="10"/>
  <c r="I14" i="10" s="1"/>
  <c r="H9" i="10"/>
  <c r="I9" i="10" s="1"/>
  <c r="I77" i="10" l="1"/>
  <c r="I169" i="10"/>
  <c r="I201" i="10"/>
  <c r="H228" i="10"/>
  <c r="I221" i="10"/>
  <c r="H146" i="10"/>
  <c r="I146" i="10" s="1"/>
  <c r="H140" i="10"/>
  <c r="I140" i="10" s="1"/>
  <c r="H122" i="10"/>
  <c r="I122" i="10" s="1"/>
  <c r="H114" i="10"/>
  <c r="I114" i="10" s="1"/>
  <c r="H125" i="10"/>
  <c r="I125" i="10" s="1"/>
  <c r="H130" i="10"/>
  <c r="I130" i="10" s="1"/>
  <c r="H133" i="10"/>
  <c r="I133" i="10" s="1"/>
  <c r="H117" i="10"/>
  <c r="I117" i="10" s="1"/>
  <c r="H106" i="10"/>
  <c r="I106" i="10" s="1"/>
  <c r="H109" i="10"/>
  <c r="I109" i="10" s="1"/>
  <c r="H98" i="10"/>
  <c r="I98" i="10" s="1"/>
  <c r="H101" i="10"/>
  <c r="I101" i="10" s="1"/>
  <c r="H93" i="10"/>
  <c r="I93" i="10" s="1"/>
  <c r="H83" i="10"/>
  <c r="I83" i="10" s="1"/>
  <c r="H76" i="10"/>
  <c r="I76" i="10" s="1"/>
  <c r="H49" i="10"/>
  <c r="I49" i="10" s="1"/>
  <c r="H42" i="10"/>
  <c r="I42" i="10" s="1"/>
  <c r="H46" i="10"/>
  <c r="I46" i="10" s="1"/>
  <c r="H39" i="10"/>
  <c r="I39" i="10" s="1"/>
  <c r="H189" i="10"/>
  <c r="I189" i="10" s="1"/>
  <c r="H217" i="10"/>
  <c r="I217" i="10" s="1"/>
  <c r="H88" i="10"/>
  <c r="I88" i="10" s="1"/>
  <c r="H220" i="10"/>
  <c r="I220" i="10" s="1"/>
  <c r="H20" i="10"/>
  <c r="I20" i="10" s="1"/>
  <c r="H35" i="10"/>
  <c r="I35" i="10" s="1"/>
  <c r="H17" i="10"/>
  <c r="I17" i="10" s="1"/>
  <c r="H28" i="10"/>
  <c r="I28" i="10" s="1"/>
  <c r="H183" i="10"/>
  <c r="I183" i="10" s="1"/>
  <c r="H13" i="10"/>
  <c r="I13" i="10" s="1"/>
  <c r="H186" i="10"/>
  <c r="I186" i="10" s="1"/>
  <c r="H8" i="10"/>
  <c r="I8" i="10" s="1"/>
  <c r="H25" i="10"/>
  <c r="I25" i="10" s="1"/>
  <c r="H200" i="10"/>
  <c r="I200" i="10" s="1"/>
  <c r="H214" i="10"/>
  <c r="I214" i="10" s="1"/>
  <c r="H32" i="10"/>
  <c r="I32" i="10" s="1"/>
  <c r="I222" i="10" l="1"/>
  <c r="I170" i="10"/>
  <c r="I78" i="10"/>
  <c r="I202" i="10"/>
  <c r="B103" i="1"/>
  <c r="I223" i="10" l="1"/>
  <c r="O2" i="5"/>
  <c r="I225" i="10" l="1"/>
  <c r="I224" i="10" s="1"/>
  <c r="H227" i="10"/>
  <c r="H229" i="10" s="1"/>
  <c r="M2" i="5"/>
  <c r="J2" i="5"/>
  <c r="I2" i="5"/>
  <c r="H2" i="5"/>
  <c r="G2" i="5"/>
  <c r="F2" i="5"/>
  <c r="E2" i="5"/>
  <c r="D2" i="5"/>
  <c r="C2" i="5"/>
  <c r="B2" i="5"/>
  <c r="N2" i="5" l="1"/>
</calcChain>
</file>

<file path=xl/connections.xml><?xml version="1.0" encoding="utf-8"?>
<connections xmlns="http://schemas.openxmlformats.org/spreadsheetml/2006/main">
  <connection id="1" keepAlive="1" name="Dotaz – Tabuľka2" description="Pripojenie k dotazu Tabuľka2 v zošite." type="5" refreshedVersion="0" background="1">
    <dbPr connection="Provider=Microsoft.Mashup.OleDb.1;Data Source=$Workbook$;Location=Tabuľka2;Extended Properties=&quot;&quot;" command="SELECT * FROM [Tabuľka2]"/>
  </connection>
</connections>
</file>

<file path=xl/sharedStrings.xml><?xml version="1.0" encoding="utf-8"?>
<sst xmlns="http://schemas.openxmlformats.org/spreadsheetml/2006/main" count="816" uniqueCount="260">
  <si>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</si>
  <si>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</si>
  <si>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</si>
  <si>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</si>
  <si>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</si>
  <si>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</si>
  <si>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</si>
  <si>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</si>
  <si>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</si>
  <si>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</si>
  <si>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</si>
  <si>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</si>
  <si>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</si>
  <si>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</si>
  <si>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</si>
  <si>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</si>
  <si>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</si>
  <si>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</si>
  <si>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</si>
  <si>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</si>
  <si>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</si>
  <si>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</si>
  <si>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</si>
  <si>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</si>
  <si>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</si>
  <si>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</si>
  <si>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</si>
  <si>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</si>
  <si>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</si>
  <si>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</si>
  <si>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</si>
  <si>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</si>
  <si>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</si>
  <si>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</si>
  <si>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</si>
  <si>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</si>
  <si>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</si>
  <si>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</si>
  <si>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</si>
  <si>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</si>
  <si>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</si>
  <si>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</si>
  <si>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</si>
  <si>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</si>
  <si>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</si>
  <si>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</si>
  <si>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</si>
  <si>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</si>
  <si>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</si>
  <si>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</si>
  <si>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</si>
  <si>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</si>
  <si>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</si>
  <si>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</si>
  <si>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</si>
  <si>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</si>
  <si>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</si>
  <si>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[€]</t>
  </si>
  <si>
    <t>[1]</t>
  </si>
  <si>
    <t>[2]</t>
  </si>
  <si>
    <t>[3]</t>
  </si>
  <si>
    <t>[4]</t>
  </si>
  <si>
    <t>[5]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</si>
  <si>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</si>
  <si>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</si>
  <si>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</si>
  <si>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</si>
  <si>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>n.a.</t>
  </si>
  <si>
    <t>DPH</t>
  </si>
  <si>
    <t>Spolu s DPH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</si>
  <si>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</si>
  <si>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</si>
  <si>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</si>
  <si>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</si>
  <si>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</si>
  <si>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</si>
  <si>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</si>
  <si>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</si>
  <si>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</si>
  <si>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</si>
  <si>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</si>
  <si>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</si>
  <si>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</si>
  <si>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</si>
  <si>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</si>
  <si>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</si>
  <si>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</si>
  <si>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</si>
  <si>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</si>
  <si>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</si>
  <si>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</si>
  <si>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</si>
  <si>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</si>
  <si>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</si>
  <si>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</si>
  <si>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</si>
  <si>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</si>
  <si>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</si>
  <si>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</si>
  <si>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</si>
  <si>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</si>
  <si>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</si>
  <si>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</si>
  <si>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</si>
  <si>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</si>
  <si>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</si>
  <si>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</si>
  <si>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</si>
  <si>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</si>
  <si>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</si>
  <si>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</si>
  <si>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</si>
  <si>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</si>
  <si>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</si>
  <si>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</si>
  <si>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</si>
  <si>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</si>
  <si>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</si>
  <si>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</si>
  <si>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</si>
  <si>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</si>
  <si>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</si>
  <si>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</si>
  <si>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</si>
  <si>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</si>
  <si>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</si>
  <si>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</si>
  <si>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</si>
  <si>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</si>
  <si>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</si>
  <si>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</si>
  <si>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</si>
  <si>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</si>
  <si>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</si>
  <si>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</si>
  <si>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</si>
  <si>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</si>
  <si>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</si>
  <si>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</si>
  <si>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</si>
  <si>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</si>
  <si>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</si>
  <si>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</si>
  <si>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</si>
  <si>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</si>
  <si>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</si>
  <si>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</si>
  <si>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</si>
  <si>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</si>
  <si>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</si>
  <si>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</si>
  <si>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</si>
  <si>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</si>
  <si>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</si>
  <si>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</si>
  <si>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</si>
  <si>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</si>
  <si>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</si>
  <si>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</si>
  <si>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</si>
  <si>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</si>
  <si>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</si>
  <si>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prístup do distribučnej sústavy</t>
  </si>
  <si>
    <t>distribúcia elektriny</t>
  </si>
  <si>
    <t>straty</t>
  </si>
  <si>
    <t>A</t>
  </si>
  <si>
    <t>kW</t>
  </si>
  <si>
    <t>Tarifa</t>
  </si>
  <si>
    <t>distribúcia elektriny + straty</t>
  </si>
  <si>
    <t>D1</t>
  </si>
  <si>
    <t>Sadzba</t>
  </si>
  <si>
    <t>C2</t>
  </si>
  <si>
    <t>X2</t>
  </si>
  <si>
    <t>X1</t>
  </si>
  <si>
    <t>D2</t>
  </si>
  <si>
    <t>D3</t>
  </si>
  <si>
    <t>D4</t>
  </si>
  <si>
    <t>D5</t>
  </si>
  <si>
    <t>[€/m.j.]</t>
  </si>
  <si>
    <t>distribúcia elektriny VT</t>
  </si>
  <si>
    <t>distribúcia elektriny NT</t>
  </si>
  <si>
    <t>distribúcia elektriny NT + straty</t>
  </si>
  <si>
    <t>distribúcia elektriny VT + straty</t>
  </si>
  <si>
    <t>X2-S</t>
  </si>
  <si>
    <t>distribúcia elektriny znížená o 5%</t>
  </si>
  <si>
    <t>distribúcia elektriny znížená o 10%</t>
  </si>
  <si>
    <t>X2-D</t>
  </si>
  <si>
    <t>C11</t>
  </si>
  <si>
    <t>Súčet</t>
  </si>
  <si>
    <t>C10</t>
  </si>
  <si>
    <t>C9</t>
  </si>
  <si>
    <t>C8</t>
  </si>
  <si>
    <t>C7</t>
  </si>
  <si>
    <t>C6</t>
  </si>
  <si>
    <t>C5</t>
  </si>
  <si>
    <t>C4</t>
  </si>
  <si>
    <t>C3</t>
  </si>
  <si>
    <t>C1</t>
  </si>
  <si>
    <t>D8</t>
  </si>
  <si>
    <t>D7</t>
  </si>
  <si>
    <t>D6</t>
  </si>
  <si>
    <t>X2 (ADAPT)</t>
  </si>
  <si>
    <t>prístup do distribučnej sústavy ADAPT</t>
  </si>
  <si>
    <t>prístup do distribučnej sústavy 1M</t>
  </si>
  <si>
    <t>prístup do distribučnej sústavy 3M</t>
  </si>
  <si>
    <t>prístup do distribučnej sústavy 12M</t>
  </si>
  <si>
    <t>[m.j.]</t>
  </si>
  <si>
    <t>prístup do distribučnej sústavy 1M (do 5000 kW vrátane) - nadštandard</t>
  </si>
  <si>
    <t>prístup do distribučnej sústavy 3M (do 5000 kW vrátane) - nadštandard</t>
  </si>
  <si>
    <t>prístup do distribučnej sústavy 12M (do 5000 kW vrátane) - nadštandard</t>
  </si>
  <si>
    <t>prístup do distribučnej sústavy 1M (nad 5000 kW) - nadštandard</t>
  </si>
  <si>
    <t>prístup do distribučnej sústavy 3M (nad 5000 kW) - nadštandard</t>
  </si>
  <si>
    <t>prístup do distribučnej sústavy 12M (nad 5000 kW) - nadštandard</t>
  </si>
  <si>
    <t>prístup do distribučnej sústavy 1M (do 50000 kW vrátane) - nadštandard</t>
  </si>
  <si>
    <t>prístup do distribučnej sústavy 3M (do 50000 kW vrátane) - nadštandard</t>
  </si>
  <si>
    <t>prístup do distribučnej sústavy 12M (do 50000 kW vrátane) - nadštandard</t>
  </si>
  <si>
    <t>prístup do distribučnej sústavy 12M (nad 50000 kW) - nadštandard</t>
  </si>
  <si>
    <t>prístup do distribučnej sústavy 1M (nad 50000 kW) - nadštandard</t>
  </si>
  <si>
    <t>prístup do distribučnej sústavy 3M (nad 50000 kW) - nadštandard</t>
  </si>
  <si>
    <t>distribúcia elektriny znížená o 5% + straty</t>
  </si>
  <si>
    <t>distribúcia elektriny znížená o 10% + straty</t>
  </si>
  <si>
    <t>Poznámky:</t>
  </si>
  <si>
    <t>prístup do distribučnej sústavy (nevidiaci)</t>
  </si>
  <si>
    <t>prístup do distribučnej sústavy rezervovaný transformačný výkon</t>
  </si>
  <si>
    <t>D9</t>
  </si>
  <si>
    <t>D10</t>
  </si>
  <si>
    <t>distribúcia elektriny VVT</t>
  </si>
  <si>
    <t>distribúcia elektriny VVT + straty</t>
  </si>
  <si>
    <t>distribúcia elektriny VNT</t>
  </si>
  <si>
    <t>distribúcia elektriny VNT + straty</t>
  </si>
  <si>
    <t>prístup do distribučnej sústavy v A</t>
  </si>
  <si>
    <t>prístup do distribučnej sústavy v kW</t>
  </si>
  <si>
    <t>C12</t>
  </si>
  <si>
    <t>C13</t>
  </si>
  <si>
    <r>
      <t xml:space="preserve">m.j. </t>
    </r>
    <r>
      <rPr>
        <vertAlign val="superscript"/>
        <sz val="9"/>
        <rFont val="Calibri"/>
        <family val="2"/>
        <charset val="238"/>
        <scheme val="minor"/>
      </rPr>
      <t>2</t>
    </r>
  </si>
  <si>
    <t xml:space="preserve">Odberatelia elektriny v domácnosti pripojení na napäťovú úroveň nízkeho napätia
</t>
  </si>
  <si>
    <t>OM</t>
  </si>
  <si>
    <t>Mesiac: XXXX v roku 2024                                                     PRDS: XXXX</t>
  </si>
  <si>
    <t>10W</t>
  </si>
  <si>
    <r>
      <t xml:space="preserve">Distribuované množstvo elektriny (podliehajúce kompenzácii) </t>
    </r>
    <r>
      <rPr>
        <vertAlign val="superscript"/>
        <sz val="14"/>
        <color theme="0"/>
        <rFont val="Calibri"/>
        <family val="2"/>
        <scheme val="minor"/>
      </rPr>
      <t>5</t>
    </r>
  </si>
  <si>
    <t>2 Vyplní PDS podľa cenového rozhodnutia ÚRSO pre PRDS alebo PMDS.</t>
  </si>
  <si>
    <t>3 V prípade, že rozdiel je menší alebo rovný 0, tak PRDS alebo PMDS nežiada o kompenzáciu a nevypĺňa stĺpec č. 1 (množstvo v technických jednotkách).</t>
  </si>
  <si>
    <t>7 Údaje v bunkách s červených pozadím vstupujú do žiadosti PRDS alebo PMDS o kompenzáciu na MH SR.</t>
  </si>
  <si>
    <t>1 Bunky so zeleným pozadím vypĺňa PRDS alebo PMDS.</t>
  </si>
  <si>
    <t>[MWh]</t>
  </si>
  <si>
    <t>[€/MWh]</t>
  </si>
  <si>
    <t>6 Priemerná kompenzácia za vybrané druhy taríf / MWh sa zaokrúhľuje na 6 desatinných miest (použije sa na žiadosť PRDS alebo PMDS o kompenzáciu na MH SR).</t>
  </si>
  <si>
    <r>
      <t xml:space="preserve">Príloha k žiadosti o poskytnutie kompenzácie vybraných druhov taríf pre odberateľov elektriny v domácnosti a pre ostatných koncových odberateľov elektriny </t>
    </r>
    <r>
      <rPr>
        <vertAlign val="superscript"/>
        <sz val="15"/>
        <rFont val="Calibri"/>
        <family val="2"/>
        <charset val="238"/>
        <scheme val="minor"/>
      </rPr>
      <t>1</t>
    </r>
  </si>
  <si>
    <t>Tarifa na rok 2022 podľa rozhodnutia ÚRSO č. 
XXXX</t>
  </si>
  <si>
    <t>Tarifa na rok 2024 podľa rozhodnutia ÚRSO č.
XXXX</t>
  </si>
  <si>
    <r>
      <t xml:space="preserve">Rozdiel </t>
    </r>
    <r>
      <rPr>
        <vertAlign val="super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[3]-[2]
</t>
    </r>
  </si>
  <si>
    <r>
      <t xml:space="preserve">Kompenzácia </t>
    </r>
    <r>
      <rPr>
        <vertAlign val="superscript"/>
        <sz val="9"/>
        <rFont val="Calibri"/>
        <family val="2"/>
        <charset val="238"/>
        <scheme val="minor"/>
      </rPr>
      <t>4</t>
    </r>
    <r>
      <rPr>
        <sz val="9"/>
        <rFont val="Calibri"/>
        <family val="2"/>
        <scheme val="minor"/>
      </rPr>
      <t xml:space="preserve">
[1]x[4]           
                                                                           </t>
    </r>
  </si>
  <si>
    <t>Množstvo</t>
  </si>
  <si>
    <t>5 Spotreba podiehajúca kompenzácii sa zaokrúhľuje na 6 desatinných miest (použije sa na žiadosť PDS o kompenzáciu na MH SR).</t>
  </si>
  <si>
    <t>4 Kompenzácia sa zaokrúhľuje na 2 desatinné miesta.</t>
  </si>
  <si>
    <t>MWh</t>
  </si>
  <si>
    <t xml:space="preserve">Tarify podľa rozhodnutí ÚRSO na roky 2022 a 2024, ktoré sa uplatňujú na distribuované množstvo sa uvedú v €/MWh </t>
  </si>
  <si>
    <t>Spolu bez DPH</t>
  </si>
  <si>
    <t>Výsledná kompenzácia bez DPH</t>
  </si>
  <si>
    <r>
      <t xml:space="preserve">Sumárny rozdiel cien vybraných druhov taríf </t>
    </r>
    <r>
      <rPr>
        <vertAlign val="superscript"/>
        <sz val="16"/>
        <color theme="0"/>
        <rFont val="Calibri"/>
        <family val="2"/>
        <charset val="238"/>
        <scheme val="minor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</si>
</sst>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_-* #,##0.000000\ _€_-;\-* #,##0.000000\ _€_-;_-* &quot;-&quot;??\ _€_-;_-@_-"/>
    <numFmt numFmtId="168" formatCode="_-* #,##0\ _€_-;\-* #,##0\ _€_-;_-* &quot;-&quot;??\ _€_-;_-@_-"/>
    <numFmt numFmtId="169" formatCode="0.000000"/>
    <numFmt numFmtId="170" formatCode="#,##0.000000"/>
    <numFmt numFmtId="171" formatCode="#,##0.000000_ ;\-#,##0.0000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vertAlign val="superscript"/>
      <sz val="15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3399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vertAlign val="superscript"/>
      <sz val="22"/>
      <color theme="0"/>
      <name val="Calibri"/>
      <family val="2"/>
      <charset val="238"/>
      <scheme val="minor"/>
    </font>
    <font>
      <sz val="12"/>
      <name val="Calibri"/>
      <family val="2"/>
      <scheme val="minor"/>
    </font>
    <font>
      <vertAlign val="superscript"/>
      <sz val="16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0" borderId="0">
      <alignment vertical="center"/>
    </xf>
  </cellStyleXfs>
  <cellXfs count="153">
    <xf numFmtId="0" fontId="0" fillId="0" borderId="0" xfId="0"/>
    <xf numFmtId="0" fontId="4" fillId="0" borderId="0" xfId="0" applyFont="1"/>
    <xf numFmtId="0" fontId="11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15" fillId="0" borderId="0" xfId="4" applyFont="1"/>
    <xf numFmtId="0" fontId="24" fillId="5" borderId="5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2" fontId="24" fillId="5" borderId="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6" fillId="0" borderId="0" xfId="0" applyFont="1"/>
    <xf numFmtId="0" fontId="8" fillId="3" borderId="0" xfId="0" applyFont="1" applyFill="1"/>
    <xf numFmtId="0" fontId="17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49" fontId="1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29" fillId="0" borderId="5" xfId="0" applyFont="1" applyBorder="1" applyAlignment="1" applyProtection="1">
      <alignment horizontal="center" vertical="center" wrapText="1"/>
      <protection hidden="1"/>
    </xf>
    <xf numFmtId="0" fontId="29" fillId="0" borderId="5" xfId="0" applyFont="1" applyBorder="1" applyAlignment="1" applyProtection="1">
      <alignment horizontal="center" vertical="center"/>
      <protection hidden="1"/>
    </xf>
    <xf numFmtId="169" fontId="29" fillId="0" borderId="5" xfId="0" applyNumberFormat="1" applyFont="1" applyFill="1" applyBorder="1" applyAlignment="1" applyProtection="1">
      <alignment horizontal="center" vertical="center"/>
      <protection hidden="1"/>
    </xf>
    <xf numFmtId="169" fontId="31" fillId="0" borderId="5" xfId="0" applyNumberFormat="1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4" fillId="9" borderId="5" xfId="0" applyFont="1" applyFill="1" applyBorder="1" applyAlignment="1" applyProtection="1">
      <alignment horizontal="center" vertical="center" wrapText="1"/>
      <protection locked="0"/>
    </xf>
    <xf numFmtId="169" fontId="29" fillId="9" borderId="5" xfId="0" applyNumberFormat="1" applyFont="1" applyFill="1" applyBorder="1" applyAlignment="1" applyProtection="1">
      <alignment horizontal="center" vertical="center"/>
      <protection locked="0" hidden="1"/>
    </xf>
    <xf numFmtId="168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69" fontId="29" fillId="0" borderId="5" xfId="0" applyNumberFormat="1" applyFont="1" applyBorder="1" applyAlignment="1" applyProtection="1">
      <alignment horizontal="center" vertical="center"/>
      <protection hidden="1"/>
    </xf>
    <xf numFmtId="169" fontId="31" fillId="9" borderId="5" xfId="0" applyNumberFormat="1" applyFont="1" applyFill="1" applyBorder="1" applyAlignment="1" applyProtection="1">
      <alignment horizontal="center" vertical="center"/>
      <protection locked="0" hidden="1"/>
    </xf>
    <xf numFmtId="0" fontId="42" fillId="0" borderId="0" xfId="0" applyFont="1" applyBorder="1" applyAlignment="1">
      <alignment vertical="center"/>
    </xf>
    <xf numFmtId="169" fontId="29" fillId="0" borderId="5" xfId="3" applyNumberFormat="1" applyFont="1" applyFill="1" applyBorder="1" applyAlignment="1" applyProtection="1">
      <alignment vertical="center"/>
      <protection hidden="1"/>
    </xf>
    <xf numFmtId="169" fontId="31" fillId="0" borderId="5" xfId="3" applyNumberFormat="1" applyFont="1" applyFill="1" applyBorder="1" applyAlignment="1" applyProtection="1">
      <alignment vertical="center"/>
      <protection hidden="1"/>
    </xf>
    <xf numFmtId="169" fontId="33" fillId="2" borderId="5" xfId="3" applyNumberFormat="1" applyFont="1" applyFill="1" applyBorder="1" applyAlignment="1" applyProtection="1">
      <alignment horizontal="center" vertical="center"/>
      <protection hidden="1"/>
    </xf>
    <xf numFmtId="0" fontId="29" fillId="0" borderId="11" xfId="0" applyFont="1" applyFill="1" applyBorder="1" applyAlignment="1" applyProtection="1">
      <alignment horizontal="center" vertical="center"/>
      <protection hidden="1"/>
    </xf>
    <xf numFmtId="166" fontId="29" fillId="0" borderId="12" xfId="3" applyNumberFormat="1" applyFont="1" applyFill="1" applyBorder="1" applyAlignment="1" applyProtection="1">
      <alignment vertical="center"/>
      <protection hidden="1"/>
    </xf>
    <xf numFmtId="0" fontId="29" fillId="0" borderId="17" xfId="0" applyFont="1" applyFill="1" applyBorder="1" applyAlignment="1" applyProtection="1">
      <alignment horizontal="center" vertical="center"/>
      <protection hidden="1"/>
    </xf>
    <xf numFmtId="166" fontId="29" fillId="0" borderId="18" xfId="3" applyNumberFormat="1" applyFont="1" applyFill="1" applyBorder="1" applyAlignment="1" applyProtection="1">
      <alignment vertical="center"/>
      <protection hidden="1"/>
    </xf>
    <xf numFmtId="0" fontId="44" fillId="0" borderId="14" xfId="0" applyFont="1" applyFill="1" applyBorder="1" applyAlignment="1" applyProtection="1">
      <alignment horizontal="center" vertical="center"/>
      <protection hidden="1"/>
    </xf>
    <xf numFmtId="166" fontId="44" fillId="0" borderId="15" xfId="3" applyNumberFormat="1" applyFont="1" applyFill="1" applyBorder="1" applyAlignment="1" applyProtection="1">
      <alignment vertical="center"/>
      <protection hidden="1"/>
    </xf>
    <xf numFmtId="0" fontId="29" fillId="0" borderId="5" xfId="0" applyFont="1" applyFill="1" applyBorder="1" applyAlignment="1" applyProtection="1">
      <alignment vertical="center" wrapText="1"/>
      <protection hidden="1"/>
    </xf>
    <xf numFmtId="0" fontId="31" fillId="0" borderId="5" xfId="0" applyFont="1" applyBorder="1" applyAlignment="1" applyProtection="1">
      <alignment vertical="center" wrapText="1"/>
      <protection hidden="1"/>
    </xf>
    <xf numFmtId="0" fontId="32" fillId="2" borderId="5" xfId="0" applyFont="1" applyFill="1" applyBorder="1" applyAlignment="1" applyProtection="1">
      <alignment vertical="center" wrapText="1"/>
      <protection hidden="1"/>
    </xf>
    <xf numFmtId="0" fontId="29" fillId="0" borderId="5" xfId="0" applyFont="1" applyBorder="1" applyAlignment="1" applyProtection="1">
      <alignment vertical="center" wrapText="1"/>
      <protection hidden="1"/>
    </xf>
    <xf numFmtId="0" fontId="34" fillId="0" borderId="5" xfId="0" applyFont="1" applyFill="1" applyBorder="1" applyAlignment="1" applyProtection="1">
      <alignment vertical="center" wrapText="1"/>
      <protection hidden="1"/>
    </xf>
    <xf numFmtId="0" fontId="33" fillId="0" borderId="5" xfId="0" applyFont="1" applyFill="1" applyBorder="1" applyAlignment="1" applyProtection="1">
      <alignment vertical="center" wrapText="1"/>
      <protection hidden="1"/>
    </xf>
    <xf numFmtId="0" fontId="32" fillId="2" borderId="6" xfId="0" applyFont="1" applyFill="1" applyBorder="1" applyAlignment="1" applyProtection="1">
      <alignment vertical="center" wrapText="1"/>
      <protection hidden="1"/>
    </xf>
    <xf numFmtId="4" fontId="38" fillId="7" borderId="5" xfId="0" applyNumberFormat="1" applyFont="1" applyFill="1" applyBorder="1" applyAlignment="1" applyProtection="1">
      <alignment vertical="center"/>
      <protection hidden="1"/>
    </xf>
    <xf numFmtId="0" fontId="38" fillId="7" borderId="5" xfId="0" applyFont="1" applyFill="1" applyBorder="1" applyAlignment="1" applyProtection="1">
      <alignment horizontal="center" vertical="center"/>
      <protection hidden="1"/>
    </xf>
    <xf numFmtId="170" fontId="38" fillId="8" borderId="5" xfId="0" applyNumberFormat="1" applyFont="1" applyFill="1" applyBorder="1" applyAlignment="1" applyProtection="1">
      <alignment vertical="center"/>
      <protection hidden="1"/>
    </xf>
    <xf numFmtId="0" fontId="40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3" fillId="0" borderId="6" xfId="0" applyFont="1" applyFill="1" applyBorder="1" applyAlignment="1" applyProtection="1">
      <alignment horizontal="center" vertical="center" wrapText="1"/>
      <protection hidden="1"/>
    </xf>
    <xf numFmtId="169" fontId="31" fillId="9" borderId="5" xfId="3" applyNumberFormat="1" applyFont="1" applyFill="1" applyBorder="1" applyAlignment="1" applyProtection="1">
      <alignment horizontal="center" vertical="center"/>
      <protection locked="0" hidden="1"/>
    </xf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0" fontId="33" fillId="2" borderId="5" xfId="0" applyFont="1" applyFill="1" applyBorder="1" applyAlignment="1" applyProtection="1">
      <alignment horizontal="center" vertical="center" wrapText="1"/>
      <protection hidden="1"/>
    </xf>
    <xf numFmtId="167" fontId="33" fillId="2" borderId="5" xfId="3" applyNumberFormat="1" applyFont="1" applyFill="1" applyBorder="1" applyAlignment="1" applyProtection="1">
      <alignment horizontal="center" vertical="center"/>
      <protection hidden="1"/>
    </xf>
    <xf numFmtId="0" fontId="33" fillId="0" borderId="5" xfId="0" applyFont="1" applyFill="1" applyBorder="1" applyAlignment="1" applyProtection="1">
      <alignment horizontal="center" vertical="center" wrapText="1"/>
      <protection hidden="1"/>
    </xf>
    <xf numFmtId="171" fontId="31" fillId="2" borderId="5" xfId="3" applyNumberFormat="1" applyFont="1" applyFill="1" applyBorder="1" applyAlignment="1" applyProtection="1">
      <alignment horizontal="center" vertical="center"/>
      <protection hidden="1"/>
    </xf>
    <xf numFmtId="169" fontId="33" fillId="2" borderId="6" xfId="3" applyNumberFormat="1" applyFont="1" applyFill="1" applyBorder="1" applyAlignment="1" applyProtection="1">
      <alignment horizontal="center" vertical="center"/>
      <protection hidden="1"/>
    </xf>
    <xf numFmtId="167" fontId="33" fillId="2" borderId="6" xfId="3" applyNumberFormat="1" applyFont="1" applyFill="1" applyBorder="1" applyAlignment="1" applyProtection="1">
      <alignment horizontal="center" vertical="center"/>
      <protection hidden="1"/>
    </xf>
    <xf numFmtId="171" fontId="31" fillId="2" borderId="6" xfId="3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9" fillId="0" borderId="10" xfId="0" applyFont="1" applyFill="1" applyBorder="1" applyAlignment="1" applyProtection="1">
      <alignment vertical="center" wrapText="1"/>
      <protection hidden="1"/>
    </xf>
    <xf numFmtId="0" fontId="29" fillId="0" borderId="16" xfId="0" applyFont="1" applyFill="1" applyBorder="1" applyAlignment="1" applyProtection="1">
      <alignment vertical="center" wrapText="1"/>
      <protection hidden="1"/>
    </xf>
    <xf numFmtId="0" fontId="44" fillId="0" borderId="13" xfId="0" applyFont="1" applyFill="1" applyBorder="1" applyAlignment="1" applyProtection="1">
      <alignment vertical="center" wrapText="1"/>
      <protection hidden="1"/>
    </xf>
    <xf numFmtId="0" fontId="29" fillId="0" borderId="11" xfId="0" applyFont="1" applyFill="1" applyBorder="1" applyAlignment="1" applyProtection="1">
      <alignment horizontal="center" vertical="center" wrapText="1"/>
      <protection hidden="1"/>
    </xf>
    <xf numFmtId="0" fontId="29" fillId="0" borderId="17" xfId="0" applyFont="1" applyFill="1" applyBorder="1" applyAlignment="1" applyProtection="1">
      <alignment horizontal="center" vertical="center" wrapText="1"/>
      <protection hidden="1"/>
    </xf>
    <xf numFmtId="0" fontId="44" fillId="0" borderId="14" xfId="0" applyFont="1" applyFill="1" applyBorder="1" applyAlignment="1" applyProtection="1">
      <alignment horizontal="center" vertical="center" wrapText="1"/>
      <protection hidden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29" fillId="0" borderId="17" xfId="0" applyFont="1" applyBorder="1" applyAlignment="1" applyProtection="1">
      <alignment horizontal="center" vertical="center"/>
      <protection hidden="1"/>
    </xf>
    <xf numFmtId="0" fontId="44" fillId="0" borderId="14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41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29" fillId="9" borderId="5" xfId="0" applyFont="1" applyFill="1" applyBorder="1" applyAlignment="1" applyProtection="1">
      <alignment horizontal="center" vertical="center" wrapText="1"/>
      <protection locked="0"/>
    </xf>
    <xf numFmtId="0" fontId="31" fillId="9" borderId="5" xfId="0" applyFont="1" applyFill="1" applyBorder="1" applyAlignment="1" applyProtection="1">
      <alignment horizontal="center" vertical="center" wrapText="1"/>
      <protection locked="0"/>
    </xf>
    <xf numFmtId="0" fontId="29" fillId="9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 vertical="top" wrapText="1"/>
    </xf>
    <xf numFmtId="0" fontId="8" fillId="3" borderId="0" xfId="0" applyFont="1" applyFill="1" applyAlignment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4" fontId="38" fillId="7" borderId="0" xfId="0" applyNumberFormat="1" applyFont="1" applyFill="1" applyBorder="1" applyAlignment="1" applyProtection="1">
      <alignment horizontal="center" vertical="center"/>
      <protection hidden="1"/>
    </xf>
    <xf numFmtId="4" fontId="38" fillId="7" borderId="9" xfId="0" applyNumberFormat="1" applyFont="1" applyFill="1" applyBorder="1" applyAlignment="1" applyProtection="1">
      <alignment horizontal="center" vertical="center"/>
      <protection hidden="1"/>
    </xf>
    <xf numFmtId="0" fontId="29" fillId="0" borderId="6" xfId="0" applyFont="1" applyFill="1" applyBorder="1" applyAlignment="1" applyProtection="1">
      <alignment horizontal="left" vertical="center" wrapText="1"/>
      <protection hidden="1"/>
    </xf>
    <xf numFmtId="0" fontId="29" fillId="0" borderId="8" xfId="0" applyFont="1" applyFill="1" applyBorder="1" applyAlignment="1" applyProtection="1">
      <alignment horizontal="left" vertical="center" wrapText="1"/>
      <protection hidden="1"/>
    </xf>
    <xf numFmtId="0" fontId="29" fillId="0" borderId="7" xfId="0" applyFont="1" applyFill="1" applyBorder="1" applyAlignment="1" applyProtection="1">
      <alignment horizontal="left" vertical="center" wrapText="1"/>
      <protection hidden="1"/>
    </xf>
    <xf numFmtId="0" fontId="29" fillId="0" borderId="6" xfId="0" applyFont="1" applyFill="1" applyBorder="1" applyAlignment="1" applyProtection="1">
      <alignment horizontal="center" vertical="center" wrapText="1"/>
      <protection hidden="1"/>
    </xf>
    <xf numFmtId="0" fontId="29" fillId="0" borderId="8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31" fillId="0" borderId="5" xfId="0" applyFont="1" applyBorder="1" applyAlignment="1" applyProtection="1">
      <alignment horizontal="left" vertical="center" wrapText="1"/>
      <protection hidden="1"/>
    </xf>
    <xf numFmtId="0" fontId="31" fillId="0" borderId="5" xfId="0" applyFont="1" applyBorder="1" applyAlignment="1" applyProtection="1">
      <alignment horizontal="center" vertical="center" wrapText="1"/>
      <protection hidden="1"/>
    </xf>
    <xf numFmtId="0" fontId="29" fillId="0" borderId="5" xfId="0" applyFont="1" applyFill="1" applyBorder="1" applyAlignment="1" applyProtection="1">
      <alignment horizontal="center" vertical="center" wrapText="1"/>
      <protection hidden="1"/>
    </xf>
    <xf numFmtId="169" fontId="31" fillId="9" borderId="6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8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7" xfId="3" applyNumberFormat="1" applyFont="1" applyFill="1" applyBorder="1" applyAlignment="1" applyProtection="1">
      <alignment horizontal="center" vertical="center"/>
      <protection locked="0" hidden="1"/>
    </xf>
    <xf numFmtId="0" fontId="29" fillId="0" borderId="5" xfId="0" applyFont="1" applyFill="1" applyBorder="1" applyAlignment="1" applyProtection="1">
      <alignment horizontal="left" vertical="center" wrapText="1"/>
      <protection hidden="1"/>
    </xf>
    <xf numFmtId="169" fontId="29" fillId="9" borderId="6" xfId="3" applyNumberFormat="1" applyFont="1" applyFill="1" applyBorder="1" applyAlignment="1" applyProtection="1">
      <alignment horizontal="center" vertical="center"/>
      <protection locked="0" hidden="1"/>
    </xf>
    <xf numFmtId="169" fontId="29" fillId="9" borderId="8" xfId="3" applyNumberFormat="1" applyFont="1" applyFill="1" applyBorder="1" applyAlignment="1" applyProtection="1">
      <alignment horizontal="center" vertical="center"/>
      <protection locked="0" hidden="1"/>
    </xf>
    <xf numFmtId="169" fontId="29" fillId="9" borderId="7" xfId="3" applyNumberFormat="1" applyFont="1" applyFill="1" applyBorder="1" applyAlignment="1" applyProtection="1">
      <alignment horizontal="center" vertical="center"/>
      <protection locked="0" hidden="1"/>
    </xf>
    <xf numFmtId="4" fontId="38" fillId="8" borderId="0" xfId="0" applyNumberFormat="1" applyFont="1" applyFill="1" applyBorder="1" applyAlignment="1" applyProtection="1">
      <alignment horizontal="center" vertical="center"/>
      <protection hidden="1"/>
    </xf>
    <xf numFmtId="4" fontId="38" fillId="8" borderId="9" xfId="0" applyNumberFormat="1" applyFont="1" applyFill="1" applyBorder="1" applyAlignment="1" applyProtection="1">
      <alignment horizontal="center" vertical="center"/>
      <protection hidden="1"/>
    </xf>
    <xf numFmtId="4" fontId="43" fillId="8" borderId="0" xfId="0" applyNumberFormat="1" applyFont="1" applyFill="1" applyBorder="1" applyAlignment="1" applyProtection="1">
      <alignment horizontal="center" vertical="center"/>
      <protection hidden="1"/>
    </xf>
    <xf numFmtId="4" fontId="43" fillId="8" borderId="9" xfId="0" applyNumberFormat="1" applyFont="1" applyFill="1" applyBorder="1" applyAlignment="1" applyProtection="1">
      <alignment horizontal="center" vertical="center"/>
      <protection hidden="1"/>
    </xf>
    <xf numFmtId="0" fontId="31" fillId="0" borderId="5" xfId="0" applyFont="1" applyFill="1" applyBorder="1" applyAlignment="1" applyProtection="1">
      <alignment horizontal="left" vertical="center" wrapText="1"/>
      <protection hidden="1"/>
    </xf>
    <xf numFmtId="0" fontId="32" fillId="2" borderId="5" xfId="0" applyFont="1" applyFill="1" applyBorder="1" applyAlignment="1" applyProtection="1">
      <alignment horizontal="left" vertical="center" wrapText="1"/>
      <protection hidden="1"/>
    </xf>
    <xf numFmtId="0" fontId="32" fillId="2" borderId="5" xfId="0" applyFont="1" applyFill="1" applyBorder="1" applyAlignment="1" applyProtection="1">
      <alignment horizontal="center" vertical="center" wrapText="1"/>
      <protection hidden="1"/>
    </xf>
    <xf numFmtId="0" fontId="30" fillId="2" borderId="5" xfId="0" applyFont="1" applyFill="1" applyBorder="1" applyAlignment="1">
      <alignment horizontal="center" vertical="center"/>
    </xf>
    <xf numFmtId="0" fontId="29" fillId="9" borderId="5" xfId="0" applyFont="1" applyFill="1" applyBorder="1" applyAlignment="1" applyProtection="1">
      <alignment vertical="center" wrapText="1"/>
      <protection locked="0"/>
    </xf>
  </cellXfs>
  <cellStyles count="10">
    <cellStyle name="Čiarka" xfId="3" builtinId="3"/>
    <cellStyle name="Čiarka 2" xfId="2"/>
    <cellStyle name="Čiarka 2 2" xfId="6"/>
    <cellStyle name="Čiarka 2 3" xfId="8"/>
    <cellStyle name="Normal 2 2" xfId="9"/>
    <cellStyle name="Normálna" xfId="0" builtinId="0"/>
    <cellStyle name="Normálna 2" xfId="1"/>
    <cellStyle name="Normálna 2 2" xfId="5"/>
    <cellStyle name="Normálna 2 3" xfId="7"/>
    <cellStyle name="Normálna 4" xfId="4"/>
  </cellStyles>
  <dxfs count="0"/>
  <tableStyles count="0" defaultTableStyle="TableStyleMedium2" defaultPivotStyle="PivotStyleLight16"/>
  <colors>
    <mruColors>
      <color rgb="FFFF3399"/>
      <color rgb="FFA10D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workbookViewId="0"/>
  </sheetViews>
  <sheetFormatPr defaultColWidth="8.85546875"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51.42578125" customWidth="1"/>
    <col min="10" max="10" width="17.42578125" customWidth="1"/>
    <col min="11" max="11" width="12.5703125" customWidth="1"/>
  </cols>
  <sheetData>
    <row r="1" spans="1:8" ht="44.45" customHeight="1" thickBot="1" x14ac:dyDescent="0.35">
      <c r="B1" s="109" t="s">
        <v>0</v>
      </c>
      <c r="C1" s="110"/>
      <c r="D1" s="110"/>
      <c r="E1" s="110"/>
      <c r="F1" s="111"/>
      <c r="H1" s="10"/>
    </row>
    <row r="2" spans="1:8" ht="24.95" customHeight="1" x14ac:dyDescent="0.25"/>
    <row r="3" spans="1:8" ht="18.75" x14ac:dyDescent="0.3">
      <c r="A3" s="11" t="s">
        <v>1</v>
      </c>
      <c r="B3" s="11"/>
      <c r="C3" s="11"/>
    </row>
    <row r="4" spans="1:8" x14ac:dyDescent="0.25">
      <c r="B4" s="1"/>
    </row>
    <row r="5" spans="1:8" ht="15.75" thickBot="1" x14ac:dyDescent="0.3">
      <c r="B5" s="31" t="s">
        <v>2</v>
      </c>
      <c r="D5" t="s">
        <v>3</v>
      </c>
      <c r="F5" t="s">
        <v>4</v>
      </c>
    </row>
    <row r="6" spans="1:8" ht="15" customHeight="1" thickBot="1" x14ac:dyDescent="0.3">
      <c r="B6" s="26"/>
      <c r="D6" s="26"/>
      <c r="F6" s="26"/>
    </row>
    <row r="7" spans="1:8" ht="15" customHeight="1" x14ac:dyDescent="0.25"/>
    <row r="8" spans="1:8" ht="15" customHeight="1" thickBot="1" x14ac:dyDescent="0.3">
      <c r="B8" t="s">
        <v>5</v>
      </c>
    </row>
    <row r="9" spans="1:8" ht="15" customHeight="1" thickBot="1" x14ac:dyDescent="0.3">
      <c r="B9" s="115"/>
      <c r="C9" s="116"/>
      <c r="D9" s="116"/>
      <c r="E9" s="116"/>
      <c r="F9" s="117"/>
    </row>
    <row r="10" spans="1:8" ht="15" customHeight="1" x14ac:dyDescent="0.25"/>
    <row r="11" spans="1:8" ht="15.75" thickBot="1" x14ac:dyDescent="0.3">
      <c r="B11" t="s">
        <v>6</v>
      </c>
    </row>
    <row r="12" spans="1:8" ht="15.75" thickBot="1" x14ac:dyDescent="0.3">
      <c r="B12" s="115"/>
      <c r="C12" s="116"/>
      <c r="D12" s="116"/>
      <c r="E12" s="116"/>
      <c r="F12" s="117"/>
    </row>
    <row r="13" spans="1:8" ht="15" customHeight="1" x14ac:dyDescent="0.25"/>
    <row r="14" spans="1:8" x14ac:dyDescent="0.25">
      <c r="B14" t="s">
        <v>7</v>
      </c>
    </row>
    <row r="15" spans="1:8" ht="15.75" thickBot="1" x14ac:dyDescent="0.3">
      <c r="B15" t="s">
        <v>8</v>
      </c>
      <c r="D15" t="s">
        <v>9</v>
      </c>
      <c r="F15" t="s">
        <v>10</v>
      </c>
    </row>
    <row r="16" spans="1:8" ht="15.75" thickBot="1" x14ac:dyDescent="0.3">
      <c r="B16" s="26"/>
      <c r="D16" s="26"/>
      <c r="F16" s="26"/>
    </row>
    <row r="17" spans="2:6" ht="7.5" customHeight="1" x14ac:dyDescent="0.25"/>
    <row r="18" spans="2:6" ht="15.75" thickBot="1" x14ac:dyDescent="0.3">
      <c r="B18" t="s">
        <v>11</v>
      </c>
      <c r="D18" t="s">
        <v>12</v>
      </c>
      <c r="F18" t="s">
        <v>13</v>
      </c>
    </row>
    <row r="19" spans="2:6" ht="15.75" thickBot="1" x14ac:dyDescent="0.3">
      <c r="B19" s="26"/>
      <c r="D19" s="27"/>
      <c r="F19" s="27"/>
    </row>
    <row r="20" spans="2:6" ht="15" customHeight="1" x14ac:dyDescent="0.25"/>
    <row r="21" spans="2:6" x14ac:dyDescent="0.25">
      <c r="B21" t="s">
        <v>14</v>
      </c>
      <c r="E21" s="12"/>
    </row>
    <row r="22" spans="2:6" ht="15.75" thickBot="1" x14ac:dyDescent="0.3">
      <c r="B22" t="s">
        <v>15</v>
      </c>
      <c r="D22" t="s">
        <v>16</v>
      </c>
      <c r="F22" t="s">
        <v>17</v>
      </c>
    </row>
    <row r="23" spans="2:6" ht="15.75" thickBot="1" x14ac:dyDescent="0.3">
      <c r="B23" s="26"/>
      <c r="D23" s="26"/>
      <c r="F23" s="27"/>
    </row>
    <row r="24" spans="2:6" ht="15.75" thickBot="1" x14ac:dyDescent="0.3">
      <c r="B24" s="26"/>
      <c r="D24" s="26"/>
      <c r="F24" s="27"/>
    </row>
    <row r="25" spans="2:6" x14ac:dyDescent="0.25">
      <c r="F25" s="13"/>
    </row>
    <row r="26" spans="2:6" x14ac:dyDescent="0.25">
      <c r="B26" t="s">
        <v>18</v>
      </c>
      <c r="F26" s="13"/>
    </row>
    <row r="27" spans="2:6" ht="15.75" thickBot="1" x14ac:dyDescent="0.3">
      <c r="B27" t="s">
        <v>15</v>
      </c>
      <c r="D27" t="s">
        <v>16</v>
      </c>
      <c r="F27" s="13"/>
    </row>
    <row r="28" spans="2:6" ht="15.75" thickBot="1" x14ac:dyDescent="0.3">
      <c r="B28" s="26"/>
      <c r="D28" s="26"/>
      <c r="F28" s="13"/>
    </row>
    <row r="29" spans="2:6" ht="15.75" thickBot="1" x14ac:dyDescent="0.3">
      <c r="B29" s="31" t="s">
        <v>19</v>
      </c>
      <c r="F29" s="13"/>
    </row>
    <row r="30" spans="2:6" ht="15.75" thickBot="1" x14ac:dyDescent="0.3">
      <c r="B30" s="28"/>
      <c r="F30" s="13"/>
    </row>
    <row r="31" spans="2:6" x14ac:dyDescent="0.25">
      <c r="F31" s="13"/>
    </row>
    <row r="32" spans="2:6" ht="15.75" thickBot="1" x14ac:dyDescent="0.3">
      <c r="B32" t="s">
        <v>20</v>
      </c>
    </row>
    <row r="33" spans="1:8" ht="15.75" thickBot="1" x14ac:dyDescent="0.3">
      <c r="B33" s="115"/>
      <c r="C33" s="116"/>
      <c r="D33" s="116"/>
      <c r="E33" s="116"/>
      <c r="F33" s="117"/>
    </row>
    <row r="36" spans="1:8" ht="18.75" x14ac:dyDescent="0.3">
      <c r="A36" s="114" t="s">
        <v>21</v>
      </c>
      <c r="B36" s="114"/>
      <c r="C36" s="114"/>
      <c r="D36" s="114"/>
      <c r="E36" s="114"/>
      <c r="F36" s="114"/>
      <c r="G36" s="10"/>
      <c r="H36" s="14"/>
    </row>
    <row r="38" spans="1:8" ht="15.75" thickBot="1" x14ac:dyDescent="0.3">
      <c r="B38" s="1" t="s">
        <v>22</v>
      </c>
    </row>
    <row r="39" spans="1:8" ht="15.75" thickBot="1" x14ac:dyDescent="0.3">
      <c r="B39" s="118"/>
      <c r="C39" s="119"/>
      <c r="D39" s="119"/>
      <c r="E39" s="119"/>
      <c r="F39" s="120"/>
    </row>
    <row r="41" spans="1:8" ht="15.75" thickBot="1" x14ac:dyDescent="0.3">
      <c r="B41" s="15" t="s">
        <v>23</v>
      </c>
      <c r="C41" s="2"/>
      <c r="D41" s="2"/>
      <c r="E41" s="2"/>
      <c r="F41" s="2"/>
    </row>
    <row r="42" spans="1:8" ht="15.75" thickBot="1" x14ac:dyDescent="0.3">
      <c r="B42" s="121"/>
      <c r="C42" s="122"/>
      <c r="D42" s="122"/>
      <c r="E42" s="122"/>
      <c r="F42" s="123"/>
    </row>
    <row r="43" spans="1:8" x14ac:dyDescent="0.25">
      <c r="B43" s="2"/>
      <c r="C43" s="2"/>
      <c r="D43" s="2"/>
      <c r="E43" s="2"/>
      <c r="F43" s="2"/>
    </row>
    <row r="44" spans="1:8" x14ac:dyDescent="0.25">
      <c r="B44" s="2"/>
      <c r="C44" s="2"/>
      <c r="D44" s="2"/>
      <c r="E44" s="2"/>
      <c r="F44" s="2"/>
    </row>
    <row r="45" spans="1:8" ht="18.75" x14ac:dyDescent="0.3">
      <c r="A45" s="11" t="s">
        <v>24</v>
      </c>
      <c r="B45" s="11"/>
      <c r="C45" s="11"/>
      <c r="D45" s="11"/>
      <c r="E45" s="2"/>
      <c r="F45" s="2"/>
    </row>
    <row r="46" spans="1:8" x14ac:dyDescent="0.25">
      <c r="B46" s="2"/>
      <c r="C46" s="2"/>
      <c r="D46" s="2"/>
      <c r="E46" s="2"/>
      <c r="F46" s="2"/>
    </row>
    <row r="47" spans="1:8" ht="15.75" thickBot="1" x14ac:dyDescent="0.3">
      <c r="B47" s="1" t="s">
        <v>22</v>
      </c>
    </row>
    <row r="48" spans="1:8" ht="15.75" thickBot="1" x14ac:dyDescent="0.3">
      <c r="B48" s="118"/>
      <c r="C48" s="119"/>
      <c r="D48" s="119"/>
      <c r="E48" s="119"/>
      <c r="F48" s="120"/>
    </row>
    <row r="50" spans="1:12" ht="15.75" thickBot="1" x14ac:dyDescent="0.3">
      <c r="B50" s="15" t="s">
        <v>23</v>
      </c>
      <c r="C50" s="2"/>
      <c r="D50" s="2"/>
      <c r="E50" s="2"/>
      <c r="F50" s="2"/>
    </row>
    <row r="51" spans="1:12" ht="15.75" thickBot="1" x14ac:dyDescent="0.3">
      <c r="B51" s="121"/>
      <c r="C51" s="122"/>
      <c r="D51" s="122"/>
      <c r="E51" s="122"/>
      <c r="F51" s="123"/>
    </row>
    <row r="52" spans="1:12" x14ac:dyDescent="0.25">
      <c r="B52" s="2"/>
      <c r="C52" s="2"/>
      <c r="D52" s="2"/>
      <c r="E52" s="2"/>
      <c r="F52" s="2"/>
    </row>
    <row r="53" spans="1:12" ht="18.75" x14ac:dyDescent="0.3">
      <c r="A53" s="114" t="s">
        <v>25</v>
      </c>
      <c r="B53" s="114"/>
      <c r="C53" s="114"/>
      <c r="D53" s="114"/>
      <c r="E53" s="114"/>
      <c r="F53" s="114"/>
    </row>
    <row r="54" spans="1:12" ht="15.75" x14ac:dyDescent="0.25">
      <c r="B54" s="16"/>
      <c r="C54" s="16"/>
      <c r="D54" s="16"/>
      <c r="E54" s="16"/>
      <c r="F54" s="17"/>
      <c r="G54" s="18"/>
      <c r="H54" s="18"/>
      <c r="I54" s="18"/>
    </row>
    <row r="55" spans="1:12" ht="15.75" thickBot="1" x14ac:dyDescent="0.3">
      <c r="B55" s="2" t="s">
        <v>26</v>
      </c>
      <c r="C55" s="2"/>
      <c r="D55" s="2" t="s">
        <v>27</v>
      </c>
      <c r="E55" s="2"/>
      <c r="F55" s="19"/>
    </row>
    <row r="56" spans="1:12" ht="15.75" thickBot="1" x14ac:dyDescent="0.3">
      <c r="B56" s="29"/>
      <c r="C56" s="2"/>
      <c r="D56" s="29"/>
      <c r="E56" s="2"/>
      <c r="F56" s="19"/>
    </row>
    <row r="57" spans="1:12" x14ac:dyDescent="0.25">
      <c r="B57" s="20" t="s">
        <v>28</v>
      </c>
      <c r="C57" s="2"/>
      <c r="D57" s="2"/>
      <c r="E57" s="2"/>
      <c r="F57" s="19"/>
    </row>
    <row r="58" spans="1:12" ht="15.75" thickBot="1" x14ac:dyDescent="0.3">
      <c r="B58" s="2" t="s">
        <v>29</v>
      </c>
      <c r="C58" s="2"/>
      <c r="D58" s="2" t="s">
        <v>30</v>
      </c>
      <c r="E58" s="2"/>
      <c r="F58" s="19"/>
    </row>
    <row r="59" spans="1:12" ht="15.75" thickBot="1" x14ac:dyDescent="0.3">
      <c r="B59" s="29"/>
      <c r="C59" s="2"/>
      <c r="D59" s="29"/>
      <c r="E59" s="2"/>
      <c r="F59" s="2"/>
    </row>
    <row r="60" spans="1:12" x14ac:dyDescent="0.25">
      <c r="B60" s="2"/>
      <c r="C60" s="2"/>
      <c r="D60" s="2"/>
      <c r="E60" s="2"/>
      <c r="F60" s="2"/>
    </row>
    <row r="61" spans="1:12" ht="15.75" thickBot="1" x14ac:dyDescent="0.3">
      <c r="B61" s="2" t="s">
        <v>31</v>
      </c>
      <c r="C61" s="2"/>
      <c r="D61" s="2" t="s">
        <v>32</v>
      </c>
      <c r="E61" s="2"/>
      <c r="F61" s="2"/>
    </row>
    <row r="62" spans="1:12" ht="15.75" thickBot="1" x14ac:dyDescent="0.3">
      <c r="B62" s="29"/>
      <c r="C62" s="2"/>
      <c r="D62" s="29"/>
      <c r="E62" s="2"/>
      <c r="F62" s="2"/>
    </row>
    <row r="63" spans="1:12" x14ac:dyDescent="0.25">
      <c r="B63" s="2"/>
      <c r="C63" s="2"/>
      <c r="D63" s="2"/>
      <c r="E63" s="2"/>
      <c r="F63" s="2"/>
    </row>
    <row r="64" spans="1:12" ht="15.75" thickBot="1" x14ac:dyDescent="0.3">
      <c r="B64" s="2" t="s">
        <v>33</v>
      </c>
      <c r="C64" s="2"/>
      <c r="D64" s="2" t="s">
        <v>34</v>
      </c>
      <c r="E64" s="2"/>
      <c r="F64" s="19"/>
      <c r="L64" s="30"/>
    </row>
    <row r="65" spans="2:12" ht="15.75" thickBot="1" x14ac:dyDescent="0.3">
      <c r="B65" s="29"/>
      <c r="C65" s="2"/>
      <c r="D65" s="29"/>
      <c r="E65" s="2"/>
      <c r="F65" s="19"/>
      <c r="L65" s="30"/>
    </row>
    <row r="66" spans="2:12" x14ac:dyDescent="0.25">
      <c r="B66" s="20"/>
      <c r="C66" s="2"/>
      <c r="D66" s="2"/>
      <c r="E66" s="2"/>
      <c r="F66" s="19"/>
      <c r="L66" s="30"/>
    </row>
    <row r="67" spans="2:12" ht="15.75" thickBot="1" x14ac:dyDescent="0.3">
      <c r="B67" s="2" t="s">
        <v>35</v>
      </c>
      <c r="C67" s="2"/>
      <c r="D67" s="2" t="s">
        <v>36</v>
      </c>
      <c r="E67" s="2"/>
      <c r="F67" s="19"/>
      <c r="L67" s="30"/>
    </row>
    <row r="68" spans="2:12" ht="15.75" thickBot="1" x14ac:dyDescent="0.3">
      <c r="B68" s="29"/>
      <c r="C68" s="2"/>
      <c r="D68" s="29"/>
      <c r="E68" s="2"/>
      <c r="F68" s="19"/>
      <c r="L68" s="30"/>
    </row>
    <row r="69" spans="2:12" x14ac:dyDescent="0.25">
      <c r="B69" s="20"/>
      <c r="C69" s="2"/>
      <c r="D69" s="2"/>
      <c r="E69" s="2"/>
      <c r="F69" s="19"/>
      <c r="L69" s="30"/>
    </row>
    <row r="70" spans="2:12" ht="15.75" thickBot="1" x14ac:dyDescent="0.3">
      <c r="B70" s="2" t="s">
        <v>37</v>
      </c>
      <c r="C70" s="2"/>
      <c r="D70" s="2" t="s">
        <v>38</v>
      </c>
      <c r="E70" s="2"/>
      <c r="F70" s="19"/>
      <c r="L70" s="30"/>
    </row>
    <row r="71" spans="2:12" ht="15.75" thickBot="1" x14ac:dyDescent="0.3">
      <c r="B71" s="29"/>
      <c r="C71" s="2"/>
      <c r="D71" s="29"/>
      <c r="E71" s="2"/>
      <c r="F71" s="19"/>
      <c r="L71" s="30"/>
    </row>
    <row r="72" spans="2:12" x14ac:dyDescent="0.25">
      <c r="B72" s="20"/>
      <c r="C72" s="2"/>
      <c r="D72" s="2"/>
      <c r="E72" s="2"/>
      <c r="F72" s="19"/>
      <c r="L72" s="30"/>
    </row>
    <row r="73" spans="2:12" ht="15.75" thickBot="1" x14ac:dyDescent="0.3">
      <c r="B73" s="2" t="s">
        <v>39</v>
      </c>
      <c r="C73" s="2"/>
      <c r="D73" s="2" t="s">
        <v>40</v>
      </c>
      <c r="E73" s="2"/>
      <c r="F73" s="19"/>
      <c r="L73" s="30"/>
    </row>
    <row r="74" spans="2:12" ht="15.75" thickBot="1" x14ac:dyDescent="0.3">
      <c r="B74" s="29"/>
      <c r="C74" s="2"/>
      <c r="D74" s="29"/>
      <c r="E74" s="2"/>
      <c r="F74" s="19"/>
      <c r="L74" s="30"/>
    </row>
    <row r="75" spans="2:12" x14ac:dyDescent="0.25">
      <c r="B75" s="20"/>
      <c r="C75" s="2"/>
      <c r="D75" s="2"/>
      <c r="E75" s="2"/>
      <c r="F75" s="19"/>
      <c r="L75" s="30"/>
    </row>
    <row r="76" spans="2:12" ht="15.75" thickBot="1" x14ac:dyDescent="0.3">
      <c r="B76" s="2" t="s">
        <v>41</v>
      </c>
      <c r="C76" s="2"/>
      <c r="D76" s="2" t="s">
        <v>42</v>
      </c>
      <c r="E76" s="2"/>
      <c r="F76" s="19"/>
      <c r="L76" s="30"/>
    </row>
    <row r="77" spans="2:12" ht="15.75" thickBot="1" x14ac:dyDescent="0.3">
      <c r="B77" s="29"/>
      <c r="C77" s="2"/>
      <c r="D77" s="29"/>
      <c r="E77" s="2"/>
      <c r="F77" s="19"/>
      <c r="L77" s="30"/>
    </row>
    <row r="78" spans="2:12" x14ac:dyDescent="0.25">
      <c r="B78" s="20"/>
      <c r="C78" s="2"/>
      <c r="D78" s="2"/>
      <c r="E78" s="2"/>
      <c r="F78" s="19"/>
      <c r="L78" s="30"/>
    </row>
    <row r="79" spans="2:12" ht="15.75" thickBot="1" x14ac:dyDescent="0.3">
      <c r="B79" s="2" t="s">
        <v>43</v>
      </c>
      <c r="C79" s="2"/>
      <c r="D79" s="2" t="s">
        <v>44</v>
      </c>
      <c r="E79" s="2"/>
      <c r="F79" s="19"/>
      <c r="L79" s="30"/>
    </row>
    <row r="80" spans="2:12" ht="15.75" thickBot="1" x14ac:dyDescent="0.3">
      <c r="B80" s="29"/>
      <c r="C80" s="2"/>
      <c r="D80" s="29"/>
      <c r="E80" s="2"/>
      <c r="F80" s="19"/>
      <c r="L80" s="30"/>
    </row>
    <row r="81" spans="2:12" x14ac:dyDescent="0.25">
      <c r="B81" s="20"/>
      <c r="C81" s="2"/>
      <c r="D81" s="2"/>
      <c r="E81" s="2"/>
      <c r="F81" s="19"/>
      <c r="L81" s="30"/>
    </row>
    <row r="82" spans="2:12" ht="15.75" thickBot="1" x14ac:dyDescent="0.3">
      <c r="B82" s="2" t="s">
        <v>45</v>
      </c>
      <c r="C82" s="2"/>
      <c r="D82" s="2" t="s">
        <v>46</v>
      </c>
      <c r="E82" s="2"/>
      <c r="F82" s="19"/>
      <c r="L82" s="30"/>
    </row>
    <row r="83" spans="2:12" ht="15.75" thickBot="1" x14ac:dyDescent="0.3">
      <c r="B83" s="29"/>
      <c r="C83" s="2"/>
      <c r="D83" s="29"/>
      <c r="E83" s="2"/>
      <c r="F83" s="19"/>
      <c r="L83" s="30"/>
    </row>
    <row r="84" spans="2:12" x14ac:dyDescent="0.25">
      <c r="B84" s="2"/>
      <c r="C84" s="2"/>
      <c r="D84" s="2"/>
      <c r="E84" s="2"/>
      <c r="F84" s="2"/>
    </row>
    <row r="85" spans="2:12" ht="14.45" customHeight="1" x14ac:dyDescent="0.25">
      <c r="B85" s="112" t="s">
        <v>47</v>
      </c>
      <c r="C85" s="112"/>
      <c r="D85" s="112"/>
      <c r="E85" s="112"/>
      <c r="F85" s="112"/>
    </row>
    <row r="86" spans="2:12" ht="7.5" customHeight="1" x14ac:dyDescent="0.25">
      <c r="B86" s="2"/>
      <c r="C86" s="2"/>
      <c r="D86" s="2"/>
      <c r="E86" s="2"/>
      <c r="F86" s="2"/>
    </row>
    <row r="87" spans="2:12" ht="47.45" customHeight="1" x14ac:dyDescent="0.25">
      <c r="B87" s="113" t="s">
        <v>48</v>
      </c>
      <c r="C87" s="106"/>
      <c r="D87" s="106"/>
      <c r="E87" s="106"/>
      <c r="F87" s="106"/>
      <c r="G87" s="3" t="s">
        <v>49</v>
      </c>
      <c r="H87" s="21"/>
    </row>
    <row r="88" spans="2:12" ht="7.5" customHeight="1" x14ac:dyDescent="0.25">
      <c r="B88" s="22"/>
      <c r="C88" s="23"/>
      <c r="D88" s="23"/>
      <c r="E88" s="23"/>
      <c r="F88" s="23"/>
    </row>
    <row r="89" spans="2:12" ht="75.599999999999994" customHeight="1" x14ac:dyDescent="0.25">
      <c r="B89" s="105" t="s">
        <v>50</v>
      </c>
      <c r="C89" s="106"/>
      <c r="D89" s="106"/>
      <c r="E89" s="106"/>
      <c r="F89" s="106"/>
      <c r="G89" s="3" t="s">
        <v>49</v>
      </c>
      <c r="H89" s="21"/>
    </row>
    <row r="90" spans="2:12" ht="7.5" customHeight="1" x14ac:dyDescent="0.25">
      <c r="B90" s="22"/>
      <c r="C90" s="22"/>
      <c r="D90" s="22"/>
      <c r="E90" s="22"/>
      <c r="F90" s="22"/>
    </row>
    <row r="91" spans="2:12" ht="45.95" customHeight="1" x14ac:dyDescent="0.25">
      <c r="B91" s="105" t="s">
        <v>51</v>
      </c>
      <c r="C91" s="106"/>
      <c r="D91" s="106"/>
      <c r="E91" s="106"/>
      <c r="F91" s="106"/>
      <c r="G91" s="3" t="s">
        <v>49</v>
      </c>
      <c r="H91" s="21"/>
    </row>
    <row r="92" spans="2:12" ht="8.25" customHeight="1" x14ac:dyDescent="0.25">
      <c r="B92" s="24"/>
      <c r="C92" s="24"/>
      <c r="D92" s="24"/>
      <c r="E92" s="24"/>
      <c r="F92" s="24"/>
    </row>
    <row r="93" spans="2:12" ht="46.5" customHeight="1" x14ac:dyDescent="0.25">
      <c r="B93" s="105" t="s">
        <v>52</v>
      </c>
      <c r="C93" s="106"/>
      <c r="D93" s="106"/>
      <c r="E93" s="106"/>
      <c r="F93" s="106"/>
      <c r="G93" s="3" t="s">
        <v>49</v>
      </c>
      <c r="H93" s="12"/>
    </row>
    <row r="94" spans="2:12" ht="7.5" customHeight="1" x14ac:dyDescent="0.25">
      <c r="B94" s="24"/>
      <c r="C94" s="25"/>
      <c r="D94" s="25"/>
      <c r="E94" s="25"/>
      <c r="F94" s="25"/>
    </row>
    <row r="95" spans="2:12" ht="44.25" customHeight="1" x14ac:dyDescent="0.25">
      <c r="B95" s="105" t="s">
        <v>53</v>
      </c>
      <c r="C95" s="106"/>
      <c r="D95" s="106"/>
      <c r="E95" s="106"/>
      <c r="F95" s="106"/>
      <c r="G95" s="3" t="s">
        <v>49</v>
      </c>
      <c r="H95" s="21"/>
    </row>
    <row r="96" spans="2:12" ht="7.5" customHeight="1" x14ac:dyDescent="0.25">
      <c r="B96" s="2"/>
      <c r="C96" s="2"/>
      <c r="D96" s="2"/>
      <c r="E96" s="2"/>
      <c r="F96" s="2"/>
    </row>
    <row r="97" spans="2:7" ht="53.25" customHeight="1" x14ac:dyDescent="0.25">
      <c r="B97" s="105" t="s">
        <v>54</v>
      </c>
      <c r="C97" s="106"/>
      <c r="D97" s="106"/>
      <c r="E97" s="106"/>
      <c r="F97" s="106"/>
      <c r="G97" s="3" t="s">
        <v>49</v>
      </c>
    </row>
    <row r="98" spans="2:7" ht="7.5" customHeight="1" x14ac:dyDescent="0.25">
      <c r="B98" s="2"/>
      <c r="C98" s="2"/>
      <c r="D98" s="2"/>
      <c r="E98" s="2"/>
      <c r="F98" s="2"/>
    </row>
    <row r="99" spans="2:7" ht="33.950000000000003" customHeight="1" x14ac:dyDescent="0.25">
      <c r="B99" s="107" t="s">
        <v>55</v>
      </c>
      <c r="C99" s="108"/>
      <c r="D99" s="108"/>
      <c r="E99" s="108"/>
      <c r="F99" s="108"/>
      <c r="G99" s="3" t="s">
        <v>49</v>
      </c>
    </row>
    <row r="100" spans="2:7" ht="6.95" customHeight="1" x14ac:dyDescent="0.25">
      <c r="B100" s="24"/>
      <c r="C100" s="24"/>
      <c r="D100" s="24"/>
      <c r="E100" s="24"/>
      <c r="F100" s="24"/>
    </row>
    <row r="101" spans="2:7" ht="33.950000000000003" customHeight="1" x14ac:dyDescent="0.25">
      <c r="B101" s="102" t="s">
        <v>56</v>
      </c>
      <c r="C101" s="102"/>
      <c r="D101" s="102"/>
      <c r="E101" s="102"/>
      <c r="F101" s="102"/>
      <c r="G101" s="3" t="s">
        <v>49</v>
      </c>
    </row>
    <row r="102" spans="2:7" ht="24.95" customHeight="1" x14ac:dyDescent="0.25"/>
    <row r="103" spans="2:7" ht="19.5" customHeight="1" x14ac:dyDescent="0.25">
      <c r="B103" s="103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104"/>
      <c r="D103" s="104"/>
      <c r="E103" s="104"/>
      <c r="F103" s="104"/>
    </row>
    <row r="104" spans="2:7" ht="24.95" customHeight="1" x14ac:dyDescent="0.25"/>
  </sheetData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9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2" sqref="G12"/>
    </sheetView>
  </sheetViews>
  <sheetFormatPr defaultColWidth="8.85546875" defaultRowHeight="15" x14ac:dyDescent="0.25"/>
  <cols>
    <col min="1" max="1" width="38.28515625" style="40" customWidth="1"/>
    <col min="2" max="2" width="8" style="43" customWidth="1"/>
    <col min="3" max="3" width="53.85546875" style="41" customWidth="1"/>
    <col min="4" max="4" width="5.7109375" style="43" customWidth="1"/>
    <col min="5" max="5" width="28.5703125" style="40" customWidth="1"/>
    <col min="6" max="9" width="21.42578125" style="40" customWidth="1"/>
    <col min="10" max="16384" width="8.85546875" style="40"/>
  </cols>
  <sheetData>
    <row r="1" spans="1:9" ht="55.5" customHeight="1" x14ac:dyDescent="0.25">
      <c r="A1" s="151" t="s">
        <v>247</v>
      </c>
      <c r="B1" s="151"/>
      <c r="C1" s="151"/>
      <c r="D1" s="151"/>
      <c r="E1" s="151"/>
      <c r="F1" s="151"/>
      <c r="G1" s="151"/>
      <c r="H1" s="151"/>
      <c r="I1" s="151"/>
    </row>
    <row r="2" spans="1:9" ht="38.25" x14ac:dyDescent="0.25">
      <c r="A2" s="152" t="s">
        <v>237</v>
      </c>
      <c r="B2" s="136" t="s">
        <v>170</v>
      </c>
      <c r="C2" s="136" t="s">
        <v>167</v>
      </c>
      <c r="D2" s="136" t="s">
        <v>234</v>
      </c>
      <c r="E2" s="32" t="s">
        <v>252</v>
      </c>
      <c r="F2" s="37" t="s">
        <v>248</v>
      </c>
      <c r="G2" s="37" t="s">
        <v>249</v>
      </c>
      <c r="H2" s="32" t="s">
        <v>250</v>
      </c>
      <c r="I2" s="32" t="s">
        <v>251</v>
      </c>
    </row>
    <row r="3" spans="1:9" ht="15" customHeight="1" x14ac:dyDescent="0.25">
      <c r="A3" s="152"/>
      <c r="B3" s="136"/>
      <c r="C3" s="136"/>
      <c r="D3" s="136"/>
      <c r="E3" s="36" t="s">
        <v>206</v>
      </c>
      <c r="F3" s="33" t="s">
        <v>178</v>
      </c>
      <c r="G3" s="33" t="s">
        <v>178</v>
      </c>
      <c r="H3" s="33" t="s">
        <v>178</v>
      </c>
      <c r="I3" s="33" t="s">
        <v>57</v>
      </c>
    </row>
    <row r="4" spans="1:9" ht="15" customHeight="1" x14ac:dyDescent="0.25">
      <c r="A4" s="152"/>
      <c r="B4" s="136"/>
      <c r="C4" s="136"/>
      <c r="D4" s="136"/>
      <c r="E4" s="33" t="s">
        <v>58</v>
      </c>
      <c r="F4" s="33" t="s">
        <v>59</v>
      </c>
      <c r="G4" s="33" t="s">
        <v>60</v>
      </c>
      <c r="H4" s="33" t="s">
        <v>61</v>
      </c>
      <c r="I4" s="33" t="s">
        <v>62</v>
      </c>
    </row>
    <row r="5" spans="1:9" s="41" customFormat="1" ht="15" customHeight="1" x14ac:dyDescent="0.25">
      <c r="A5" s="140" t="s">
        <v>63</v>
      </c>
      <c r="B5" s="136" t="s">
        <v>169</v>
      </c>
      <c r="C5" s="56" t="s">
        <v>162</v>
      </c>
      <c r="D5" s="99"/>
      <c r="E5" s="72"/>
      <c r="F5" s="38"/>
      <c r="G5" s="38"/>
      <c r="H5" s="34">
        <f>+G5-F5</f>
        <v>0</v>
      </c>
      <c r="I5" s="47">
        <f>+ROUND(IF(H5&gt;0,H5*E5,0),4)</f>
        <v>0</v>
      </c>
    </row>
    <row r="6" spans="1:9" ht="15" customHeight="1" x14ac:dyDescent="0.25">
      <c r="A6" s="140"/>
      <c r="B6" s="136"/>
      <c r="C6" s="56" t="s">
        <v>163</v>
      </c>
      <c r="D6" s="136" t="s">
        <v>255</v>
      </c>
      <c r="E6" s="141">
        <v>0</v>
      </c>
      <c r="F6" s="38"/>
      <c r="G6" s="38"/>
      <c r="H6" s="34" t="s">
        <v>67</v>
      </c>
      <c r="I6" s="34" t="s">
        <v>67</v>
      </c>
    </row>
    <row r="7" spans="1:9" ht="15" customHeight="1" x14ac:dyDescent="0.25">
      <c r="A7" s="140"/>
      <c r="B7" s="136"/>
      <c r="C7" s="56" t="s">
        <v>164</v>
      </c>
      <c r="D7" s="136"/>
      <c r="E7" s="142"/>
      <c r="F7" s="38"/>
      <c r="G7" s="38"/>
      <c r="H7" s="34" t="s">
        <v>67</v>
      </c>
      <c r="I7" s="34" t="s">
        <v>67</v>
      </c>
    </row>
    <row r="8" spans="1:9" ht="15" customHeight="1" x14ac:dyDescent="0.25">
      <c r="A8" s="140"/>
      <c r="B8" s="136"/>
      <c r="C8" s="56" t="s">
        <v>168</v>
      </c>
      <c r="D8" s="136"/>
      <c r="E8" s="143"/>
      <c r="F8" s="34">
        <f>+F6+F7</f>
        <v>0</v>
      </c>
      <c r="G8" s="34">
        <f t="shared" ref="G8" si="0">+G6+G7</f>
        <v>0</v>
      </c>
      <c r="H8" s="34">
        <f>+G8-F8</f>
        <v>0</v>
      </c>
      <c r="I8" s="47">
        <f>+ROUND(IF(H8&gt;0,H8*E6,0),4)</f>
        <v>0</v>
      </c>
    </row>
    <row r="9" spans="1:9" s="41" customFormat="1" ht="15" customHeight="1" x14ac:dyDescent="0.25">
      <c r="A9" s="140" t="s">
        <v>63</v>
      </c>
      <c r="B9" s="136" t="s">
        <v>174</v>
      </c>
      <c r="C9" s="56" t="s">
        <v>162</v>
      </c>
      <c r="D9" s="99"/>
      <c r="E9" s="72"/>
      <c r="F9" s="38"/>
      <c r="G9" s="38"/>
      <c r="H9" s="34">
        <f>+G9-F9</f>
        <v>0</v>
      </c>
      <c r="I9" s="47">
        <f t="shared" ref="I9" si="1">+ROUND(IF(H9&gt;0,H9*E9,0),4)</f>
        <v>0</v>
      </c>
    </row>
    <row r="10" spans="1:9" s="41" customFormat="1" ht="15" customHeight="1" x14ac:dyDescent="0.25">
      <c r="A10" s="140"/>
      <c r="B10" s="136"/>
      <c r="C10" s="57" t="s">
        <v>222</v>
      </c>
      <c r="D10" s="99"/>
      <c r="E10" s="72"/>
      <c r="F10" s="38"/>
      <c r="G10" s="38"/>
      <c r="H10" s="34">
        <f>+G10-F10</f>
        <v>0</v>
      </c>
      <c r="I10" s="47">
        <f>+ROUND(IF(H10&gt;0,H10*E10,0),4)</f>
        <v>0</v>
      </c>
    </row>
    <row r="11" spans="1:9" ht="15" customHeight="1" x14ac:dyDescent="0.25">
      <c r="A11" s="140"/>
      <c r="B11" s="136"/>
      <c r="C11" s="56" t="s">
        <v>163</v>
      </c>
      <c r="D11" s="136" t="s">
        <v>255</v>
      </c>
      <c r="E11" s="141">
        <v>0</v>
      </c>
      <c r="F11" s="38"/>
      <c r="G11" s="38"/>
      <c r="H11" s="34" t="s">
        <v>67</v>
      </c>
      <c r="I11" s="34" t="s">
        <v>67</v>
      </c>
    </row>
    <row r="12" spans="1:9" ht="15" customHeight="1" x14ac:dyDescent="0.25">
      <c r="A12" s="140"/>
      <c r="B12" s="136"/>
      <c r="C12" s="56" t="s">
        <v>164</v>
      </c>
      <c r="D12" s="136"/>
      <c r="E12" s="142"/>
      <c r="F12" s="38"/>
      <c r="G12" s="38"/>
      <c r="H12" s="34" t="s">
        <v>67</v>
      </c>
      <c r="I12" s="34" t="s">
        <v>67</v>
      </c>
    </row>
    <row r="13" spans="1:9" ht="15" customHeight="1" x14ac:dyDescent="0.25">
      <c r="A13" s="140"/>
      <c r="B13" s="136"/>
      <c r="C13" s="56" t="s">
        <v>168</v>
      </c>
      <c r="D13" s="136"/>
      <c r="E13" s="143"/>
      <c r="F13" s="34">
        <f>+F11+F12</f>
        <v>0</v>
      </c>
      <c r="G13" s="34">
        <f t="shared" ref="G13" si="2">+G11+G12</f>
        <v>0</v>
      </c>
      <c r="H13" s="34">
        <f>+G13-F13</f>
        <v>0</v>
      </c>
      <c r="I13" s="47">
        <f>+ROUND(IF(H13&gt;0,H13*E11,0),4)</f>
        <v>0</v>
      </c>
    </row>
    <row r="14" spans="1:9" s="41" customFormat="1" ht="15" customHeight="1" x14ac:dyDescent="0.25">
      <c r="A14" s="140" t="s">
        <v>63</v>
      </c>
      <c r="B14" s="136" t="s">
        <v>175</v>
      </c>
      <c r="C14" s="56" t="s">
        <v>162</v>
      </c>
      <c r="D14" s="99"/>
      <c r="E14" s="72"/>
      <c r="F14" s="38"/>
      <c r="G14" s="38"/>
      <c r="H14" s="34">
        <f>+G14-F14</f>
        <v>0</v>
      </c>
      <c r="I14" s="47">
        <f t="shared" ref="I14" si="3">+ROUND(IF(H14&gt;0,H14*E14,0),4)</f>
        <v>0</v>
      </c>
    </row>
    <row r="15" spans="1:9" ht="15" customHeight="1" x14ac:dyDescent="0.25">
      <c r="A15" s="140"/>
      <c r="B15" s="136"/>
      <c r="C15" s="56" t="s">
        <v>179</v>
      </c>
      <c r="D15" s="136" t="s">
        <v>255</v>
      </c>
      <c r="E15" s="141">
        <v>0</v>
      </c>
      <c r="F15" s="38"/>
      <c r="G15" s="38"/>
      <c r="H15" s="34" t="s">
        <v>67</v>
      </c>
      <c r="I15" s="34" t="s">
        <v>67</v>
      </c>
    </row>
    <row r="16" spans="1:9" ht="15" customHeight="1" x14ac:dyDescent="0.25">
      <c r="A16" s="140"/>
      <c r="B16" s="136"/>
      <c r="C16" s="56" t="s">
        <v>164</v>
      </c>
      <c r="D16" s="136"/>
      <c r="E16" s="142"/>
      <c r="F16" s="38"/>
      <c r="G16" s="38"/>
      <c r="H16" s="34" t="s">
        <v>67</v>
      </c>
      <c r="I16" s="34" t="s">
        <v>67</v>
      </c>
    </row>
    <row r="17" spans="1:9" ht="15" customHeight="1" x14ac:dyDescent="0.25">
      <c r="A17" s="140"/>
      <c r="B17" s="136"/>
      <c r="C17" s="56" t="s">
        <v>182</v>
      </c>
      <c r="D17" s="136"/>
      <c r="E17" s="143"/>
      <c r="F17" s="34">
        <f>+F15+F16</f>
        <v>0</v>
      </c>
      <c r="G17" s="34">
        <f t="shared" ref="G17" si="4">+G15+G16</f>
        <v>0</v>
      </c>
      <c r="H17" s="34">
        <f>+G17-F17</f>
        <v>0</v>
      </c>
      <c r="I17" s="47">
        <f>+ROUND(IF(H17&gt;0,H17*E15,0),4)</f>
        <v>0</v>
      </c>
    </row>
    <row r="18" spans="1:9" ht="15" customHeight="1" x14ac:dyDescent="0.25">
      <c r="A18" s="140"/>
      <c r="B18" s="136"/>
      <c r="C18" s="56" t="s">
        <v>180</v>
      </c>
      <c r="D18" s="136" t="s">
        <v>255</v>
      </c>
      <c r="E18" s="141">
        <v>0</v>
      </c>
      <c r="F18" s="38"/>
      <c r="G18" s="38"/>
      <c r="H18" s="34" t="s">
        <v>67</v>
      </c>
      <c r="I18" s="34" t="s">
        <v>67</v>
      </c>
    </row>
    <row r="19" spans="1:9" ht="15" customHeight="1" x14ac:dyDescent="0.25">
      <c r="A19" s="140"/>
      <c r="B19" s="136"/>
      <c r="C19" s="56" t="s">
        <v>164</v>
      </c>
      <c r="D19" s="136"/>
      <c r="E19" s="142"/>
      <c r="F19" s="38"/>
      <c r="G19" s="38"/>
      <c r="H19" s="34" t="s">
        <v>67</v>
      </c>
      <c r="I19" s="34" t="s">
        <v>67</v>
      </c>
    </row>
    <row r="20" spans="1:9" ht="15" customHeight="1" x14ac:dyDescent="0.25">
      <c r="A20" s="140"/>
      <c r="B20" s="136"/>
      <c r="C20" s="56" t="s">
        <v>181</v>
      </c>
      <c r="D20" s="136"/>
      <c r="E20" s="143"/>
      <c r="F20" s="34">
        <f>+F18+F19</f>
        <v>0</v>
      </c>
      <c r="G20" s="34">
        <f t="shared" ref="G20" si="5">+G18+G19</f>
        <v>0</v>
      </c>
      <c r="H20" s="34">
        <f>+G20-F20</f>
        <v>0</v>
      </c>
      <c r="I20" s="47">
        <f>+ROUND(IF(H20&gt;0,H20*E18,0),4)</f>
        <v>0</v>
      </c>
    </row>
    <row r="21" spans="1:9" s="41" customFormat="1" ht="15" customHeight="1" x14ac:dyDescent="0.25">
      <c r="A21" s="140" t="s">
        <v>63</v>
      </c>
      <c r="B21" s="136" t="s">
        <v>176</v>
      </c>
      <c r="C21" s="56" t="s">
        <v>162</v>
      </c>
      <c r="D21" s="99"/>
      <c r="E21" s="72"/>
      <c r="F21" s="38"/>
      <c r="G21" s="38"/>
      <c r="H21" s="34">
        <f>+G21-F21</f>
        <v>0</v>
      </c>
      <c r="I21" s="47">
        <f t="shared" ref="I21:I22" si="6">+ROUND(IF(H21&gt;0,H21*E21,0),4)</f>
        <v>0</v>
      </c>
    </row>
    <row r="22" spans="1:9" s="41" customFormat="1" ht="15" customHeight="1" x14ac:dyDescent="0.25">
      <c r="A22" s="140"/>
      <c r="B22" s="136"/>
      <c r="C22" s="56" t="s">
        <v>222</v>
      </c>
      <c r="D22" s="99"/>
      <c r="E22" s="72"/>
      <c r="F22" s="38"/>
      <c r="G22" s="38"/>
      <c r="H22" s="34">
        <f>+G22-F22</f>
        <v>0</v>
      </c>
      <c r="I22" s="47">
        <f t="shared" si="6"/>
        <v>0</v>
      </c>
    </row>
    <row r="23" spans="1:9" ht="15" customHeight="1" x14ac:dyDescent="0.25">
      <c r="A23" s="140"/>
      <c r="B23" s="136"/>
      <c r="C23" s="56" t="s">
        <v>179</v>
      </c>
      <c r="D23" s="136" t="s">
        <v>255</v>
      </c>
      <c r="E23" s="141">
        <v>0</v>
      </c>
      <c r="F23" s="38"/>
      <c r="G23" s="38"/>
      <c r="H23" s="34" t="s">
        <v>67</v>
      </c>
      <c r="I23" s="34" t="s">
        <v>67</v>
      </c>
    </row>
    <row r="24" spans="1:9" ht="15" customHeight="1" x14ac:dyDescent="0.25">
      <c r="A24" s="140"/>
      <c r="B24" s="136"/>
      <c r="C24" s="56" t="s">
        <v>164</v>
      </c>
      <c r="D24" s="136"/>
      <c r="E24" s="142"/>
      <c r="F24" s="38"/>
      <c r="G24" s="38"/>
      <c r="H24" s="34" t="s">
        <v>67</v>
      </c>
      <c r="I24" s="34" t="s">
        <v>67</v>
      </c>
    </row>
    <row r="25" spans="1:9" ht="15" customHeight="1" x14ac:dyDescent="0.25">
      <c r="A25" s="140"/>
      <c r="B25" s="136"/>
      <c r="C25" s="56" t="s">
        <v>182</v>
      </c>
      <c r="D25" s="136"/>
      <c r="E25" s="143"/>
      <c r="F25" s="34">
        <f>+F23+F24</f>
        <v>0</v>
      </c>
      <c r="G25" s="34">
        <f>+G23+G24</f>
        <v>0</v>
      </c>
      <c r="H25" s="34">
        <f>+G25-F25</f>
        <v>0</v>
      </c>
      <c r="I25" s="47">
        <f>+ROUND(IF(H25&gt;0,H25*E23,0),4)</f>
        <v>0</v>
      </c>
    </row>
    <row r="26" spans="1:9" ht="15" customHeight="1" x14ac:dyDescent="0.25">
      <c r="A26" s="140"/>
      <c r="B26" s="136"/>
      <c r="C26" s="56" t="s">
        <v>180</v>
      </c>
      <c r="D26" s="136" t="s">
        <v>255</v>
      </c>
      <c r="E26" s="141">
        <v>0</v>
      </c>
      <c r="F26" s="38"/>
      <c r="G26" s="38"/>
      <c r="H26" s="34" t="s">
        <v>67</v>
      </c>
      <c r="I26" s="34" t="s">
        <v>67</v>
      </c>
    </row>
    <row r="27" spans="1:9" ht="15" customHeight="1" x14ac:dyDescent="0.25">
      <c r="A27" s="140"/>
      <c r="B27" s="136"/>
      <c r="C27" s="56" t="s">
        <v>164</v>
      </c>
      <c r="D27" s="136"/>
      <c r="E27" s="142"/>
      <c r="F27" s="38"/>
      <c r="G27" s="38"/>
      <c r="H27" s="34" t="s">
        <v>67</v>
      </c>
      <c r="I27" s="34" t="s">
        <v>67</v>
      </c>
    </row>
    <row r="28" spans="1:9" ht="15" customHeight="1" x14ac:dyDescent="0.25">
      <c r="A28" s="140"/>
      <c r="B28" s="136"/>
      <c r="C28" s="56" t="s">
        <v>181</v>
      </c>
      <c r="D28" s="136"/>
      <c r="E28" s="143"/>
      <c r="F28" s="34">
        <f>+F26+F27</f>
        <v>0</v>
      </c>
      <c r="G28" s="34">
        <f t="shared" ref="G28" si="7">+G26+G27</f>
        <v>0</v>
      </c>
      <c r="H28" s="34">
        <f>+G28-F28</f>
        <v>0</v>
      </c>
      <c r="I28" s="47">
        <f>+ROUND(IF(H28&gt;0,H28*E26,0),4)</f>
        <v>0</v>
      </c>
    </row>
    <row r="29" spans="1:9" s="41" customFormat="1" ht="15" customHeight="1" x14ac:dyDescent="0.25">
      <c r="A29" s="140" t="s">
        <v>63</v>
      </c>
      <c r="B29" s="136" t="s">
        <v>177</v>
      </c>
      <c r="C29" s="56" t="s">
        <v>162</v>
      </c>
      <c r="D29" s="99"/>
      <c r="E29" s="72"/>
      <c r="F29" s="38"/>
      <c r="G29" s="38"/>
      <c r="H29" s="34">
        <f>+G29-F29</f>
        <v>0</v>
      </c>
      <c r="I29" s="47">
        <f t="shared" ref="I29" si="8">+ROUND(IF(H29&gt;0,H29*E29,0),4)</f>
        <v>0</v>
      </c>
    </row>
    <row r="30" spans="1:9" ht="15" customHeight="1" x14ac:dyDescent="0.25">
      <c r="A30" s="140"/>
      <c r="B30" s="136"/>
      <c r="C30" s="56" t="s">
        <v>179</v>
      </c>
      <c r="D30" s="136" t="s">
        <v>255</v>
      </c>
      <c r="E30" s="141">
        <v>0</v>
      </c>
      <c r="F30" s="38"/>
      <c r="G30" s="38"/>
      <c r="H30" s="34" t="s">
        <v>67</v>
      </c>
      <c r="I30" s="34" t="s">
        <v>67</v>
      </c>
    </row>
    <row r="31" spans="1:9" ht="15" customHeight="1" x14ac:dyDescent="0.25">
      <c r="A31" s="140"/>
      <c r="B31" s="136"/>
      <c r="C31" s="56" t="s">
        <v>164</v>
      </c>
      <c r="D31" s="136"/>
      <c r="E31" s="142"/>
      <c r="F31" s="38"/>
      <c r="G31" s="38"/>
      <c r="H31" s="34" t="s">
        <v>67</v>
      </c>
      <c r="I31" s="34" t="s">
        <v>67</v>
      </c>
    </row>
    <row r="32" spans="1:9" ht="15" customHeight="1" x14ac:dyDescent="0.25">
      <c r="A32" s="140"/>
      <c r="B32" s="136"/>
      <c r="C32" s="56" t="s">
        <v>182</v>
      </c>
      <c r="D32" s="136"/>
      <c r="E32" s="143"/>
      <c r="F32" s="34">
        <f>+F30+F31</f>
        <v>0</v>
      </c>
      <c r="G32" s="34">
        <f t="shared" ref="G32" si="9">+G30+G31</f>
        <v>0</v>
      </c>
      <c r="H32" s="34">
        <f>+G32-F32</f>
        <v>0</v>
      </c>
      <c r="I32" s="47">
        <f>+ROUND(IF(H32&gt;0,H32*E30,0),4)</f>
        <v>0</v>
      </c>
    </row>
    <row r="33" spans="1:9" ht="15" customHeight="1" x14ac:dyDescent="0.25">
      <c r="A33" s="140"/>
      <c r="B33" s="136"/>
      <c r="C33" s="56" t="s">
        <v>180</v>
      </c>
      <c r="D33" s="136" t="s">
        <v>255</v>
      </c>
      <c r="E33" s="141">
        <v>0</v>
      </c>
      <c r="F33" s="38"/>
      <c r="G33" s="38"/>
      <c r="H33" s="34" t="s">
        <v>67</v>
      </c>
      <c r="I33" s="34" t="s">
        <v>67</v>
      </c>
    </row>
    <row r="34" spans="1:9" ht="15" customHeight="1" x14ac:dyDescent="0.25">
      <c r="A34" s="140"/>
      <c r="B34" s="136"/>
      <c r="C34" s="56" t="s">
        <v>164</v>
      </c>
      <c r="D34" s="136"/>
      <c r="E34" s="142"/>
      <c r="F34" s="38"/>
      <c r="G34" s="38"/>
      <c r="H34" s="34" t="s">
        <v>67</v>
      </c>
      <c r="I34" s="34" t="s">
        <v>67</v>
      </c>
    </row>
    <row r="35" spans="1:9" ht="15" customHeight="1" x14ac:dyDescent="0.25">
      <c r="A35" s="140"/>
      <c r="B35" s="136"/>
      <c r="C35" s="56" t="s">
        <v>181</v>
      </c>
      <c r="D35" s="136"/>
      <c r="E35" s="143"/>
      <c r="F35" s="34">
        <f>+F33+F34</f>
        <v>0</v>
      </c>
      <c r="G35" s="34">
        <f t="shared" ref="G35" si="10">+G33+G34</f>
        <v>0</v>
      </c>
      <c r="H35" s="34">
        <f>+G35-F35</f>
        <v>0</v>
      </c>
      <c r="I35" s="47">
        <f>+ROUND(IF(H35&gt;0,H35*E33,0),4)</f>
        <v>0</v>
      </c>
    </row>
    <row r="36" spans="1:9" ht="15" customHeight="1" x14ac:dyDescent="0.25">
      <c r="A36" s="140" t="s">
        <v>63</v>
      </c>
      <c r="B36" s="136" t="s">
        <v>200</v>
      </c>
      <c r="C36" s="56" t="s">
        <v>162</v>
      </c>
      <c r="D36" s="99"/>
      <c r="E36" s="72"/>
      <c r="F36" s="38"/>
      <c r="G36" s="38"/>
      <c r="H36" s="34">
        <f>+G36-F36</f>
        <v>0</v>
      </c>
      <c r="I36" s="47">
        <f t="shared" ref="I36" si="11">+ROUND(IF(H36&gt;0,H36*E36,0),4)</f>
        <v>0</v>
      </c>
    </row>
    <row r="37" spans="1:9" ht="15" customHeight="1" x14ac:dyDescent="0.25">
      <c r="A37" s="140"/>
      <c r="B37" s="136"/>
      <c r="C37" s="56" t="s">
        <v>179</v>
      </c>
      <c r="D37" s="136" t="s">
        <v>255</v>
      </c>
      <c r="E37" s="141">
        <v>0</v>
      </c>
      <c r="F37" s="38"/>
      <c r="G37" s="38"/>
      <c r="H37" s="34" t="s">
        <v>67</v>
      </c>
      <c r="I37" s="34" t="s">
        <v>67</v>
      </c>
    </row>
    <row r="38" spans="1:9" s="41" customFormat="1" ht="15" customHeight="1" x14ac:dyDescent="0.25">
      <c r="A38" s="140"/>
      <c r="B38" s="136"/>
      <c r="C38" s="56" t="s">
        <v>164</v>
      </c>
      <c r="D38" s="136"/>
      <c r="E38" s="142"/>
      <c r="F38" s="38"/>
      <c r="G38" s="38"/>
      <c r="H38" s="34" t="s">
        <v>67</v>
      </c>
      <c r="I38" s="34" t="s">
        <v>67</v>
      </c>
    </row>
    <row r="39" spans="1:9" ht="15" customHeight="1" x14ac:dyDescent="0.25">
      <c r="A39" s="140"/>
      <c r="B39" s="136"/>
      <c r="C39" s="56" t="s">
        <v>182</v>
      </c>
      <c r="D39" s="136"/>
      <c r="E39" s="143"/>
      <c r="F39" s="34">
        <f>+F37+F38</f>
        <v>0</v>
      </c>
      <c r="G39" s="34">
        <f t="shared" ref="G39" si="12">+G37+G38</f>
        <v>0</v>
      </c>
      <c r="H39" s="34">
        <f>+G39-F39</f>
        <v>0</v>
      </c>
      <c r="I39" s="47">
        <f>+ROUND(IF(H39&gt;0,H39*E37,0),4)</f>
        <v>0</v>
      </c>
    </row>
    <row r="40" spans="1:9" ht="15" customHeight="1" x14ac:dyDescent="0.25">
      <c r="A40" s="140"/>
      <c r="B40" s="136"/>
      <c r="C40" s="56" t="s">
        <v>180</v>
      </c>
      <c r="D40" s="136" t="s">
        <v>255</v>
      </c>
      <c r="E40" s="141">
        <v>0</v>
      </c>
      <c r="F40" s="38"/>
      <c r="G40" s="38"/>
      <c r="H40" s="34" t="s">
        <v>67</v>
      </c>
      <c r="I40" s="34" t="s">
        <v>67</v>
      </c>
    </row>
    <row r="41" spans="1:9" ht="15" customHeight="1" x14ac:dyDescent="0.25">
      <c r="A41" s="140"/>
      <c r="B41" s="136"/>
      <c r="C41" s="56" t="s">
        <v>164</v>
      </c>
      <c r="D41" s="136"/>
      <c r="E41" s="142"/>
      <c r="F41" s="38"/>
      <c r="G41" s="38"/>
      <c r="H41" s="34" t="s">
        <v>67</v>
      </c>
      <c r="I41" s="34" t="s">
        <v>67</v>
      </c>
    </row>
    <row r="42" spans="1:9" s="41" customFormat="1" ht="15" customHeight="1" x14ac:dyDescent="0.25">
      <c r="A42" s="140"/>
      <c r="B42" s="136"/>
      <c r="C42" s="56" t="s">
        <v>181</v>
      </c>
      <c r="D42" s="136"/>
      <c r="E42" s="143"/>
      <c r="F42" s="34">
        <f>+F40+F41</f>
        <v>0</v>
      </c>
      <c r="G42" s="34">
        <f t="shared" ref="G42" si="13">+G40+G41</f>
        <v>0</v>
      </c>
      <c r="H42" s="34">
        <f>+G42-F42</f>
        <v>0</v>
      </c>
      <c r="I42" s="47">
        <f>+ROUND(IF(H42&gt;0,H42*E40,0),4)</f>
        <v>0</v>
      </c>
    </row>
    <row r="43" spans="1:9" s="41" customFormat="1" ht="15" customHeight="1" x14ac:dyDescent="0.25">
      <c r="A43" s="140" t="s">
        <v>63</v>
      </c>
      <c r="B43" s="136" t="s">
        <v>199</v>
      </c>
      <c r="C43" s="56" t="s">
        <v>162</v>
      </c>
      <c r="D43" s="99"/>
      <c r="E43" s="72"/>
      <c r="F43" s="38"/>
      <c r="G43" s="38"/>
      <c r="H43" s="34">
        <f>+G43-F43</f>
        <v>0</v>
      </c>
      <c r="I43" s="47">
        <f>+ROUND(IF(H43&gt;0,H43*E43,0),4)</f>
        <v>0</v>
      </c>
    </row>
    <row r="44" spans="1:9" s="41" customFormat="1" ht="15" customHeight="1" x14ac:dyDescent="0.25">
      <c r="A44" s="140"/>
      <c r="B44" s="136"/>
      <c r="C44" s="56" t="s">
        <v>179</v>
      </c>
      <c r="D44" s="136" t="s">
        <v>255</v>
      </c>
      <c r="E44" s="141">
        <v>0</v>
      </c>
      <c r="F44" s="38"/>
      <c r="G44" s="38"/>
      <c r="H44" s="34" t="s">
        <v>67</v>
      </c>
      <c r="I44" s="34" t="s">
        <v>67</v>
      </c>
    </row>
    <row r="45" spans="1:9" s="41" customFormat="1" ht="15" customHeight="1" x14ac:dyDescent="0.25">
      <c r="A45" s="140"/>
      <c r="B45" s="136"/>
      <c r="C45" s="56" t="s">
        <v>164</v>
      </c>
      <c r="D45" s="136"/>
      <c r="E45" s="142"/>
      <c r="F45" s="38"/>
      <c r="G45" s="38"/>
      <c r="H45" s="34" t="s">
        <v>67</v>
      </c>
      <c r="I45" s="34" t="s">
        <v>67</v>
      </c>
    </row>
    <row r="46" spans="1:9" s="41" customFormat="1" ht="15" customHeight="1" x14ac:dyDescent="0.25">
      <c r="A46" s="140"/>
      <c r="B46" s="136"/>
      <c r="C46" s="56" t="s">
        <v>182</v>
      </c>
      <c r="D46" s="136"/>
      <c r="E46" s="143"/>
      <c r="F46" s="34">
        <f>+F44+F45</f>
        <v>0</v>
      </c>
      <c r="G46" s="34">
        <f t="shared" ref="G46" si="14">+G44+G45</f>
        <v>0</v>
      </c>
      <c r="H46" s="34">
        <f>+G46-F46</f>
        <v>0</v>
      </c>
      <c r="I46" s="47">
        <f>+ROUND(IF(H46&gt;0,H46*E44,0),4)</f>
        <v>0</v>
      </c>
    </row>
    <row r="47" spans="1:9" s="41" customFormat="1" ht="15" customHeight="1" x14ac:dyDescent="0.25">
      <c r="A47" s="140"/>
      <c r="B47" s="136"/>
      <c r="C47" s="56" t="s">
        <v>180</v>
      </c>
      <c r="D47" s="136" t="s">
        <v>255</v>
      </c>
      <c r="E47" s="141">
        <v>0</v>
      </c>
      <c r="F47" s="38"/>
      <c r="G47" s="38"/>
      <c r="H47" s="34" t="s">
        <v>67</v>
      </c>
      <c r="I47" s="34" t="s">
        <v>67</v>
      </c>
    </row>
    <row r="48" spans="1:9" s="41" customFormat="1" ht="15" customHeight="1" x14ac:dyDescent="0.25">
      <c r="A48" s="140"/>
      <c r="B48" s="136"/>
      <c r="C48" s="56" t="s">
        <v>164</v>
      </c>
      <c r="D48" s="136"/>
      <c r="E48" s="142"/>
      <c r="F48" s="38"/>
      <c r="G48" s="38"/>
      <c r="H48" s="34" t="s">
        <v>67</v>
      </c>
      <c r="I48" s="34" t="s">
        <v>67</v>
      </c>
    </row>
    <row r="49" spans="1:9" s="41" customFormat="1" ht="15" customHeight="1" x14ac:dyDescent="0.25">
      <c r="A49" s="140"/>
      <c r="B49" s="136"/>
      <c r="C49" s="56" t="s">
        <v>181</v>
      </c>
      <c r="D49" s="136"/>
      <c r="E49" s="143"/>
      <c r="F49" s="34">
        <f>+F47+F48</f>
        <v>0</v>
      </c>
      <c r="G49" s="34">
        <f t="shared" ref="G49" si="15">+G47+G48</f>
        <v>0</v>
      </c>
      <c r="H49" s="34">
        <f>+G49-F49</f>
        <v>0</v>
      </c>
      <c r="I49" s="47">
        <f>+ROUND(IF(H49&gt;0,H49*E47,0),4)</f>
        <v>0</v>
      </c>
    </row>
    <row r="50" spans="1:9" ht="15" customHeight="1" x14ac:dyDescent="0.25">
      <c r="A50" s="140" t="s">
        <v>63</v>
      </c>
      <c r="B50" s="136" t="s">
        <v>198</v>
      </c>
      <c r="C50" s="56" t="s">
        <v>162</v>
      </c>
      <c r="D50" s="99"/>
      <c r="E50" s="72"/>
      <c r="F50" s="38"/>
      <c r="G50" s="38"/>
      <c r="H50" s="34">
        <f>+G50-F50</f>
        <v>0</v>
      </c>
      <c r="I50" s="47">
        <f>+ROUND(IF(H50&gt;0,H50*E50,0),4)</f>
        <v>0</v>
      </c>
    </row>
    <row r="51" spans="1:9" ht="15" customHeight="1" x14ac:dyDescent="0.25">
      <c r="A51" s="140"/>
      <c r="B51" s="136"/>
      <c r="C51" s="56" t="s">
        <v>179</v>
      </c>
      <c r="D51" s="136" t="s">
        <v>255</v>
      </c>
      <c r="E51" s="141">
        <v>0</v>
      </c>
      <c r="F51" s="38"/>
      <c r="G51" s="38"/>
      <c r="H51" s="34" t="s">
        <v>67</v>
      </c>
      <c r="I51" s="34" t="s">
        <v>67</v>
      </c>
    </row>
    <row r="52" spans="1:9" ht="15" customHeight="1" x14ac:dyDescent="0.25">
      <c r="A52" s="140"/>
      <c r="B52" s="136"/>
      <c r="C52" s="56" t="s">
        <v>164</v>
      </c>
      <c r="D52" s="136"/>
      <c r="E52" s="142"/>
      <c r="F52" s="38"/>
      <c r="G52" s="38"/>
      <c r="H52" s="34" t="s">
        <v>67</v>
      </c>
      <c r="I52" s="34" t="s">
        <v>67</v>
      </c>
    </row>
    <row r="53" spans="1:9" ht="15" customHeight="1" x14ac:dyDescent="0.25">
      <c r="A53" s="140"/>
      <c r="B53" s="136"/>
      <c r="C53" s="56" t="s">
        <v>182</v>
      </c>
      <c r="D53" s="136"/>
      <c r="E53" s="143"/>
      <c r="F53" s="34">
        <f>+F51+F52</f>
        <v>0</v>
      </c>
      <c r="G53" s="34">
        <f t="shared" ref="G53" si="16">+G51+G52</f>
        <v>0</v>
      </c>
      <c r="H53" s="34">
        <f>+G53-F53</f>
        <v>0</v>
      </c>
      <c r="I53" s="47">
        <f>+ROUND(IF(H53&gt;0,H53*E51,0),4)</f>
        <v>0</v>
      </c>
    </row>
    <row r="54" spans="1:9" ht="15" customHeight="1" x14ac:dyDescent="0.25">
      <c r="A54" s="140"/>
      <c r="B54" s="136"/>
      <c r="C54" s="56" t="s">
        <v>180</v>
      </c>
      <c r="D54" s="136" t="s">
        <v>255</v>
      </c>
      <c r="E54" s="141">
        <v>0</v>
      </c>
      <c r="F54" s="38"/>
      <c r="G54" s="38"/>
      <c r="H54" s="34" t="s">
        <v>67</v>
      </c>
      <c r="I54" s="34" t="s">
        <v>67</v>
      </c>
    </row>
    <row r="55" spans="1:9" ht="15" customHeight="1" x14ac:dyDescent="0.25">
      <c r="A55" s="140"/>
      <c r="B55" s="136"/>
      <c r="C55" s="56" t="s">
        <v>164</v>
      </c>
      <c r="D55" s="136"/>
      <c r="E55" s="142"/>
      <c r="F55" s="38"/>
      <c r="G55" s="38"/>
      <c r="H55" s="34" t="s">
        <v>67</v>
      </c>
      <c r="I55" s="34" t="s">
        <v>67</v>
      </c>
    </row>
    <row r="56" spans="1:9" ht="15" customHeight="1" x14ac:dyDescent="0.25">
      <c r="A56" s="140"/>
      <c r="B56" s="136"/>
      <c r="C56" s="56" t="s">
        <v>181</v>
      </c>
      <c r="D56" s="136"/>
      <c r="E56" s="143"/>
      <c r="F56" s="34">
        <f>+F54+F55</f>
        <v>0</v>
      </c>
      <c r="G56" s="34">
        <f t="shared" ref="G56" si="17">+G54+G55</f>
        <v>0</v>
      </c>
      <c r="H56" s="34">
        <f>+G56-F56</f>
        <v>0</v>
      </c>
      <c r="I56" s="47">
        <f>+ROUND(IF(H56&gt;0,H56*E54,0),4)</f>
        <v>0</v>
      </c>
    </row>
    <row r="57" spans="1:9" ht="15" customHeight="1" x14ac:dyDescent="0.25">
      <c r="A57" s="140" t="s">
        <v>63</v>
      </c>
      <c r="B57" s="136" t="s">
        <v>224</v>
      </c>
      <c r="C57" s="56" t="s">
        <v>162</v>
      </c>
      <c r="D57" s="99"/>
      <c r="E57" s="72"/>
      <c r="F57" s="38"/>
      <c r="G57" s="38"/>
      <c r="H57" s="34">
        <f>+G57-F57</f>
        <v>0</v>
      </c>
      <c r="I57" s="47">
        <f t="shared" ref="I57" si="18">+ROUND(IF(H57&gt;0,H57*E57,0),4)</f>
        <v>0</v>
      </c>
    </row>
    <row r="58" spans="1:9" ht="15" customHeight="1" x14ac:dyDescent="0.25">
      <c r="A58" s="140"/>
      <c r="B58" s="136"/>
      <c r="C58" s="56" t="s">
        <v>179</v>
      </c>
      <c r="D58" s="136" t="s">
        <v>255</v>
      </c>
      <c r="E58" s="141">
        <v>0</v>
      </c>
      <c r="F58" s="38"/>
      <c r="G58" s="38"/>
      <c r="H58" s="34" t="s">
        <v>67</v>
      </c>
      <c r="I58" s="34" t="s">
        <v>67</v>
      </c>
    </row>
    <row r="59" spans="1:9" ht="15" customHeight="1" x14ac:dyDescent="0.25">
      <c r="A59" s="140"/>
      <c r="B59" s="136"/>
      <c r="C59" s="56" t="s">
        <v>164</v>
      </c>
      <c r="D59" s="136"/>
      <c r="E59" s="142"/>
      <c r="F59" s="38"/>
      <c r="G59" s="38"/>
      <c r="H59" s="34" t="s">
        <v>67</v>
      </c>
      <c r="I59" s="34" t="s">
        <v>67</v>
      </c>
    </row>
    <row r="60" spans="1:9" ht="15" customHeight="1" x14ac:dyDescent="0.25">
      <c r="A60" s="140"/>
      <c r="B60" s="136"/>
      <c r="C60" s="56" t="s">
        <v>182</v>
      </c>
      <c r="D60" s="136"/>
      <c r="E60" s="143"/>
      <c r="F60" s="34">
        <f>+F58+F59</f>
        <v>0</v>
      </c>
      <c r="G60" s="34">
        <f t="shared" ref="G60" si="19">+G58+G59</f>
        <v>0</v>
      </c>
      <c r="H60" s="34">
        <f>+G60-F60</f>
        <v>0</v>
      </c>
      <c r="I60" s="47">
        <f>+ROUND(IF(H60&gt;0,H60*E58,0),4)</f>
        <v>0</v>
      </c>
    </row>
    <row r="61" spans="1:9" ht="15" customHeight="1" x14ac:dyDescent="0.25">
      <c r="A61" s="140"/>
      <c r="B61" s="136"/>
      <c r="C61" s="56" t="s">
        <v>180</v>
      </c>
      <c r="D61" s="136" t="s">
        <v>255</v>
      </c>
      <c r="E61" s="141">
        <v>0</v>
      </c>
      <c r="F61" s="38"/>
      <c r="G61" s="38"/>
      <c r="H61" s="34" t="s">
        <v>67</v>
      </c>
      <c r="I61" s="34" t="s">
        <v>67</v>
      </c>
    </row>
    <row r="62" spans="1:9" ht="15" customHeight="1" x14ac:dyDescent="0.25">
      <c r="A62" s="140"/>
      <c r="B62" s="136"/>
      <c r="C62" s="56" t="s">
        <v>164</v>
      </c>
      <c r="D62" s="136"/>
      <c r="E62" s="142"/>
      <c r="F62" s="38"/>
      <c r="G62" s="38"/>
      <c r="H62" s="34" t="s">
        <v>67</v>
      </c>
      <c r="I62" s="34" t="s">
        <v>67</v>
      </c>
    </row>
    <row r="63" spans="1:9" ht="15" customHeight="1" x14ac:dyDescent="0.25">
      <c r="A63" s="140"/>
      <c r="B63" s="136"/>
      <c r="C63" s="56" t="s">
        <v>181</v>
      </c>
      <c r="D63" s="136"/>
      <c r="E63" s="143"/>
      <c r="F63" s="34">
        <f>+F61+F62</f>
        <v>0</v>
      </c>
      <c r="G63" s="34">
        <f t="shared" ref="G63" si="20">+G61+G62</f>
        <v>0</v>
      </c>
      <c r="H63" s="34">
        <f>+G63-F63</f>
        <v>0</v>
      </c>
      <c r="I63" s="47">
        <f>+ROUND(IF(H63&gt;0,H63*E61,0),4)</f>
        <v>0</v>
      </c>
    </row>
    <row r="64" spans="1:9" ht="15" customHeight="1" x14ac:dyDescent="0.25">
      <c r="A64" s="140" t="s">
        <v>235</v>
      </c>
      <c r="B64" s="136" t="s">
        <v>225</v>
      </c>
      <c r="C64" s="56" t="s">
        <v>162</v>
      </c>
      <c r="D64" s="99"/>
      <c r="E64" s="72"/>
      <c r="F64" s="38"/>
      <c r="G64" s="38"/>
      <c r="H64" s="34">
        <f>+G64-F64</f>
        <v>0</v>
      </c>
      <c r="I64" s="47">
        <f t="shared" ref="I64" si="21">+ROUND(IF(H64&gt;0,H64*E64,0),4)</f>
        <v>0</v>
      </c>
    </row>
    <row r="65" spans="1:9" ht="15" customHeight="1" x14ac:dyDescent="0.25">
      <c r="A65" s="140"/>
      <c r="B65" s="136"/>
      <c r="C65" s="56" t="s">
        <v>226</v>
      </c>
      <c r="D65" s="136" t="s">
        <v>255</v>
      </c>
      <c r="E65" s="141">
        <v>0</v>
      </c>
      <c r="F65" s="38"/>
      <c r="G65" s="38"/>
      <c r="H65" s="34" t="s">
        <v>67</v>
      </c>
      <c r="I65" s="34" t="s">
        <v>67</v>
      </c>
    </row>
    <row r="66" spans="1:9" ht="15" customHeight="1" x14ac:dyDescent="0.25">
      <c r="A66" s="140"/>
      <c r="B66" s="136"/>
      <c r="C66" s="56" t="s">
        <v>164</v>
      </c>
      <c r="D66" s="136"/>
      <c r="E66" s="142"/>
      <c r="F66" s="38"/>
      <c r="G66" s="38"/>
      <c r="H66" s="34" t="s">
        <v>67</v>
      </c>
      <c r="I66" s="34" t="s">
        <v>67</v>
      </c>
    </row>
    <row r="67" spans="1:9" ht="15" customHeight="1" x14ac:dyDescent="0.25">
      <c r="A67" s="140"/>
      <c r="B67" s="136"/>
      <c r="C67" s="56" t="s">
        <v>227</v>
      </c>
      <c r="D67" s="136"/>
      <c r="E67" s="143"/>
      <c r="F67" s="34">
        <f>+F65+F66</f>
        <v>0</v>
      </c>
      <c r="G67" s="34">
        <f t="shared" ref="G67" si="22">+G65+G66</f>
        <v>0</v>
      </c>
      <c r="H67" s="34">
        <f>+G67-F67</f>
        <v>0</v>
      </c>
      <c r="I67" s="47">
        <f>+ROUND(IF(H67&gt;0,H67*E65,0),4)</f>
        <v>0</v>
      </c>
    </row>
    <row r="68" spans="1:9" ht="15" customHeight="1" x14ac:dyDescent="0.25">
      <c r="A68" s="140"/>
      <c r="B68" s="136"/>
      <c r="C68" s="56" t="s">
        <v>179</v>
      </c>
      <c r="D68" s="136" t="s">
        <v>255</v>
      </c>
      <c r="E68" s="141">
        <v>0</v>
      </c>
      <c r="F68" s="38"/>
      <c r="G68" s="38"/>
      <c r="H68" s="34" t="s">
        <v>67</v>
      </c>
      <c r="I68" s="34" t="s">
        <v>67</v>
      </c>
    </row>
    <row r="69" spans="1:9" ht="15" customHeight="1" x14ac:dyDescent="0.25">
      <c r="A69" s="140"/>
      <c r="B69" s="136"/>
      <c r="C69" s="56" t="s">
        <v>164</v>
      </c>
      <c r="D69" s="136"/>
      <c r="E69" s="142"/>
      <c r="F69" s="38"/>
      <c r="G69" s="38"/>
      <c r="H69" s="34" t="s">
        <v>67</v>
      </c>
      <c r="I69" s="34" t="s">
        <v>67</v>
      </c>
    </row>
    <row r="70" spans="1:9" ht="15" customHeight="1" x14ac:dyDescent="0.25">
      <c r="A70" s="140"/>
      <c r="B70" s="136"/>
      <c r="C70" s="56" t="s">
        <v>182</v>
      </c>
      <c r="D70" s="136"/>
      <c r="E70" s="143"/>
      <c r="F70" s="34">
        <f>+F68+F69</f>
        <v>0</v>
      </c>
      <c r="G70" s="34">
        <f t="shared" ref="G70" si="23">+G68+G69</f>
        <v>0</v>
      </c>
      <c r="H70" s="34">
        <f>+G70-F70</f>
        <v>0</v>
      </c>
      <c r="I70" s="47">
        <f>+ROUND(IF(H70&gt;0,H70*E68,0),4)</f>
        <v>0</v>
      </c>
    </row>
    <row r="71" spans="1:9" ht="15" customHeight="1" x14ac:dyDescent="0.25">
      <c r="A71" s="140"/>
      <c r="B71" s="136"/>
      <c r="C71" s="56" t="s">
        <v>180</v>
      </c>
      <c r="D71" s="136" t="s">
        <v>255</v>
      </c>
      <c r="E71" s="141">
        <v>0</v>
      </c>
      <c r="F71" s="38"/>
      <c r="G71" s="38"/>
      <c r="H71" s="34" t="s">
        <v>67</v>
      </c>
      <c r="I71" s="34" t="s">
        <v>67</v>
      </c>
    </row>
    <row r="72" spans="1:9" ht="15" customHeight="1" x14ac:dyDescent="0.25">
      <c r="A72" s="140"/>
      <c r="B72" s="136"/>
      <c r="C72" s="56" t="s">
        <v>164</v>
      </c>
      <c r="D72" s="136"/>
      <c r="E72" s="142"/>
      <c r="F72" s="38"/>
      <c r="G72" s="38"/>
      <c r="H72" s="34" t="s">
        <v>67</v>
      </c>
      <c r="I72" s="34" t="s">
        <v>67</v>
      </c>
    </row>
    <row r="73" spans="1:9" ht="15" customHeight="1" x14ac:dyDescent="0.25">
      <c r="A73" s="140"/>
      <c r="B73" s="136"/>
      <c r="C73" s="56" t="s">
        <v>181</v>
      </c>
      <c r="D73" s="136"/>
      <c r="E73" s="143"/>
      <c r="F73" s="34">
        <f>+F71+F72</f>
        <v>0</v>
      </c>
      <c r="G73" s="34">
        <f t="shared" ref="G73" si="24">+G71+G72</f>
        <v>0</v>
      </c>
      <c r="H73" s="34">
        <f>+G73-F73</f>
        <v>0</v>
      </c>
      <c r="I73" s="47">
        <f>+ROUND(IF(H73&gt;0,H73*E71,0),4)</f>
        <v>0</v>
      </c>
    </row>
    <row r="74" spans="1:9" ht="15" customHeight="1" x14ac:dyDescent="0.25">
      <c r="A74" s="140"/>
      <c r="B74" s="136"/>
      <c r="C74" s="56" t="s">
        <v>228</v>
      </c>
      <c r="D74" s="136" t="s">
        <v>255</v>
      </c>
      <c r="E74" s="141">
        <v>0</v>
      </c>
      <c r="F74" s="38"/>
      <c r="G74" s="38"/>
      <c r="H74" s="34" t="s">
        <v>67</v>
      </c>
      <c r="I74" s="34" t="s">
        <v>67</v>
      </c>
    </row>
    <row r="75" spans="1:9" ht="15" customHeight="1" x14ac:dyDescent="0.25">
      <c r="A75" s="140"/>
      <c r="B75" s="136"/>
      <c r="C75" s="56" t="s">
        <v>164</v>
      </c>
      <c r="D75" s="136"/>
      <c r="E75" s="142"/>
      <c r="F75" s="38"/>
      <c r="G75" s="38"/>
      <c r="H75" s="34" t="s">
        <v>67</v>
      </c>
      <c r="I75" s="34" t="s">
        <v>67</v>
      </c>
    </row>
    <row r="76" spans="1:9" ht="15" customHeight="1" x14ac:dyDescent="0.25">
      <c r="A76" s="140"/>
      <c r="B76" s="136"/>
      <c r="C76" s="56" t="s">
        <v>229</v>
      </c>
      <c r="D76" s="136"/>
      <c r="E76" s="143"/>
      <c r="F76" s="34">
        <f>+F74+F75</f>
        <v>0</v>
      </c>
      <c r="G76" s="34">
        <f t="shared" ref="G76" si="25">+G74+G75</f>
        <v>0</v>
      </c>
      <c r="H76" s="34">
        <f>+G76-F76</f>
        <v>0</v>
      </c>
      <c r="I76" s="47">
        <f>+ROUND(IF(H76&gt;0,H76*E74,0),4)</f>
        <v>0</v>
      </c>
    </row>
    <row r="77" spans="1:9" ht="15" customHeight="1" x14ac:dyDescent="0.25">
      <c r="A77" s="149" t="s">
        <v>63</v>
      </c>
      <c r="B77" s="150" t="s">
        <v>188</v>
      </c>
      <c r="C77" s="58" t="s">
        <v>162</v>
      </c>
      <c r="D77" s="73" t="s">
        <v>67</v>
      </c>
      <c r="E77" s="49" t="s">
        <v>67</v>
      </c>
      <c r="F77" s="49" t="s">
        <v>67</v>
      </c>
      <c r="G77" s="49" t="s">
        <v>67</v>
      </c>
      <c r="H77" s="49" t="s">
        <v>67</v>
      </c>
      <c r="I77" s="49">
        <f>+I5+I9+I10+I14+I21+I22+I29+I36+I43+I50+I57+I64</f>
        <v>0</v>
      </c>
    </row>
    <row r="78" spans="1:9" ht="15" customHeight="1" x14ac:dyDescent="0.25">
      <c r="A78" s="149"/>
      <c r="B78" s="150"/>
      <c r="C78" s="58" t="s">
        <v>168</v>
      </c>
      <c r="D78" s="73"/>
      <c r="E78" s="49">
        <f>SUM(E6,E11,E15,E18,E23,E26,E30,E33,E37,E40,E44,E47,E51,E54,E58,E61,E65,E68,E71,E74)</f>
        <v>0</v>
      </c>
      <c r="F78" s="49" t="s">
        <v>67</v>
      </c>
      <c r="G78" s="49" t="s">
        <v>67</v>
      </c>
      <c r="H78" s="49" t="s">
        <v>67</v>
      </c>
      <c r="I78" s="49">
        <f>+I8+I13+I17+I20+I25+I28+I32+I35+I39+I42+I46+I49+I53+I56+I60+I63+I67+I70+I73+I76</f>
        <v>0</v>
      </c>
    </row>
    <row r="79" spans="1:9" ht="15" customHeight="1" x14ac:dyDescent="0.25">
      <c r="A79" s="140" t="s">
        <v>64</v>
      </c>
      <c r="B79" s="136" t="s">
        <v>197</v>
      </c>
      <c r="C79" s="56" t="s">
        <v>230</v>
      </c>
      <c r="D79" s="99" t="s">
        <v>165</v>
      </c>
      <c r="E79" s="72"/>
      <c r="F79" s="38"/>
      <c r="G79" s="38"/>
      <c r="H79" s="34">
        <f>+G79-F79</f>
        <v>0</v>
      </c>
      <c r="I79" s="47">
        <f>+ROUND(IF(H79&gt;0,H79*E79,0),4)</f>
        <v>0</v>
      </c>
    </row>
    <row r="80" spans="1:9" ht="15" customHeight="1" x14ac:dyDescent="0.25">
      <c r="A80" s="140"/>
      <c r="B80" s="136"/>
      <c r="C80" s="56" t="s">
        <v>231</v>
      </c>
      <c r="D80" s="99" t="s">
        <v>166</v>
      </c>
      <c r="E80" s="72"/>
      <c r="F80" s="38"/>
      <c r="G80" s="38"/>
      <c r="H80" s="34">
        <f>+G80-F80</f>
        <v>0</v>
      </c>
      <c r="I80" s="47">
        <f>+ROUND(IF(H80&gt;0,H80*E80,0),4)</f>
        <v>0</v>
      </c>
    </row>
    <row r="81" spans="1:9" ht="15" customHeight="1" x14ac:dyDescent="0.25">
      <c r="A81" s="140"/>
      <c r="B81" s="136"/>
      <c r="C81" s="56" t="s">
        <v>163</v>
      </c>
      <c r="D81" s="136" t="s">
        <v>255</v>
      </c>
      <c r="E81" s="141">
        <f>+E82</f>
        <v>0</v>
      </c>
      <c r="F81" s="38"/>
      <c r="G81" s="38"/>
      <c r="H81" s="34" t="s">
        <v>67</v>
      </c>
      <c r="I81" s="34" t="s">
        <v>67</v>
      </c>
    </row>
    <row r="82" spans="1:9" ht="15" customHeight="1" x14ac:dyDescent="0.25">
      <c r="A82" s="140"/>
      <c r="B82" s="136"/>
      <c r="C82" s="56" t="s">
        <v>164</v>
      </c>
      <c r="D82" s="136"/>
      <c r="E82" s="142"/>
      <c r="F82" s="38"/>
      <c r="G82" s="38"/>
      <c r="H82" s="34" t="s">
        <v>67</v>
      </c>
      <c r="I82" s="34" t="s">
        <v>67</v>
      </c>
    </row>
    <row r="83" spans="1:9" ht="15" customHeight="1" x14ac:dyDescent="0.25">
      <c r="A83" s="140"/>
      <c r="B83" s="136"/>
      <c r="C83" s="56" t="s">
        <v>168</v>
      </c>
      <c r="D83" s="136"/>
      <c r="E83" s="143"/>
      <c r="F83" s="34">
        <f>+F81+F82</f>
        <v>0</v>
      </c>
      <c r="G83" s="34">
        <f t="shared" ref="G83" si="26">+G81+G82</f>
        <v>0</v>
      </c>
      <c r="H83" s="34">
        <f>+G83-F83</f>
        <v>0</v>
      </c>
      <c r="I83" s="47">
        <f>+ROUND(IF(H83&gt;0,H83*E81,0),4)</f>
        <v>0</v>
      </c>
    </row>
    <row r="84" spans="1:9" ht="15" customHeight="1" x14ac:dyDescent="0.25">
      <c r="A84" s="140" t="s">
        <v>64</v>
      </c>
      <c r="B84" s="136" t="s">
        <v>171</v>
      </c>
      <c r="C84" s="56" t="s">
        <v>230</v>
      </c>
      <c r="D84" s="99" t="s">
        <v>165</v>
      </c>
      <c r="E84" s="72"/>
      <c r="F84" s="38"/>
      <c r="G84" s="38"/>
      <c r="H84" s="34">
        <f>+G84-F84</f>
        <v>0</v>
      </c>
      <c r="I84" s="47">
        <f t="shared" ref="I84" si="27">+ROUND(IF(H84&gt;0,H84*E84,0),4)</f>
        <v>0</v>
      </c>
    </row>
    <row r="85" spans="1:9" ht="15" customHeight="1" x14ac:dyDescent="0.25">
      <c r="A85" s="140"/>
      <c r="B85" s="136"/>
      <c r="C85" s="56" t="s">
        <v>231</v>
      </c>
      <c r="D85" s="99" t="s">
        <v>166</v>
      </c>
      <c r="E85" s="72"/>
      <c r="F85" s="38"/>
      <c r="G85" s="38"/>
      <c r="H85" s="34">
        <f>+G85-F85</f>
        <v>0</v>
      </c>
      <c r="I85" s="47">
        <f t="shared" ref="I85" si="28">+ROUND(IF(H85&gt;0,H85*E85,0),4)</f>
        <v>0</v>
      </c>
    </row>
    <row r="86" spans="1:9" ht="15" customHeight="1" x14ac:dyDescent="0.25">
      <c r="A86" s="140"/>
      <c r="B86" s="136"/>
      <c r="C86" s="56" t="s">
        <v>163</v>
      </c>
      <c r="D86" s="136" t="s">
        <v>255</v>
      </c>
      <c r="E86" s="141">
        <f>+E87</f>
        <v>0</v>
      </c>
      <c r="F86" s="38"/>
      <c r="G86" s="38"/>
      <c r="H86" s="34" t="s">
        <v>67</v>
      </c>
      <c r="I86" s="34" t="s">
        <v>67</v>
      </c>
    </row>
    <row r="87" spans="1:9" s="41" customFormat="1" x14ac:dyDescent="0.25">
      <c r="A87" s="140"/>
      <c r="B87" s="136"/>
      <c r="C87" s="56" t="s">
        <v>164</v>
      </c>
      <c r="D87" s="136"/>
      <c r="E87" s="142"/>
      <c r="F87" s="38"/>
      <c r="G87" s="38"/>
      <c r="H87" s="34" t="s">
        <v>67</v>
      </c>
      <c r="I87" s="34" t="s">
        <v>67</v>
      </c>
    </row>
    <row r="88" spans="1:9" x14ac:dyDescent="0.25">
      <c r="A88" s="140"/>
      <c r="B88" s="136"/>
      <c r="C88" s="56" t="s">
        <v>168</v>
      </c>
      <c r="D88" s="136"/>
      <c r="E88" s="143"/>
      <c r="F88" s="34">
        <f>+F86+F87</f>
        <v>0</v>
      </c>
      <c r="G88" s="34">
        <f t="shared" ref="G88" si="29">+G86+G87</f>
        <v>0</v>
      </c>
      <c r="H88" s="34">
        <f>+G88-F88</f>
        <v>0</v>
      </c>
      <c r="I88" s="47">
        <f>+ROUND(IF(H88&gt;0,H88*E86,0),4)</f>
        <v>0</v>
      </c>
    </row>
    <row r="89" spans="1:9" ht="15" customHeight="1" x14ac:dyDescent="0.25">
      <c r="A89" s="140" t="s">
        <v>64</v>
      </c>
      <c r="B89" s="136" t="s">
        <v>196</v>
      </c>
      <c r="C89" s="56" t="s">
        <v>230</v>
      </c>
      <c r="D89" s="99" t="s">
        <v>165</v>
      </c>
      <c r="E89" s="72"/>
      <c r="F89" s="38"/>
      <c r="G89" s="38"/>
      <c r="H89" s="34">
        <f>+G89-F89</f>
        <v>0</v>
      </c>
      <c r="I89" s="47">
        <f t="shared" ref="I89" si="30">+ROUND(IF(H89&gt;0,H89*E89,0),4)</f>
        <v>0</v>
      </c>
    </row>
    <row r="90" spans="1:9" ht="15" customHeight="1" x14ac:dyDescent="0.25">
      <c r="A90" s="140"/>
      <c r="B90" s="136"/>
      <c r="C90" s="56" t="s">
        <v>231</v>
      </c>
      <c r="D90" s="99" t="s">
        <v>166</v>
      </c>
      <c r="E90" s="72"/>
      <c r="F90" s="38"/>
      <c r="G90" s="38"/>
      <c r="H90" s="34">
        <f>+G90-F90</f>
        <v>0</v>
      </c>
      <c r="I90" s="47">
        <f t="shared" ref="I90" si="31">+ROUND(IF(H90&gt;0,H90*E90,0),4)</f>
        <v>0</v>
      </c>
    </row>
    <row r="91" spans="1:9" x14ac:dyDescent="0.25">
      <c r="A91" s="140"/>
      <c r="B91" s="136"/>
      <c r="C91" s="56" t="s">
        <v>163</v>
      </c>
      <c r="D91" s="136" t="s">
        <v>255</v>
      </c>
      <c r="E91" s="141">
        <f>+E92</f>
        <v>0</v>
      </c>
      <c r="F91" s="38"/>
      <c r="G91" s="38"/>
      <c r="H91" s="34" t="s">
        <v>67</v>
      </c>
      <c r="I91" s="34" t="s">
        <v>67</v>
      </c>
    </row>
    <row r="92" spans="1:9" x14ac:dyDescent="0.25">
      <c r="A92" s="140"/>
      <c r="B92" s="136"/>
      <c r="C92" s="56" t="s">
        <v>164</v>
      </c>
      <c r="D92" s="136"/>
      <c r="E92" s="142"/>
      <c r="F92" s="38"/>
      <c r="G92" s="38"/>
      <c r="H92" s="34" t="s">
        <v>67</v>
      </c>
      <c r="I92" s="34" t="s">
        <v>67</v>
      </c>
    </row>
    <row r="93" spans="1:9" x14ac:dyDescent="0.25">
      <c r="A93" s="140"/>
      <c r="B93" s="136"/>
      <c r="C93" s="56" t="s">
        <v>168</v>
      </c>
      <c r="D93" s="136"/>
      <c r="E93" s="143"/>
      <c r="F93" s="34">
        <f>+F91+F92</f>
        <v>0</v>
      </c>
      <c r="G93" s="34">
        <f t="shared" ref="G93" si="32">+G91+G92</f>
        <v>0</v>
      </c>
      <c r="H93" s="34">
        <f>+G93-F93</f>
        <v>0</v>
      </c>
      <c r="I93" s="47">
        <f>+ROUND(IF(H93&gt;0,H93*E91,0),4)</f>
        <v>0</v>
      </c>
    </row>
    <row r="94" spans="1:9" ht="15" customHeight="1" x14ac:dyDescent="0.25">
      <c r="A94" s="140" t="s">
        <v>64</v>
      </c>
      <c r="B94" s="136" t="s">
        <v>195</v>
      </c>
      <c r="C94" s="56" t="s">
        <v>230</v>
      </c>
      <c r="D94" s="99" t="s">
        <v>165</v>
      </c>
      <c r="E94" s="72"/>
      <c r="F94" s="38"/>
      <c r="G94" s="38"/>
      <c r="H94" s="34">
        <f>+G94-F94</f>
        <v>0</v>
      </c>
      <c r="I94" s="47">
        <f>+ROUND(IF(H94&gt;0,H94*E94,0),4)</f>
        <v>0</v>
      </c>
    </row>
    <row r="95" spans="1:9" ht="15" customHeight="1" x14ac:dyDescent="0.25">
      <c r="A95" s="140"/>
      <c r="B95" s="136"/>
      <c r="C95" s="56" t="s">
        <v>231</v>
      </c>
      <c r="D95" s="99" t="s">
        <v>166</v>
      </c>
      <c r="E95" s="72"/>
      <c r="F95" s="38"/>
      <c r="G95" s="38"/>
      <c r="H95" s="34">
        <f>+G95-F95</f>
        <v>0</v>
      </c>
      <c r="I95" s="47">
        <f>+ROUND(IF(H95&gt;0,H95*E95,0),4)</f>
        <v>0</v>
      </c>
    </row>
    <row r="96" spans="1:9" x14ac:dyDescent="0.25">
      <c r="A96" s="140"/>
      <c r="B96" s="136"/>
      <c r="C96" s="56" t="s">
        <v>179</v>
      </c>
      <c r="D96" s="136" t="s">
        <v>255</v>
      </c>
      <c r="E96" s="141">
        <v>0</v>
      </c>
      <c r="F96" s="38"/>
      <c r="G96" s="38"/>
      <c r="H96" s="34" t="s">
        <v>67</v>
      </c>
      <c r="I96" s="34" t="s">
        <v>67</v>
      </c>
    </row>
    <row r="97" spans="1:9" x14ac:dyDescent="0.25">
      <c r="A97" s="140"/>
      <c r="B97" s="136"/>
      <c r="C97" s="56" t="s">
        <v>164</v>
      </c>
      <c r="D97" s="136"/>
      <c r="E97" s="142"/>
      <c r="F97" s="38"/>
      <c r="G97" s="38"/>
      <c r="H97" s="34" t="s">
        <v>67</v>
      </c>
      <c r="I97" s="34" t="s">
        <v>67</v>
      </c>
    </row>
    <row r="98" spans="1:9" x14ac:dyDescent="0.25">
      <c r="A98" s="140"/>
      <c r="B98" s="136"/>
      <c r="C98" s="56" t="s">
        <v>182</v>
      </c>
      <c r="D98" s="136"/>
      <c r="E98" s="143"/>
      <c r="F98" s="34">
        <f>+F96+F97</f>
        <v>0</v>
      </c>
      <c r="G98" s="34">
        <f t="shared" ref="G98" si="33">+G96+G97</f>
        <v>0</v>
      </c>
      <c r="H98" s="34">
        <f>+G98-F98</f>
        <v>0</v>
      </c>
      <c r="I98" s="47">
        <f>+ROUND(IF(H98&gt;0,H98*E96,0),4)</f>
        <v>0</v>
      </c>
    </row>
    <row r="99" spans="1:9" x14ac:dyDescent="0.25">
      <c r="A99" s="140"/>
      <c r="B99" s="136"/>
      <c r="C99" s="56" t="s">
        <v>180</v>
      </c>
      <c r="D99" s="136" t="s">
        <v>255</v>
      </c>
      <c r="E99" s="141">
        <v>0</v>
      </c>
      <c r="F99" s="38"/>
      <c r="G99" s="38"/>
      <c r="H99" s="34" t="s">
        <v>67</v>
      </c>
      <c r="I99" s="34" t="s">
        <v>67</v>
      </c>
    </row>
    <row r="100" spans="1:9" x14ac:dyDescent="0.25">
      <c r="A100" s="140"/>
      <c r="B100" s="136"/>
      <c r="C100" s="56" t="s">
        <v>164</v>
      </c>
      <c r="D100" s="136"/>
      <c r="E100" s="142"/>
      <c r="F100" s="38"/>
      <c r="G100" s="38"/>
      <c r="H100" s="34" t="s">
        <v>67</v>
      </c>
      <c r="I100" s="34" t="s">
        <v>67</v>
      </c>
    </row>
    <row r="101" spans="1:9" ht="15" customHeight="1" x14ac:dyDescent="0.25">
      <c r="A101" s="140"/>
      <c r="B101" s="136"/>
      <c r="C101" s="56" t="s">
        <v>181</v>
      </c>
      <c r="D101" s="136"/>
      <c r="E101" s="143"/>
      <c r="F101" s="34">
        <f>+F99+F100</f>
        <v>0</v>
      </c>
      <c r="G101" s="34">
        <f t="shared" ref="G101" si="34">+G99+G100</f>
        <v>0</v>
      </c>
      <c r="H101" s="34">
        <f>+G101-F101</f>
        <v>0</v>
      </c>
      <c r="I101" s="47">
        <f>+ROUND(IF(H101&gt;0,H101*E99,0),4)</f>
        <v>0</v>
      </c>
    </row>
    <row r="102" spans="1:9" x14ac:dyDescent="0.25">
      <c r="A102" s="140" t="s">
        <v>64</v>
      </c>
      <c r="B102" s="136" t="s">
        <v>194</v>
      </c>
      <c r="C102" s="56" t="s">
        <v>230</v>
      </c>
      <c r="D102" s="99" t="s">
        <v>165</v>
      </c>
      <c r="E102" s="72"/>
      <c r="F102" s="38"/>
      <c r="G102" s="38"/>
      <c r="H102" s="34">
        <f>+G102-F102</f>
        <v>0</v>
      </c>
      <c r="I102" s="47">
        <f t="shared" ref="I102" si="35">+ROUND(IF(H102&gt;0,H102*E102,0),4)</f>
        <v>0</v>
      </c>
    </row>
    <row r="103" spans="1:9" x14ac:dyDescent="0.25">
      <c r="A103" s="140"/>
      <c r="B103" s="136"/>
      <c r="C103" s="56" t="s">
        <v>231</v>
      </c>
      <c r="D103" s="99" t="s">
        <v>166</v>
      </c>
      <c r="E103" s="72"/>
      <c r="F103" s="38"/>
      <c r="G103" s="38"/>
      <c r="H103" s="34">
        <f>+G103-F103</f>
        <v>0</v>
      </c>
      <c r="I103" s="47">
        <f>+ROUND(IF(H103&gt;0,H103*E103,0),4)</f>
        <v>0</v>
      </c>
    </row>
    <row r="104" spans="1:9" x14ac:dyDescent="0.25">
      <c r="A104" s="140"/>
      <c r="B104" s="136"/>
      <c r="C104" s="56" t="s">
        <v>179</v>
      </c>
      <c r="D104" s="136" t="s">
        <v>255</v>
      </c>
      <c r="E104" s="141">
        <v>0</v>
      </c>
      <c r="F104" s="38"/>
      <c r="G104" s="38"/>
      <c r="H104" s="34" t="s">
        <v>67</v>
      </c>
      <c r="I104" s="34" t="s">
        <v>67</v>
      </c>
    </row>
    <row r="105" spans="1:9" x14ac:dyDescent="0.25">
      <c r="A105" s="140"/>
      <c r="B105" s="136"/>
      <c r="C105" s="56" t="s">
        <v>164</v>
      </c>
      <c r="D105" s="136"/>
      <c r="E105" s="142"/>
      <c r="F105" s="38"/>
      <c r="G105" s="38"/>
      <c r="H105" s="34" t="s">
        <v>67</v>
      </c>
      <c r="I105" s="34" t="s">
        <v>67</v>
      </c>
    </row>
    <row r="106" spans="1:9" x14ac:dyDescent="0.25">
      <c r="A106" s="140"/>
      <c r="B106" s="136"/>
      <c r="C106" s="56" t="s">
        <v>182</v>
      </c>
      <c r="D106" s="136"/>
      <c r="E106" s="143"/>
      <c r="F106" s="34">
        <f>+F104+F105</f>
        <v>0</v>
      </c>
      <c r="G106" s="34">
        <f t="shared" ref="G106" si="36">+G104+G105</f>
        <v>0</v>
      </c>
      <c r="H106" s="34">
        <f>+G106-F106</f>
        <v>0</v>
      </c>
      <c r="I106" s="47">
        <f>+ROUND(IF(H106&gt;0,H106*E104,0),4)</f>
        <v>0</v>
      </c>
    </row>
    <row r="107" spans="1:9" x14ac:dyDescent="0.25">
      <c r="A107" s="140"/>
      <c r="B107" s="136"/>
      <c r="C107" s="56" t="s">
        <v>180</v>
      </c>
      <c r="D107" s="136" t="s">
        <v>255</v>
      </c>
      <c r="E107" s="141">
        <v>0</v>
      </c>
      <c r="F107" s="38"/>
      <c r="G107" s="38"/>
      <c r="H107" s="34" t="s">
        <v>67</v>
      </c>
      <c r="I107" s="34" t="s">
        <v>67</v>
      </c>
    </row>
    <row r="108" spans="1:9" x14ac:dyDescent="0.25">
      <c r="A108" s="140"/>
      <c r="B108" s="136"/>
      <c r="C108" s="56" t="s">
        <v>164</v>
      </c>
      <c r="D108" s="136"/>
      <c r="E108" s="142"/>
      <c r="F108" s="38"/>
      <c r="G108" s="38"/>
      <c r="H108" s="34" t="s">
        <v>67</v>
      </c>
      <c r="I108" s="34" t="s">
        <v>67</v>
      </c>
    </row>
    <row r="109" spans="1:9" x14ac:dyDescent="0.25">
      <c r="A109" s="140"/>
      <c r="B109" s="136"/>
      <c r="C109" s="56" t="s">
        <v>181</v>
      </c>
      <c r="D109" s="136"/>
      <c r="E109" s="143"/>
      <c r="F109" s="34">
        <f>+F107+F108</f>
        <v>0</v>
      </c>
      <c r="G109" s="34">
        <f t="shared" ref="G109" si="37">+G107+G108</f>
        <v>0</v>
      </c>
      <c r="H109" s="34">
        <f>+G109-F109</f>
        <v>0</v>
      </c>
      <c r="I109" s="47">
        <f>+ROUND(IF(H109&gt;0,H109*E107,0),4)</f>
        <v>0</v>
      </c>
    </row>
    <row r="110" spans="1:9" x14ac:dyDescent="0.25">
      <c r="A110" s="140" t="s">
        <v>64</v>
      </c>
      <c r="B110" s="136" t="s">
        <v>193</v>
      </c>
      <c r="C110" s="56" t="s">
        <v>230</v>
      </c>
      <c r="D110" s="99" t="s">
        <v>165</v>
      </c>
      <c r="E110" s="72"/>
      <c r="F110" s="38"/>
      <c r="G110" s="38"/>
      <c r="H110" s="34">
        <f>+G110-F110</f>
        <v>0</v>
      </c>
      <c r="I110" s="47">
        <f>+ROUND(IF(H110&gt;0,H110*E110,0),4)</f>
        <v>0</v>
      </c>
    </row>
    <row r="111" spans="1:9" x14ac:dyDescent="0.25">
      <c r="A111" s="140"/>
      <c r="B111" s="136"/>
      <c r="C111" s="56" t="s">
        <v>231</v>
      </c>
      <c r="D111" s="99" t="s">
        <v>166</v>
      </c>
      <c r="E111" s="72"/>
      <c r="F111" s="38"/>
      <c r="G111" s="38"/>
      <c r="H111" s="34">
        <f>+G111-F111</f>
        <v>0</v>
      </c>
      <c r="I111" s="47">
        <f>+ROUND(IF(H111&gt;0,H111*E111,0),4)</f>
        <v>0</v>
      </c>
    </row>
    <row r="112" spans="1:9" x14ac:dyDescent="0.25">
      <c r="A112" s="140"/>
      <c r="B112" s="136"/>
      <c r="C112" s="56" t="s">
        <v>179</v>
      </c>
      <c r="D112" s="136" t="s">
        <v>255</v>
      </c>
      <c r="E112" s="141">
        <v>0</v>
      </c>
      <c r="F112" s="38"/>
      <c r="G112" s="38"/>
      <c r="H112" s="34" t="s">
        <v>67</v>
      </c>
      <c r="I112" s="34" t="s">
        <v>67</v>
      </c>
    </row>
    <row r="113" spans="1:9" x14ac:dyDescent="0.25">
      <c r="A113" s="140"/>
      <c r="B113" s="136"/>
      <c r="C113" s="56" t="s">
        <v>164</v>
      </c>
      <c r="D113" s="136"/>
      <c r="E113" s="142"/>
      <c r="F113" s="38"/>
      <c r="G113" s="38"/>
      <c r="H113" s="34" t="s">
        <v>67</v>
      </c>
      <c r="I113" s="34" t="s">
        <v>67</v>
      </c>
    </row>
    <row r="114" spans="1:9" x14ac:dyDescent="0.25">
      <c r="A114" s="140"/>
      <c r="B114" s="136"/>
      <c r="C114" s="56" t="s">
        <v>182</v>
      </c>
      <c r="D114" s="136"/>
      <c r="E114" s="143"/>
      <c r="F114" s="34">
        <f>+F112+F113</f>
        <v>0</v>
      </c>
      <c r="G114" s="34">
        <f t="shared" ref="G114" si="38">+G112+G113</f>
        <v>0</v>
      </c>
      <c r="H114" s="34">
        <f>+G114-F114</f>
        <v>0</v>
      </c>
      <c r="I114" s="47">
        <f>+ROUND(IF(H114&gt;0,H114*E112,0),4)</f>
        <v>0</v>
      </c>
    </row>
    <row r="115" spans="1:9" x14ac:dyDescent="0.25">
      <c r="A115" s="140"/>
      <c r="B115" s="136"/>
      <c r="C115" s="56" t="s">
        <v>180</v>
      </c>
      <c r="D115" s="136" t="s">
        <v>255</v>
      </c>
      <c r="E115" s="141">
        <v>0</v>
      </c>
      <c r="F115" s="38"/>
      <c r="G115" s="38"/>
      <c r="H115" s="34" t="s">
        <v>67</v>
      </c>
      <c r="I115" s="34" t="s">
        <v>67</v>
      </c>
    </row>
    <row r="116" spans="1:9" x14ac:dyDescent="0.25">
      <c r="A116" s="140"/>
      <c r="B116" s="136"/>
      <c r="C116" s="56" t="s">
        <v>164</v>
      </c>
      <c r="D116" s="136"/>
      <c r="E116" s="142"/>
      <c r="F116" s="38"/>
      <c r="G116" s="38"/>
      <c r="H116" s="34" t="s">
        <v>67</v>
      </c>
      <c r="I116" s="34" t="s">
        <v>67</v>
      </c>
    </row>
    <row r="117" spans="1:9" x14ac:dyDescent="0.25">
      <c r="A117" s="140"/>
      <c r="B117" s="136"/>
      <c r="C117" s="56" t="s">
        <v>181</v>
      </c>
      <c r="D117" s="136"/>
      <c r="E117" s="143"/>
      <c r="F117" s="34">
        <f>+F115+F116</f>
        <v>0</v>
      </c>
      <c r="G117" s="34">
        <f t="shared" ref="G117" si="39">+G115+G116</f>
        <v>0</v>
      </c>
      <c r="H117" s="34">
        <f>+G117-F117</f>
        <v>0</v>
      </c>
      <c r="I117" s="47">
        <f>+ROUND(IF(H117&gt;0,H117*E115,0),4)</f>
        <v>0</v>
      </c>
    </row>
    <row r="118" spans="1:9" x14ac:dyDescent="0.25">
      <c r="A118" s="140" t="s">
        <v>64</v>
      </c>
      <c r="B118" s="136" t="s">
        <v>192</v>
      </c>
      <c r="C118" s="56" t="s">
        <v>230</v>
      </c>
      <c r="D118" s="99" t="s">
        <v>165</v>
      </c>
      <c r="E118" s="72"/>
      <c r="F118" s="38"/>
      <c r="G118" s="38"/>
      <c r="H118" s="34">
        <f>+G118-F118</f>
        <v>0</v>
      </c>
      <c r="I118" s="47">
        <f>+ROUND(IF(H118&gt;0,H118*E118,0),4)</f>
        <v>0</v>
      </c>
    </row>
    <row r="119" spans="1:9" x14ac:dyDescent="0.25">
      <c r="A119" s="140"/>
      <c r="B119" s="136"/>
      <c r="C119" s="56" t="s">
        <v>231</v>
      </c>
      <c r="D119" s="99" t="s">
        <v>166</v>
      </c>
      <c r="E119" s="72"/>
      <c r="F119" s="38"/>
      <c r="G119" s="38"/>
      <c r="H119" s="34">
        <f>+G119-F119</f>
        <v>0</v>
      </c>
      <c r="I119" s="47">
        <f>+ROUND(IF(H119&gt;0,H119*E119,0),4)</f>
        <v>0</v>
      </c>
    </row>
    <row r="120" spans="1:9" x14ac:dyDescent="0.25">
      <c r="A120" s="140"/>
      <c r="B120" s="136"/>
      <c r="C120" s="56" t="s">
        <v>179</v>
      </c>
      <c r="D120" s="136" t="s">
        <v>255</v>
      </c>
      <c r="E120" s="141">
        <v>0</v>
      </c>
      <c r="F120" s="38"/>
      <c r="G120" s="38"/>
      <c r="H120" s="34" t="s">
        <v>67</v>
      </c>
      <c r="I120" s="34" t="s">
        <v>67</v>
      </c>
    </row>
    <row r="121" spans="1:9" x14ac:dyDescent="0.25">
      <c r="A121" s="140"/>
      <c r="B121" s="136"/>
      <c r="C121" s="56" t="s">
        <v>164</v>
      </c>
      <c r="D121" s="136"/>
      <c r="E121" s="142"/>
      <c r="F121" s="38"/>
      <c r="G121" s="38"/>
      <c r="H121" s="34" t="s">
        <v>67</v>
      </c>
      <c r="I121" s="34" t="s">
        <v>67</v>
      </c>
    </row>
    <row r="122" spans="1:9" x14ac:dyDescent="0.25">
      <c r="A122" s="140"/>
      <c r="B122" s="136"/>
      <c r="C122" s="56" t="s">
        <v>182</v>
      </c>
      <c r="D122" s="136"/>
      <c r="E122" s="143"/>
      <c r="F122" s="34">
        <f>+F120+F121</f>
        <v>0</v>
      </c>
      <c r="G122" s="34">
        <f t="shared" ref="G122" si="40">+G120+G121</f>
        <v>0</v>
      </c>
      <c r="H122" s="34">
        <f>+G122-F122</f>
        <v>0</v>
      </c>
      <c r="I122" s="47">
        <f>+ROUND(IF(H122&gt;0,H122*E120,0),4)</f>
        <v>0</v>
      </c>
    </row>
    <row r="123" spans="1:9" x14ac:dyDescent="0.25">
      <c r="A123" s="140"/>
      <c r="B123" s="136"/>
      <c r="C123" s="56" t="s">
        <v>180</v>
      </c>
      <c r="D123" s="136" t="s">
        <v>255</v>
      </c>
      <c r="E123" s="141">
        <v>0</v>
      </c>
      <c r="F123" s="38"/>
      <c r="G123" s="38"/>
      <c r="H123" s="34" t="s">
        <v>67</v>
      </c>
      <c r="I123" s="34" t="s">
        <v>67</v>
      </c>
    </row>
    <row r="124" spans="1:9" x14ac:dyDescent="0.25">
      <c r="A124" s="140"/>
      <c r="B124" s="136"/>
      <c r="C124" s="56" t="s">
        <v>164</v>
      </c>
      <c r="D124" s="136"/>
      <c r="E124" s="142"/>
      <c r="F124" s="38"/>
      <c r="G124" s="38"/>
      <c r="H124" s="34" t="s">
        <v>67</v>
      </c>
      <c r="I124" s="34" t="s">
        <v>67</v>
      </c>
    </row>
    <row r="125" spans="1:9" x14ac:dyDescent="0.25">
      <c r="A125" s="140"/>
      <c r="B125" s="136"/>
      <c r="C125" s="56" t="s">
        <v>181</v>
      </c>
      <c r="D125" s="136"/>
      <c r="E125" s="143"/>
      <c r="F125" s="34">
        <f>+F123+F124</f>
        <v>0</v>
      </c>
      <c r="G125" s="34">
        <f t="shared" ref="G125" si="41">+G123+G124</f>
        <v>0</v>
      </c>
      <c r="H125" s="34">
        <f>+G125-F125</f>
        <v>0</v>
      </c>
      <c r="I125" s="47">
        <f>+ROUND(IF(H125&gt;0,H125*E123,0),4)</f>
        <v>0</v>
      </c>
    </row>
    <row r="126" spans="1:9" x14ac:dyDescent="0.25">
      <c r="A126" s="140" t="s">
        <v>64</v>
      </c>
      <c r="B126" s="136" t="s">
        <v>191</v>
      </c>
      <c r="C126" s="56" t="s">
        <v>230</v>
      </c>
      <c r="D126" s="99" t="s">
        <v>165</v>
      </c>
      <c r="E126" s="72"/>
      <c r="F126" s="38"/>
      <c r="G126" s="38"/>
      <c r="H126" s="34">
        <f>+G126-F126</f>
        <v>0</v>
      </c>
      <c r="I126" s="47">
        <f>+ROUND(IF(H126&gt;0,H126*E126,0),4)</f>
        <v>0</v>
      </c>
    </row>
    <row r="127" spans="1:9" x14ac:dyDescent="0.25">
      <c r="A127" s="140"/>
      <c r="B127" s="136"/>
      <c r="C127" s="56" t="s">
        <v>231</v>
      </c>
      <c r="D127" s="99" t="s">
        <v>166</v>
      </c>
      <c r="E127" s="72"/>
      <c r="F127" s="38"/>
      <c r="G127" s="38"/>
      <c r="H127" s="34">
        <f>+G127-F127</f>
        <v>0</v>
      </c>
      <c r="I127" s="47">
        <f>+ROUND(IF(H127&gt;0,H127*E127,0),4)</f>
        <v>0</v>
      </c>
    </row>
    <row r="128" spans="1:9" x14ac:dyDescent="0.25">
      <c r="A128" s="140"/>
      <c r="B128" s="136"/>
      <c r="C128" s="56" t="s">
        <v>179</v>
      </c>
      <c r="D128" s="136" t="s">
        <v>255</v>
      </c>
      <c r="E128" s="141">
        <v>0</v>
      </c>
      <c r="F128" s="38"/>
      <c r="G128" s="38"/>
      <c r="H128" s="34" t="s">
        <v>67</v>
      </c>
      <c r="I128" s="34" t="s">
        <v>67</v>
      </c>
    </row>
    <row r="129" spans="1:9" x14ac:dyDescent="0.25">
      <c r="A129" s="140"/>
      <c r="B129" s="136"/>
      <c r="C129" s="56" t="s">
        <v>164</v>
      </c>
      <c r="D129" s="136"/>
      <c r="E129" s="142"/>
      <c r="F129" s="38"/>
      <c r="G129" s="38"/>
      <c r="H129" s="34" t="s">
        <v>67</v>
      </c>
      <c r="I129" s="34" t="s">
        <v>67</v>
      </c>
    </row>
    <row r="130" spans="1:9" x14ac:dyDescent="0.25">
      <c r="A130" s="140"/>
      <c r="B130" s="136"/>
      <c r="C130" s="56" t="s">
        <v>182</v>
      </c>
      <c r="D130" s="136"/>
      <c r="E130" s="143"/>
      <c r="F130" s="34">
        <f>+F128+F129</f>
        <v>0</v>
      </c>
      <c r="G130" s="34">
        <f t="shared" ref="G130" si="42">+G128+G129</f>
        <v>0</v>
      </c>
      <c r="H130" s="34">
        <f>+G130-F130</f>
        <v>0</v>
      </c>
      <c r="I130" s="47">
        <f>+ROUND(IF(H130&gt;0,H130*E128,0),4)</f>
        <v>0</v>
      </c>
    </row>
    <row r="131" spans="1:9" x14ac:dyDescent="0.25">
      <c r="A131" s="140"/>
      <c r="B131" s="136"/>
      <c r="C131" s="56" t="s">
        <v>180</v>
      </c>
      <c r="D131" s="136" t="s">
        <v>255</v>
      </c>
      <c r="E131" s="141">
        <v>0</v>
      </c>
      <c r="F131" s="38"/>
      <c r="G131" s="38"/>
      <c r="H131" s="34" t="s">
        <v>67</v>
      </c>
      <c r="I131" s="34" t="s">
        <v>67</v>
      </c>
    </row>
    <row r="132" spans="1:9" x14ac:dyDescent="0.25">
      <c r="A132" s="140"/>
      <c r="B132" s="136"/>
      <c r="C132" s="56" t="s">
        <v>164</v>
      </c>
      <c r="D132" s="136"/>
      <c r="E132" s="142"/>
      <c r="F132" s="38"/>
      <c r="G132" s="38"/>
      <c r="H132" s="34" t="s">
        <v>67</v>
      </c>
      <c r="I132" s="34" t="s">
        <v>67</v>
      </c>
    </row>
    <row r="133" spans="1:9" x14ac:dyDescent="0.25">
      <c r="A133" s="140"/>
      <c r="B133" s="136"/>
      <c r="C133" s="56" t="s">
        <v>181</v>
      </c>
      <c r="D133" s="136"/>
      <c r="E133" s="143"/>
      <c r="F133" s="34">
        <f>+F131+F132</f>
        <v>0</v>
      </c>
      <c r="G133" s="34">
        <f t="shared" ref="G133" si="43">+G131+G132</f>
        <v>0</v>
      </c>
      <c r="H133" s="34">
        <f>+G133-F133</f>
        <v>0</v>
      </c>
      <c r="I133" s="47">
        <f>+ROUND(IF(H133&gt;0,H133*E131,0),4)</f>
        <v>0</v>
      </c>
    </row>
    <row r="134" spans="1:9" x14ac:dyDescent="0.25">
      <c r="A134" s="148" t="s">
        <v>64</v>
      </c>
      <c r="B134" s="135" t="s">
        <v>190</v>
      </c>
      <c r="C134" s="57" t="s">
        <v>162</v>
      </c>
      <c r="D134" s="100" t="s">
        <v>236</v>
      </c>
      <c r="E134" s="71"/>
      <c r="F134" s="45"/>
      <c r="G134" s="45"/>
      <c r="H134" s="35">
        <f>+G134-F134</f>
        <v>0</v>
      </c>
      <c r="I134" s="47">
        <f>+ROUND(IF(H134&gt;0,H134*E134,0),4)</f>
        <v>0</v>
      </c>
    </row>
    <row r="135" spans="1:9" x14ac:dyDescent="0.25">
      <c r="A135" s="148" t="s">
        <v>65</v>
      </c>
      <c r="B135" s="135"/>
      <c r="C135" s="57" t="s">
        <v>162</v>
      </c>
      <c r="D135" s="100" t="s">
        <v>238</v>
      </c>
      <c r="E135" s="71"/>
      <c r="F135" s="45"/>
      <c r="G135" s="45"/>
      <c r="H135" s="35">
        <f t="shared" ref="H135" si="44">+G135-F135</f>
        <v>0</v>
      </c>
      <c r="I135" s="47">
        <f t="shared" ref="I135:I137" si="45">+ROUND(IF(H135&gt;0,H135*E135,0),4)</f>
        <v>0</v>
      </c>
    </row>
    <row r="136" spans="1:9" x14ac:dyDescent="0.25">
      <c r="A136" s="140" t="s">
        <v>64</v>
      </c>
      <c r="B136" s="136" t="s">
        <v>189</v>
      </c>
      <c r="C136" s="56" t="s">
        <v>230</v>
      </c>
      <c r="D136" s="99" t="s">
        <v>165</v>
      </c>
      <c r="E136" s="72"/>
      <c r="F136" s="38"/>
      <c r="G136" s="38"/>
      <c r="H136" s="34">
        <f>+G136-F136</f>
        <v>0</v>
      </c>
      <c r="I136" s="47">
        <f t="shared" si="45"/>
        <v>0</v>
      </c>
    </row>
    <row r="137" spans="1:9" x14ac:dyDescent="0.25">
      <c r="A137" s="140"/>
      <c r="B137" s="136"/>
      <c r="C137" s="56" t="s">
        <v>231</v>
      </c>
      <c r="D137" s="99" t="s">
        <v>166</v>
      </c>
      <c r="E137" s="72"/>
      <c r="F137" s="38"/>
      <c r="G137" s="38"/>
      <c r="H137" s="34">
        <f>+G137-F137</f>
        <v>0</v>
      </c>
      <c r="I137" s="47">
        <f t="shared" si="45"/>
        <v>0</v>
      </c>
    </row>
    <row r="138" spans="1:9" x14ac:dyDescent="0.25">
      <c r="A138" s="140"/>
      <c r="B138" s="136"/>
      <c r="C138" s="56" t="s">
        <v>163</v>
      </c>
      <c r="D138" s="136" t="s">
        <v>255</v>
      </c>
      <c r="E138" s="141">
        <f>+E139</f>
        <v>0</v>
      </c>
      <c r="F138" s="38"/>
      <c r="G138" s="38"/>
      <c r="H138" s="34" t="s">
        <v>67</v>
      </c>
      <c r="I138" s="34" t="s">
        <v>67</v>
      </c>
    </row>
    <row r="139" spans="1:9" x14ac:dyDescent="0.25">
      <c r="A139" s="140"/>
      <c r="B139" s="136"/>
      <c r="C139" s="56" t="s">
        <v>164</v>
      </c>
      <c r="D139" s="136"/>
      <c r="E139" s="142"/>
      <c r="F139" s="38"/>
      <c r="G139" s="38"/>
      <c r="H139" s="34" t="s">
        <v>67</v>
      </c>
      <c r="I139" s="34" t="s">
        <v>67</v>
      </c>
    </row>
    <row r="140" spans="1:9" x14ac:dyDescent="0.25">
      <c r="A140" s="140"/>
      <c r="B140" s="136"/>
      <c r="C140" s="56" t="s">
        <v>168</v>
      </c>
      <c r="D140" s="136"/>
      <c r="E140" s="143"/>
      <c r="F140" s="34">
        <f>+F138+F139</f>
        <v>0</v>
      </c>
      <c r="G140" s="34">
        <f t="shared" ref="G140" si="46">+G138+G139</f>
        <v>0</v>
      </c>
      <c r="H140" s="34">
        <f>+G140-F140</f>
        <v>0</v>
      </c>
      <c r="I140" s="47">
        <f>+ROUND(IF(H140&gt;0,H140*E138,0),4)</f>
        <v>0</v>
      </c>
    </row>
    <row r="141" spans="1:9" s="46" customFormat="1" x14ac:dyDescent="0.25">
      <c r="A141" s="126" t="s">
        <v>64</v>
      </c>
      <c r="B141" s="129" t="s">
        <v>187</v>
      </c>
      <c r="C141" s="59" t="s">
        <v>162</v>
      </c>
      <c r="D141" s="99" t="s">
        <v>236</v>
      </c>
      <c r="E141" s="72"/>
      <c r="F141" s="38"/>
      <c r="G141" s="38"/>
      <c r="H141" s="34">
        <f>+G141-F141</f>
        <v>0</v>
      </c>
      <c r="I141" s="47">
        <f>+ROUND(IF(H141&gt;0,H141*E141,0),4)</f>
        <v>0</v>
      </c>
    </row>
    <row r="142" spans="1:9" s="46" customFormat="1" x14ac:dyDescent="0.25">
      <c r="A142" s="127"/>
      <c r="B142" s="130"/>
      <c r="C142" s="59" t="s">
        <v>230</v>
      </c>
      <c r="D142" s="99" t="s">
        <v>165</v>
      </c>
      <c r="E142" s="72"/>
      <c r="F142" s="38"/>
      <c r="G142" s="38"/>
      <c r="H142" s="34">
        <f>+G142-F142</f>
        <v>0</v>
      </c>
      <c r="I142" s="47">
        <f>+ROUND(IF(H142&gt;0,H142*E142,0),4)</f>
        <v>0</v>
      </c>
    </row>
    <row r="143" spans="1:9" s="46" customFormat="1" x14ac:dyDescent="0.25">
      <c r="A143" s="127"/>
      <c r="B143" s="130"/>
      <c r="C143" s="59" t="s">
        <v>231</v>
      </c>
      <c r="D143" s="101" t="s">
        <v>166</v>
      </c>
      <c r="E143" s="72"/>
      <c r="F143" s="38"/>
      <c r="G143" s="38"/>
      <c r="H143" s="34">
        <f>+G143-F143</f>
        <v>0</v>
      </c>
      <c r="I143" s="47">
        <f>+ROUND(IF(H143&gt;0,H143*E143,0),4)</f>
        <v>0</v>
      </c>
    </row>
    <row r="144" spans="1:9" ht="14.45" customHeight="1" x14ac:dyDescent="0.25">
      <c r="A144" s="127"/>
      <c r="B144" s="130"/>
      <c r="C144" s="56" t="s">
        <v>163</v>
      </c>
      <c r="D144" s="136" t="s">
        <v>255</v>
      </c>
      <c r="E144" s="141">
        <f>+E145</f>
        <v>0</v>
      </c>
      <c r="F144" s="38"/>
      <c r="G144" s="38"/>
      <c r="H144" s="34" t="s">
        <v>67</v>
      </c>
      <c r="I144" s="34" t="s">
        <v>67</v>
      </c>
    </row>
    <row r="145" spans="1:9" x14ac:dyDescent="0.25">
      <c r="A145" s="127"/>
      <c r="B145" s="130"/>
      <c r="C145" s="56" t="s">
        <v>164</v>
      </c>
      <c r="D145" s="136"/>
      <c r="E145" s="142"/>
      <c r="F145" s="38"/>
      <c r="G145" s="38"/>
      <c r="H145" s="34" t="s">
        <v>67</v>
      </c>
      <c r="I145" s="34" t="s">
        <v>67</v>
      </c>
    </row>
    <row r="146" spans="1:9" x14ac:dyDescent="0.25">
      <c r="A146" s="128"/>
      <c r="B146" s="131"/>
      <c r="C146" s="56" t="s">
        <v>168</v>
      </c>
      <c r="D146" s="136"/>
      <c r="E146" s="143"/>
      <c r="F146" s="34">
        <f>+F144+F145</f>
        <v>0</v>
      </c>
      <c r="G146" s="34">
        <f>+G144+G145</f>
        <v>0</v>
      </c>
      <c r="H146" s="34">
        <f>+G146-F146</f>
        <v>0</v>
      </c>
      <c r="I146" s="47">
        <f>+ROUND(IF(H146&gt;0,H146*E144,0),4)</f>
        <v>0</v>
      </c>
    </row>
    <row r="147" spans="1:9" x14ac:dyDescent="0.25">
      <c r="A147" s="140" t="s">
        <v>64</v>
      </c>
      <c r="B147" s="136" t="s">
        <v>232</v>
      </c>
      <c r="C147" s="56" t="s">
        <v>230</v>
      </c>
      <c r="D147" s="99" t="s">
        <v>165</v>
      </c>
      <c r="E147" s="72"/>
      <c r="F147" s="38"/>
      <c r="G147" s="38"/>
      <c r="H147" s="34">
        <f>+G147-F147</f>
        <v>0</v>
      </c>
      <c r="I147" s="47">
        <f t="shared" ref="I147" si="47">+ROUND(IF(H147&gt;0,H147*E147,0),4)</f>
        <v>0</v>
      </c>
    </row>
    <row r="148" spans="1:9" x14ac:dyDescent="0.25">
      <c r="A148" s="140"/>
      <c r="B148" s="136"/>
      <c r="C148" s="56" t="s">
        <v>231</v>
      </c>
      <c r="D148" s="99" t="s">
        <v>166</v>
      </c>
      <c r="E148" s="72"/>
      <c r="F148" s="38"/>
      <c r="G148" s="38"/>
      <c r="H148" s="34">
        <f>+G148-F148</f>
        <v>0</v>
      </c>
      <c r="I148" s="47">
        <f>+ROUND(IF(H148&gt;0,H148*E148,0),4)</f>
        <v>0</v>
      </c>
    </row>
    <row r="149" spans="1:9" x14ac:dyDescent="0.25">
      <c r="A149" s="140"/>
      <c r="B149" s="136"/>
      <c r="C149" s="56" t="s">
        <v>179</v>
      </c>
      <c r="D149" s="136" t="s">
        <v>255</v>
      </c>
      <c r="E149" s="141">
        <v>0</v>
      </c>
      <c r="F149" s="38"/>
      <c r="G149" s="38"/>
      <c r="H149" s="34" t="s">
        <v>67</v>
      </c>
      <c r="I149" s="34" t="s">
        <v>67</v>
      </c>
    </row>
    <row r="150" spans="1:9" x14ac:dyDescent="0.25">
      <c r="A150" s="140"/>
      <c r="B150" s="136"/>
      <c r="C150" s="56" t="s">
        <v>164</v>
      </c>
      <c r="D150" s="136"/>
      <c r="E150" s="142"/>
      <c r="F150" s="38"/>
      <c r="G150" s="38"/>
      <c r="H150" s="34" t="s">
        <v>67</v>
      </c>
      <c r="I150" s="34" t="s">
        <v>67</v>
      </c>
    </row>
    <row r="151" spans="1:9" x14ac:dyDescent="0.25">
      <c r="A151" s="140"/>
      <c r="B151" s="136"/>
      <c r="C151" s="56" t="s">
        <v>182</v>
      </c>
      <c r="D151" s="136"/>
      <c r="E151" s="143"/>
      <c r="F151" s="34">
        <f>+F149+F150</f>
        <v>0</v>
      </c>
      <c r="G151" s="34">
        <f t="shared" ref="G151" si="48">+G149+G150</f>
        <v>0</v>
      </c>
      <c r="H151" s="34">
        <f>+G151-F151</f>
        <v>0</v>
      </c>
      <c r="I151" s="47">
        <f>+ROUND(IF(H151&gt;0,H151*E149,0),4)</f>
        <v>0</v>
      </c>
    </row>
    <row r="152" spans="1:9" x14ac:dyDescent="0.25">
      <c r="A152" s="140"/>
      <c r="B152" s="136"/>
      <c r="C152" s="56" t="s">
        <v>180</v>
      </c>
      <c r="D152" s="136" t="s">
        <v>255</v>
      </c>
      <c r="E152" s="141">
        <v>0</v>
      </c>
      <c r="F152" s="38"/>
      <c r="G152" s="38"/>
      <c r="H152" s="34" t="s">
        <v>67</v>
      </c>
      <c r="I152" s="34" t="s">
        <v>67</v>
      </c>
    </row>
    <row r="153" spans="1:9" x14ac:dyDescent="0.25">
      <c r="A153" s="140"/>
      <c r="B153" s="136"/>
      <c r="C153" s="56" t="s">
        <v>164</v>
      </c>
      <c r="D153" s="136"/>
      <c r="E153" s="142"/>
      <c r="F153" s="38"/>
      <c r="G153" s="38"/>
      <c r="H153" s="34" t="s">
        <v>67</v>
      </c>
      <c r="I153" s="34" t="s">
        <v>67</v>
      </c>
    </row>
    <row r="154" spans="1:9" x14ac:dyDescent="0.25">
      <c r="A154" s="140"/>
      <c r="B154" s="136"/>
      <c r="C154" s="56" t="s">
        <v>181</v>
      </c>
      <c r="D154" s="136"/>
      <c r="E154" s="143"/>
      <c r="F154" s="34">
        <f>+F152+F153</f>
        <v>0</v>
      </c>
      <c r="G154" s="34">
        <f t="shared" ref="G154" si="49">+G152+G153</f>
        <v>0</v>
      </c>
      <c r="H154" s="34">
        <f>+G154-F154</f>
        <v>0</v>
      </c>
      <c r="I154" s="47">
        <f>+ROUND(IF(H154&gt;0,H154*E152,0),4)</f>
        <v>0</v>
      </c>
    </row>
    <row r="155" spans="1:9" x14ac:dyDescent="0.25">
      <c r="A155" s="140" t="s">
        <v>64</v>
      </c>
      <c r="B155" s="136" t="s">
        <v>233</v>
      </c>
      <c r="C155" s="56" t="s">
        <v>230</v>
      </c>
      <c r="D155" s="99" t="s">
        <v>165</v>
      </c>
      <c r="E155" s="72"/>
      <c r="F155" s="38"/>
      <c r="G155" s="38"/>
      <c r="H155" s="34">
        <f>+G155-F155</f>
        <v>0</v>
      </c>
      <c r="I155" s="47">
        <f t="shared" ref="I155" si="50">+ROUND(IF(H155&gt;0,H155*E155,0),4)</f>
        <v>0</v>
      </c>
    </row>
    <row r="156" spans="1:9" x14ac:dyDescent="0.25">
      <c r="A156" s="140"/>
      <c r="B156" s="136"/>
      <c r="C156" s="56" t="s">
        <v>231</v>
      </c>
      <c r="D156" s="99" t="s">
        <v>166</v>
      </c>
      <c r="E156" s="72"/>
      <c r="F156" s="38"/>
      <c r="G156" s="38"/>
      <c r="H156" s="34">
        <f>+G156-F156</f>
        <v>0</v>
      </c>
      <c r="I156" s="47">
        <f t="shared" ref="I156" si="51">+ROUND(IF(H156&gt;0,H156*E156,0),4)</f>
        <v>0</v>
      </c>
    </row>
    <row r="157" spans="1:9" x14ac:dyDescent="0.25">
      <c r="A157" s="140"/>
      <c r="B157" s="136"/>
      <c r="C157" s="56" t="s">
        <v>226</v>
      </c>
      <c r="D157" s="136" t="s">
        <v>255</v>
      </c>
      <c r="E157" s="141">
        <v>0</v>
      </c>
      <c r="F157" s="38"/>
      <c r="G157" s="38"/>
      <c r="H157" s="34" t="s">
        <v>67</v>
      </c>
      <c r="I157" s="34" t="s">
        <v>67</v>
      </c>
    </row>
    <row r="158" spans="1:9" x14ac:dyDescent="0.25">
      <c r="A158" s="140"/>
      <c r="B158" s="136"/>
      <c r="C158" s="56" t="s">
        <v>164</v>
      </c>
      <c r="D158" s="136"/>
      <c r="E158" s="142"/>
      <c r="F158" s="38"/>
      <c r="G158" s="38"/>
      <c r="H158" s="34" t="s">
        <v>67</v>
      </c>
      <c r="I158" s="34" t="s">
        <v>67</v>
      </c>
    </row>
    <row r="159" spans="1:9" x14ac:dyDescent="0.25">
      <c r="A159" s="140"/>
      <c r="B159" s="136"/>
      <c r="C159" s="56" t="s">
        <v>227</v>
      </c>
      <c r="D159" s="136"/>
      <c r="E159" s="143"/>
      <c r="F159" s="34">
        <f>+F157+F158</f>
        <v>0</v>
      </c>
      <c r="G159" s="34">
        <f t="shared" ref="G159" si="52">+G157+G158</f>
        <v>0</v>
      </c>
      <c r="H159" s="34">
        <f>+G159-F159</f>
        <v>0</v>
      </c>
      <c r="I159" s="47">
        <f>+ROUND(IF(H159&gt;0,H159*E157,0),4)</f>
        <v>0</v>
      </c>
    </row>
    <row r="160" spans="1:9" x14ac:dyDescent="0.25">
      <c r="A160" s="140"/>
      <c r="B160" s="136"/>
      <c r="C160" s="56" t="s">
        <v>179</v>
      </c>
      <c r="D160" s="136" t="s">
        <v>255</v>
      </c>
      <c r="E160" s="141">
        <v>0</v>
      </c>
      <c r="F160" s="38"/>
      <c r="G160" s="38"/>
      <c r="H160" s="34" t="s">
        <v>67</v>
      </c>
      <c r="I160" s="34" t="s">
        <v>67</v>
      </c>
    </row>
    <row r="161" spans="1:9" x14ac:dyDescent="0.25">
      <c r="A161" s="140"/>
      <c r="B161" s="136"/>
      <c r="C161" s="56" t="s">
        <v>164</v>
      </c>
      <c r="D161" s="136"/>
      <c r="E161" s="142"/>
      <c r="F161" s="38"/>
      <c r="G161" s="38"/>
      <c r="H161" s="34" t="s">
        <v>67</v>
      </c>
      <c r="I161" s="34" t="s">
        <v>67</v>
      </c>
    </row>
    <row r="162" spans="1:9" x14ac:dyDescent="0.25">
      <c r="A162" s="140"/>
      <c r="B162" s="136"/>
      <c r="C162" s="56" t="s">
        <v>182</v>
      </c>
      <c r="D162" s="136"/>
      <c r="E162" s="143"/>
      <c r="F162" s="34">
        <f>+F160+F161</f>
        <v>0</v>
      </c>
      <c r="G162" s="34">
        <f t="shared" ref="G162" si="53">+G160+G161</f>
        <v>0</v>
      </c>
      <c r="H162" s="34">
        <f>+G162-F162</f>
        <v>0</v>
      </c>
      <c r="I162" s="47">
        <f>+ROUND(IF(H162&gt;0,H162*E160,0),4)</f>
        <v>0</v>
      </c>
    </row>
    <row r="163" spans="1:9" x14ac:dyDescent="0.25">
      <c r="A163" s="140"/>
      <c r="B163" s="136"/>
      <c r="C163" s="56" t="s">
        <v>180</v>
      </c>
      <c r="D163" s="136" t="s">
        <v>255</v>
      </c>
      <c r="E163" s="141">
        <v>0</v>
      </c>
      <c r="F163" s="38"/>
      <c r="G163" s="38"/>
      <c r="H163" s="34" t="s">
        <v>67</v>
      </c>
      <c r="I163" s="34" t="s">
        <v>67</v>
      </c>
    </row>
    <row r="164" spans="1:9" x14ac:dyDescent="0.25">
      <c r="A164" s="140"/>
      <c r="B164" s="136"/>
      <c r="C164" s="56" t="s">
        <v>164</v>
      </c>
      <c r="D164" s="136"/>
      <c r="E164" s="142"/>
      <c r="F164" s="38"/>
      <c r="G164" s="38"/>
      <c r="H164" s="34" t="s">
        <v>67</v>
      </c>
      <c r="I164" s="34" t="s">
        <v>67</v>
      </c>
    </row>
    <row r="165" spans="1:9" x14ac:dyDescent="0.25">
      <c r="A165" s="140"/>
      <c r="B165" s="136"/>
      <c r="C165" s="56" t="s">
        <v>181</v>
      </c>
      <c r="D165" s="136"/>
      <c r="E165" s="143"/>
      <c r="F165" s="34">
        <f>+F163+F164</f>
        <v>0</v>
      </c>
      <c r="G165" s="34">
        <f t="shared" ref="G165" si="54">+G163+G164</f>
        <v>0</v>
      </c>
      <c r="H165" s="34">
        <f>+G165-F165</f>
        <v>0</v>
      </c>
      <c r="I165" s="47">
        <f>+ROUND(IF(H165&gt;0,H165*E163,0),4)</f>
        <v>0</v>
      </c>
    </row>
    <row r="166" spans="1:9" x14ac:dyDescent="0.25">
      <c r="A166" s="140"/>
      <c r="B166" s="136"/>
      <c r="C166" s="56" t="s">
        <v>228</v>
      </c>
      <c r="D166" s="136" t="s">
        <v>255</v>
      </c>
      <c r="E166" s="141">
        <v>0</v>
      </c>
      <c r="F166" s="38"/>
      <c r="G166" s="38"/>
      <c r="H166" s="34" t="s">
        <v>67</v>
      </c>
      <c r="I166" s="34" t="s">
        <v>67</v>
      </c>
    </row>
    <row r="167" spans="1:9" x14ac:dyDescent="0.25">
      <c r="A167" s="140"/>
      <c r="B167" s="136"/>
      <c r="C167" s="56" t="s">
        <v>164</v>
      </c>
      <c r="D167" s="136"/>
      <c r="E167" s="142"/>
      <c r="F167" s="38"/>
      <c r="G167" s="38"/>
      <c r="H167" s="34" t="s">
        <v>67</v>
      </c>
      <c r="I167" s="34" t="s">
        <v>67</v>
      </c>
    </row>
    <row r="168" spans="1:9" x14ac:dyDescent="0.25">
      <c r="A168" s="140"/>
      <c r="B168" s="136"/>
      <c r="C168" s="56" t="s">
        <v>229</v>
      </c>
      <c r="D168" s="136"/>
      <c r="E168" s="143"/>
      <c r="F168" s="34">
        <f>+F166+F167</f>
        <v>0</v>
      </c>
      <c r="G168" s="34">
        <f t="shared" ref="G168" si="55">+G166+G167</f>
        <v>0</v>
      </c>
      <c r="H168" s="34">
        <f>+G168-F168</f>
        <v>0</v>
      </c>
      <c r="I168" s="47">
        <f>+ROUND(IF(H168&gt;0,H168*E166,0),4)</f>
        <v>0</v>
      </c>
    </row>
    <row r="169" spans="1:9" x14ac:dyDescent="0.25">
      <c r="A169" s="149" t="s">
        <v>64</v>
      </c>
      <c r="B169" s="150" t="s">
        <v>188</v>
      </c>
      <c r="C169" s="58" t="s">
        <v>162</v>
      </c>
      <c r="D169" s="74" t="s">
        <v>67</v>
      </c>
      <c r="E169" s="49" t="s">
        <v>67</v>
      </c>
      <c r="F169" s="49" t="s">
        <v>67</v>
      </c>
      <c r="G169" s="49" t="s">
        <v>67</v>
      </c>
      <c r="H169" s="49" t="s">
        <v>67</v>
      </c>
      <c r="I169" s="49">
        <f>SUM(I79:I80,I84:I85,I89:I90,I94:I95,I102:I103,I110:I111,I118:I119,I126:I127,I134:I137,I147:I148,I155:I156,I141:I143)</f>
        <v>0</v>
      </c>
    </row>
    <row r="170" spans="1:9" x14ac:dyDescent="0.25">
      <c r="A170" s="149"/>
      <c r="B170" s="150"/>
      <c r="C170" s="58" t="s">
        <v>168</v>
      </c>
      <c r="D170" s="75" t="s">
        <v>255</v>
      </c>
      <c r="E170" s="49">
        <f>SUM(E81,E86,E91,E96,E99,E104,E107,E112,E115,E120,E123,E128,E131,E138,E144,E149,E152,E157,E160,E163,E166)</f>
        <v>0</v>
      </c>
      <c r="F170" s="49" t="s">
        <v>67</v>
      </c>
      <c r="G170" s="49" t="s">
        <v>67</v>
      </c>
      <c r="H170" s="49" t="s">
        <v>67</v>
      </c>
      <c r="I170" s="49">
        <f>SUM(I83,I88,I93,I98,I101,I106,I109,I114,I117,I122,I125,I130,I133,I140,I146,I151,I154,I159,I162,I165,I168)</f>
        <v>0</v>
      </c>
    </row>
    <row r="171" spans="1:9" x14ac:dyDescent="0.25">
      <c r="A171" s="136" t="s">
        <v>65</v>
      </c>
      <c r="B171" s="136" t="s">
        <v>172</v>
      </c>
      <c r="C171" s="60" t="s">
        <v>203</v>
      </c>
      <c r="D171" s="39"/>
      <c r="E171" s="72">
        <v>0</v>
      </c>
      <c r="F171" s="72"/>
      <c r="G171" s="72"/>
      <c r="H171" s="34">
        <f t="shared" ref="H171:H180" si="56">+G171-F171</f>
        <v>0</v>
      </c>
      <c r="I171" s="47">
        <f>+ROUND(IF(H171&gt;0,H171*E171,0),4)</f>
        <v>0</v>
      </c>
    </row>
    <row r="172" spans="1:9" x14ac:dyDescent="0.25">
      <c r="A172" s="136"/>
      <c r="B172" s="136"/>
      <c r="C172" s="60" t="s">
        <v>204</v>
      </c>
      <c r="D172" s="39"/>
      <c r="E172" s="72">
        <v>0</v>
      </c>
      <c r="F172" s="72"/>
      <c r="G172" s="72"/>
      <c r="H172" s="34">
        <f t="shared" si="56"/>
        <v>0</v>
      </c>
      <c r="I172" s="47">
        <f t="shared" ref="I172:I180" si="57">+ROUND(IF(H172&gt;0,H172*E172,0),4)</f>
        <v>0</v>
      </c>
    </row>
    <row r="173" spans="1:9" x14ac:dyDescent="0.25">
      <c r="A173" s="136"/>
      <c r="B173" s="136"/>
      <c r="C173" s="60" t="s">
        <v>205</v>
      </c>
      <c r="D173" s="39"/>
      <c r="E173" s="72">
        <v>0</v>
      </c>
      <c r="F173" s="72"/>
      <c r="G173" s="72"/>
      <c r="H173" s="34">
        <f t="shared" si="56"/>
        <v>0</v>
      </c>
      <c r="I173" s="47">
        <f t="shared" si="57"/>
        <v>0</v>
      </c>
    </row>
    <row r="174" spans="1:9" x14ac:dyDescent="0.25">
      <c r="A174" s="136"/>
      <c r="B174" s="136"/>
      <c r="C174" s="61" t="s">
        <v>223</v>
      </c>
      <c r="D174" s="39"/>
      <c r="E174" s="72">
        <v>0</v>
      </c>
      <c r="F174" s="72"/>
      <c r="G174" s="72"/>
      <c r="H174" s="34">
        <f t="shared" si="56"/>
        <v>0</v>
      </c>
      <c r="I174" s="47">
        <f t="shared" si="57"/>
        <v>0</v>
      </c>
    </row>
    <row r="175" spans="1:9" ht="24" x14ac:dyDescent="0.25">
      <c r="A175" s="136"/>
      <c r="B175" s="136"/>
      <c r="C175" s="60" t="s">
        <v>207</v>
      </c>
      <c r="D175" s="99"/>
      <c r="E175" s="72">
        <v>0</v>
      </c>
      <c r="F175" s="38"/>
      <c r="G175" s="38"/>
      <c r="H175" s="34">
        <f t="shared" si="56"/>
        <v>0</v>
      </c>
      <c r="I175" s="47">
        <f t="shared" si="57"/>
        <v>0</v>
      </c>
    </row>
    <row r="176" spans="1:9" ht="24" x14ac:dyDescent="0.25">
      <c r="A176" s="136"/>
      <c r="B176" s="136"/>
      <c r="C176" s="60" t="s">
        <v>208</v>
      </c>
      <c r="D176" s="99"/>
      <c r="E176" s="72">
        <v>0</v>
      </c>
      <c r="F176" s="38"/>
      <c r="G176" s="38"/>
      <c r="H176" s="34">
        <f t="shared" si="56"/>
        <v>0</v>
      </c>
      <c r="I176" s="47">
        <f t="shared" si="57"/>
        <v>0</v>
      </c>
    </row>
    <row r="177" spans="1:9" ht="15" customHeight="1" x14ac:dyDescent="0.25">
      <c r="A177" s="136"/>
      <c r="B177" s="136"/>
      <c r="C177" s="60" t="s">
        <v>209</v>
      </c>
      <c r="D177" s="99"/>
      <c r="E177" s="72">
        <v>0</v>
      </c>
      <c r="F177" s="38"/>
      <c r="G177" s="38"/>
      <c r="H177" s="34">
        <f t="shared" si="56"/>
        <v>0</v>
      </c>
      <c r="I177" s="47">
        <f t="shared" si="57"/>
        <v>0</v>
      </c>
    </row>
    <row r="178" spans="1:9" x14ac:dyDescent="0.25">
      <c r="A178" s="136"/>
      <c r="B178" s="136"/>
      <c r="C178" s="60" t="s">
        <v>210</v>
      </c>
      <c r="D178" s="99"/>
      <c r="E178" s="72">
        <v>0</v>
      </c>
      <c r="F178" s="38"/>
      <c r="G178" s="38"/>
      <c r="H178" s="34">
        <f t="shared" si="56"/>
        <v>0</v>
      </c>
      <c r="I178" s="47">
        <f t="shared" si="57"/>
        <v>0</v>
      </c>
    </row>
    <row r="179" spans="1:9" x14ac:dyDescent="0.25">
      <c r="A179" s="136"/>
      <c r="B179" s="136"/>
      <c r="C179" s="60" t="s">
        <v>211</v>
      </c>
      <c r="D179" s="99"/>
      <c r="E179" s="72">
        <v>0</v>
      </c>
      <c r="F179" s="38"/>
      <c r="G179" s="38"/>
      <c r="H179" s="34">
        <f t="shared" si="56"/>
        <v>0</v>
      </c>
      <c r="I179" s="47">
        <f t="shared" si="57"/>
        <v>0</v>
      </c>
    </row>
    <row r="180" spans="1:9" x14ac:dyDescent="0.25">
      <c r="A180" s="136"/>
      <c r="B180" s="136"/>
      <c r="C180" s="60" t="s">
        <v>212</v>
      </c>
      <c r="D180" s="99"/>
      <c r="E180" s="72">
        <v>0</v>
      </c>
      <c r="F180" s="38"/>
      <c r="G180" s="38"/>
      <c r="H180" s="34">
        <f t="shared" si="56"/>
        <v>0</v>
      </c>
      <c r="I180" s="47">
        <f t="shared" si="57"/>
        <v>0</v>
      </c>
    </row>
    <row r="181" spans="1:9" x14ac:dyDescent="0.25">
      <c r="A181" s="136"/>
      <c r="B181" s="136"/>
      <c r="C181" s="60" t="s">
        <v>163</v>
      </c>
      <c r="D181" s="136" t="s">
        <v>255</v>
      </c>
      <c r="E181" s="141">
        <v>0</v>
      </c>
      <c r="F181" s="38"/>
      <c r="G181" s="38"/>
      <c r="H181" s="34" t="s">
        <v>67</v>
      </c>
      <c r="I181" s="34" t="s">
        <v>67</v>
      </c>
    </row>
    <row r="182" spans="1:9" x14ac:dyDescent="0.25">
      <c r="A182" s="136"/>
      <c r="B182" s="136"/>
      <c r="C182" s="60" t="s">
        <v>164</v>
      </c>
      <c r="D182" s="136"/>
      <c r="E182" s="142"/>
      <c r="F182" s="38"/>
      <c r="G182" s="38"/>
      <c r="H182" s="34" t="s">
        <v>67</v>
      </c>
      <c r="I182" s="34" t="s">
        <v>67</v>
      </c>
    </row>
    <row r="183" spans="1:9" x14ac:dyDescent="0.25">
      <c r="A183" s="136"/>
      <c r="B183" s="136"/>
      <c r="C183" s="60" t="s">
        <v>168</v>
      </c>
      <c r="D183" s="136"/>
      <c r="E183" s="143"/>
      <c r="F183" s="34">
        <f>+F181+F182</f>
        <v>0</v>
      </c>
      <c r="G183" s="34">
        <f t="shared" ref="G183" si="58">+G181+G182</f>
        <v>0</v>
      </c>
      <c r="H183" s="34">
        <f>+G183-F183</f>
        <v>0</v>
      </c>
      <c r="I183" s="47">
        <f>+ROUND(IF(H183&gt;0,H183*E181,0),4)</f>
        <v>0</v>
      </c>
    </row>
    <row r="184" spans="1:9" x14ac:dyDescent="0.25">
      <c r="A184" s="136"/>
      <c r="B184" s="136"/>
      <c r="C184" s="60" t="s">
        <v>184</v>
      </c>
      <c r="D184" s="136" t="s">
        <v>255</v>
      </c>
      <c r="E184" s="141">
        <v>0</v>
      </c>
      <c r="F184" s="38"/>
      <c r="G184" s="38"/>
      <c r="H184" s="34" t="s">
        <v>67</v>
      </c>
      <c r="I184" s="34" t="s">
        <v>67</v>
      </c>
    </row>
    <row r="185" spans="1:9" x14ac:dyDescent="0.25">
      <c r="A185" s="136"/>
      <c r="B185" s="136"/>
      <c r="C185" s="60" t="s">
        <v>164</v>
      </c>
      <c r="D185" s="136"/>
      <c r="E185" s="142"/>
      <c r="F185" s="38"/>
      <c r="G185" s="38"/>
      <c r="H185" s="34" t="s">
        <v>67</v>
      </c>
      <c r="I185" s="34" t="s">
        <v>67</v>
      </c>
    </row>
    <row r="186" spans="1:9" x14ac:dyDescent="0.25">
      <c r="A186" s="136"/>
      <c r="B186" s="136"/>
      <c r="C186" s="60" t="s">
        <v>219</v>
      </c>
      <c r="D186" s="136"/>
      <c r="E186" s="143"/>
      <c r="F186" s="34">
        <f>+F184+F185</f>
        <v>0</v>
      </c>
      <c r="G186" s="34">
        <f t="shared" ref="G186" si="59">+G184+G185</f>
        <v>0</v>
      </c>
      <c r="H186" s="34">
        <f>+G186-F186</f>
        <v>0</v>
      </c>
      <c r="I186" s="47">
        <f>+ROUND(IF(H186&gt;0,H186*E184,0),4)</f>
        <v>0</v>
      </c>
    </row>
    <row r="187" spans="1:9" x14ac:dyDescent="0.25">
      <c r="A187" s="136"/>
      <c r="B187" s="136"/>
      <c r="C187" s="60" t="s">
        <v>185</v>
      </c>
      <c r="D187" s="136" t="s">
        <v>255</v>
      </c>
      <c r="E187" s="141">
        <v>0</v>
      </c>
      <c r="F187" s="38"/>
      <c r="G187" s="38"/>
      <c r="H187" s="34" t="s">
        <v>67</v>
      </c>
      <c r="I187" s="34" t="s">
        <v>67</v>
      </c>
    </row>
    <row r="188" spans="1:9" x14ac:dyDescent="0.25">
      <c r="A188" s="136"/>
      <c r="B188" s="136"/>
      <c r="C188" s="60" t="s">
        <v>164</v>
      </c>
      <c r="D188" s="136"/>
      <c r="E188" s="142"/>
      <c r="F188" s="38"/>
      <c r="G188" s="38"/>
      <c r="H188" s="34" t="s">
        <v>67</v>
      </c>
      <c r="I188" s="34" t="s">
        <v>67</v>
      </c>
    </row>
    <row r="189" spans="1:9" x14ac:dyDescent="0.25">
      <c r="A189" s="136"/>
      <c r="B189" s="136"/>
      <c r="C189" s="60" t="s">
        <v>220</v>
      </c>
      <c r="D189" s="136"/>
      <c r="E189" s="143"/>
      <c r="F189" s="34">
        <f>+F187+F188</f>
        <v>0</v>
      </c>
      <c r="G189" s="34">
        <f t="shared" ref="G189" si="60">+G187+G188</f>
        <v>0</v>
      </c>
      <c r="H189" s="34">
        <f>+G189-F189</f>
        <v>0</v>
      </c>
      <c r="I189" s="47">
        <f>+ROUND(IF(H189&gt;0,H189*E187,0),4)</f>
        <v>0</v>
      </c>
    </row>
    <row r="190" spans="1:9" x14ac:dyDescent="0.25">
      <c r="A190" s="140" t="s">
        <v>65</v>
      </c>
      <c r="B190" s="136" t="s">
        <v>183</v>
      </c>
      <c r="C190" s="56" t="s">
        <v>162</v>
      </c>
      <c r="D190" s="99"/>
      <c r="E190" s="72">
        <v>0</v>
      </c>
      <c r="F190" s="38"/>
      <c r="G190" s="38"/>
      <c r="H190" s="44">
        <f>+G190-F190</f>
        <v>0</v>
      </c>
      <c r="I190" s="47">
        <f>+ROUND(IF(H190&gt;0,H190*E190,0),4)</f>
        <v>0</v>
      </c>
    </row>
    <row r="191" spans="1:9" x14ac:dyDescent="0.25">
      <c r="A191" s="140"/>
      <c r="B191" s="136"/>
      <c r="C191" s="56" t="s">
        <v>163</v>
      </c>
      <c r="D191" s="136" t="s">
        <v>255</v>
      </c>
      <c r="E191" s="141">
        <v>0</v>
      </c>
      <c r="F191" s="38"/>
      <c r="G191" s="38"/>
      <c r="H191" s="44" t="s">
        <v>67</v>
      </c>
      <c r="I191" s="44" t="s">
        <v>67</v>
      </c>
    </row>
    <row r="192" spans="1:9" x14ac:dyDescent="0.25">
      <c r="A192" s="140"/>
      <c r="B192" s="136"/>
      <c r="C192" s="56" t="s">
        <v>164</v>
      </c>
      <c r="D192" s="136"/>
      <c r="E192" s="142"/>
      <c r="F192" s="38"/>
      <c r="G192" s="38"/>
      <c r="H192" s="44" t="s">
        <v>67</v>
      </c>
      <c r="I192" s="44" t="s">
        <v>67</v>
      </c>
    </row>
    <row r="193" spans="1:9" x14ac:dyDescent="0.25">
      <c r="A193" s="140"/>
      <c r="B193" s="136"/>
      <c r="C193" s="56" t="s">
        <v>168</v>
      </c>
      <c r="D193" s="136"/>
      <c r="E193" s="143"/>
      <c r="F193" s="44">
        <f>+F191+F192</f>
        <v>0</v>
      </c>
      <c r="G193" s="44">
        <f t="shared" ref="G193" si="61">+G191+G192</f>
        <v>0</v>
      </c>
      <c r="H193" s="44">
        <f>+G193-F193</f>
        <v>0</v>
      </c>
      <c r="I193" s="47">
        <f>+ROUND(IF(H193&gt;0,H193*E191,0),4)</f>
        <v>0</v>
      </c>
    </row>
    <row r="194" spans="1:9" x14ac:dyDescent="0.25">
      <c r="A194" s="134" t="s">
        <v>65</v>
      </c>
      <c r="B194" s="135" t="s">
        <v>201</v>
      </c>
      <c r="C194" s="57" t="s">
        <v>202</v>
      </c>
      <c r="D194" s="100"/>
      <c r="E194" s="71"/>
      <c r="F194" s="45"/>
      <c r="G194" s="45"/>
      <c r="H194" s="35">
        <f>+G194-F194</f>
        <v>0</v>
      </c>
      <c r="I194" s="48">
        <f>ROUND(IF(H194&gt;0,H194*E194,0),4)</f>
        <v>0</v>
      </c>
    </row>
    <row r="195" spans="1:9" x14ac:dyDescent="0.25">
      <c r="A195" s="134"/>
      <c r="B195" s="135"/>
      <c r="C195" s="57" t="s">
        <v>163</v>
      </c>
      <c r="D195" s="136" t="s">
        <v>255</v>
      </c>
      <c r="E195" s="137">
        <v>0</v>
      </c>
      <c r="F195" s="45"/>
      <c r="G195" s="45"/>
      <c r="H195" s="35" t="s">
        <v>67</v>
      </c>
      <c r="I195" s="35" t="s">
        <v>67</v>
      </c>
    </row>
    <row r="196" spans="1:9" x14ac:dyDescent="0.25">
      <c r="A196" s="134"/>
      <c r="B196" s="135"/>
      <c r="C196" s="57" t="s">
        <v>164</v>
      </c>
      <c r="D196" s="136"/>
      <c r="E196" s="138"/>
      <c r="F196" s="45"/>
      <c r="G196" s="45"/>
      <c r="H196" s="35" t="s">
        <v>67</v>
      </c>
      <c r="I196" s="35" t="s">
        <v>67</v>
      </c>
    </row>
    <row r="197" spans="1:9" x14ac:dyDescent="0.25">
      <c r="A197" s="134"/>
      <c r="B197" s="135"/>
      <c r="C197" s="57" t="s">
        <v>168</v>
      </c>
      <c r="D197" s="136"/>
      <c r="E197" s="139"/>
      <c r="F197" s="35">
        <f>+F195+F196</f>
        <v>0</v>
      </c>
      <c r="G197" s="35">
        <f t="shared" ref="G197" si="62">+G195+G196</f>
        <v>0</v>
      </c>
      <c r="H197" s="35">
        <f>+G197-F197</f>
        <v>0</v>
      </c>
      <c r="I197" s="48">
        <f>ROUND(IF(H197&gt;0,H197*E195,0),4)</f>
        <v>0</v>
      </c>
    </row>
    <row r="198" spans="1:9" x14ac:dyDescent="0.25">
      <c r="A198" s="140" t="s">
        <v>65</v>
      </c>
      <c r="B198" s="136" t="s">
        <v>186</v>
      </c>
      <c r="C198" s="56" t="s">
        <v>163</v>
      </c>
      <c r="D198" s="136" t="s">
        <v>255</v>
      </c>
      <c r="E198" s="141">
        <v>0</v>
      </c>
      <c r="F198" s="38"/>
      <c r="G198" s="38"/>
      <c r="H198" s="34" t="s">
        <v>67</v>
      </c>
      <c r="I198" s="34" t="s">
        <v>67</v>
      </c>
    </row>
    <row r="199" spans="1:9" x14ac:dyDescent="0.25">
      <c r="A199" s="140"/>
      <c r="B199" s="136"/>
      <c r="C199" s="56" t="s">
        <v>164</v>
      </c>
      <c r="D199" s="136"/>
      <c r="E199" s="142"/>
      <c r="F199" s="38"/>
      <c r="G199" s="38"/>
      <c r="H199" s="34" t="s">
        <v>67</v>
      </c>
      <c r="I199" s="34" t="s">
        <v>67</v>
      </c>
    </row>
    <row r="200" spans="1:9" x14ac:dyDescent="0.25">
      <c r="A200" s="140"/>
      <c r="B200" s="136"/>
      <c r="C200" s="56" t="s">
        <v>168</v>
      </c>
      <c r="D200" s="136"/>
      <c r="E200" s="143"/>
      <c r="F200" s="34">
        <f>+F198+F199</f>
        <v>0</v>
      </c>
      <c r="G200" s="34">
        <f t="shared" ref="G200" si="63">+G198+G199</f>
        <v>0</v>
      </c>
      <c r="H200" s="34">
        <f>+G200-F200</f>
        <v>0</v>
      </c>
      <c r="I200" s="47">
        <f>+ROUND(IF(H200&gt;0,H200*E198,0),4)</f>
        <v>0</v>
      </c>
    </row>
    <row r="201" spans="1:9" x14ac:dyDescent="0.25">
      <c r="A201" s="149" t="s">
        <v>65</v>
      </c>
      <c r="B201" s="150" t="s">
        <v>188</v>
      </c>
      <c r="C201" s="58" t="s">
        <v>162</v>
      </c>
      <c r="D201" s="73" t="s">
        <v>67</v>
      </c>
      <c r="E201" s="49" t="s">
        <v>67</v>
      </c>
      <c r="F201" s="49" t="s">
        <v>67</v>
      </c>
      <c r="G201" s="49" t="s">
        <v>67</v>
      </c>
      <c r="H201" s="49" t="s">
        <v>67</v>
      </c>
      <c r="I201" s="49">
        <f>+SUM(I171:I180,I190,I194)</f>
        <v>0</v>
      </c>
    </row>
    <row r="202" spans="1:9" ht="15" customHeight="1" x14ac:dyDescent="0.25">
      <c r="A202" s="149"/>
      <c r="B202" s="150"/>
      <c r="C202" s="58" t="s">
        <v>168</v>
      </c>
      <c r="D202" s="75" t="s">
        <v>255</v>
      </c>
      <c r="E202" s="49">
        <f>+E181+E184+E187+E191+E198+E195</f>
        <v>0</v>
      </c>
      <c r="F202" s="49" t="s">
        <v>67</v>
      </c>
      <c r="G202" s="49" t="s">
        <v>67</v>
      </c>
      <c r="H202" s="49" t="s">
        <v>67</v>
      </c>
      <c r="I202" s="49">
        <f>+I183+I186+I189+I193+I200+I197</f>
        <v>0</v>
      </c>
    </row>
    <row r="203" spans="1:9" ht="15" customHeight="1" x14ac:dyDescent="0.25">
      <c r="A203" s="136" t="s">
        <v>66</v>
      </c>
      <c r="B203" s="136" t="s">
        <v>173</v>
      </c>
      <c r="C203" s="60" t="s">
        <v>203</v>
      </c>
      <c r="D203" s="99"/>
      <c r="E203" s="72">
        <v>0</v>
      </c>
      <c r="F203" s="38"/>
      <c r="G203" s="38"/>
      <c r="H203" s="34">
        <f t="shared" ref="H203:H211" si="64">+G203-F203</f>
        <v>0</v>
      </c>
      <c r="I203" s="47">
        <f t="shared" ref="I203:I211" si="65">+ROUND(IF(H203&gt;0,H203*E203,0),4)</f>
        <v>0</v>
      </c>
    </row>
    <row r="204" spans="1:9" ht="15" customHeight="1" x14ac:dyDescent="0.25">
      <c r="A204" s="136"/>
      <c r="B204" s="136"/>
      <c r="C204" s="60" t="s">
        <v>204</v>
      </c>
      <c r="D204" s="99"/>
      <c r="E204" s="72">
        <v>0</v>
      </c>
      <c r="F204" s="38"/>
      <c r="G204" s="38"/>
      <c r="H204" s="34">
        <f t="shared" si="64"/>
        <v>0</v>
      </c>
      <c r="I204" s="47">
        <f t="shared" si="65"/>
        <v>0</v>
      </c>
    </row>
    <row r="205" spans="1:9" x14ac:dyDescent="0.25">
      <c r="A205" s="136"/>
      <c r="B205" s="136"/>
      <c r="C205" s="60" t="s">
        <v>205</v>
      </c>
      <c r="D205" s="99"/>
      <c r="E205" s="72">
        <v>0</v>
      </c>
      <c r="F205" s="38"/>
      <c r="G205" s="38"/>
      <c r="H205" s="34">
        <f t="shared" si="64"/>
        <v>0</v>
      </c>
      <c r="I205" s="47">
        <f t="shared" si="65"/>
        <v>0</v>
      </c>
    </row>
    <row r="206" spans="1:9" ht="24" x14ac:dyDescent="0.25">
      <c r="A206" s="136"/>
      <c r="B206" s="136"/>
      <c r="C206" s="60" t="s">
        <v>213</v>
      </c>
      <c r="D206" s="99"/>
      <c r="E206" s="72">
        <v>0</v>
      </c>
      <c r="F206" s="38"/>
      <c r="G206" s="38"/>
      <c r="H206" s="34">
        <f t="shared" si="64"/>
        <v>0</v>
      </c>
      <c r="I206" s="47">
        <f t="shared" si="65"/>
        <v>0</v>
      </c>
    </row>
    <row r="207" spans="1:9" ht="24" x14ac:dyDescent="0.25">
      <c r="A207" s="136"/>
      <c r="B207" s="136"/>
      <c r="C207" s="60" t="s">
        <v>214</v>
      </c>
      <c r="D207" s="99"/>
      <c r="E207" s="72">
        <v>0</v>
      </c>
      <c r="F207" s="38"/>
      <c r="G207" s="38"/>
      <c r="H207" s="34">
        <f t="shared" si="64"/>
        <v>0</v>
      </c>
      <c r="I207" s="47">
        <f t="shared" si="65"/>
        <v>0</v>
      </c>
    </row>
    <row r="208" spans="1:9" ht="24" x14ac:dyDescent="0.25">
      <c r="A208" s="136"/>
      <c r="B208" s="136"/>
      <c r="C208" s="60" t="s">
        <v>215</v>
      </c>
      <c r="D208" s="99"/>
      <c r="E208" s="72">
        <v>0</v>
      </c>
      <c r="F208" s="38"/>
      <c r="G208" s="38"/>
      <c r="H208" s="34">
        <f t="shared" si="64"/>
        <v>0</v>
      </c>
      <c r="I208" s="47">
        <f t="shared" si="65"/>
        <v>0</v>
      </c>
    </row>
    <row r="209" spans="1:10" x14ac:dyDescent="0.25">
      <c r="A209" s="136"/>
      <c r="B209" s="136"/>
      <c r="C209" s="60" t="s">
        <v>217</v>
      </c>
      <c r="D209" s="99"/>
      <c r="E209" s="72">
        <v>0</v>
      </c>
      <c r="F209" s="38"/>
      <c r="G209" s="38"/>
      <c r="H209" s="34">
        <f t="shared" si="64"/>
        <v>0</v>
      </c>
      <c r="I209" s="47">
        <f t="shared" si="65"/>
        <v>0</v>
      </c>
    </row>
    <row r="210" spans="1:10" x14ac:dyDescent="0.25">
      <c r="A210" s="136"/>
      <c r="B210" s="136"/>
      <c r="C210" s="60" t="s">
        <v>218</v>
      </c>
      <c r="D210" s="99"/>
      <c r="E210" s="72">
        <v>0</v>
      </c>
      <c r="F210" s="38"/>
      <c r="G210" s="38"/>
      <c r="H210" s="34">
        <f t="shared" si="64"/>
        <v>0</v>
      </c>
      <c r="I210" s="47">
        <f t="shared" si="65"/>
        <v>0</v>
      </c>
    </row>
    <row r="211" spans="1:10" x14ac:dyDescent="0.25">
      <c r="A211" s="136"/>
      <c r="B211" s="136"/>
      <c r="C211" s="60" t="s">
        <v>216</v>
      </c>
      <c r="D211" s="99"/>
      <c r="E211" s="72">
        <v>0</v>
      </c>
      <c r="F211" s="38"/>
      <c r="G211" s="38"/>
      <c r="H211" s="34">
        <f t="shared" si="64"/>
        <v>0</v>
      </c>
      <c r="I211" s="47">
        <f t="shared" si="65"/>
        <v>0</v>
      </c>
    </row>
    <row r="212" spans="1:10" x14ac:dyDescent="0.25">
      <c r="A212" s="136"/>
      <c r="B212" s="136"/>
      <c r="C212" s="56" t="s">
        <v>163</v>
      </c>
      <c r="D212" s="136" t="s">
        <v>255</v>
      </c>
      <c r="E212" s="141">
        <v>0</v>
      </c>
      <c r="F212" s="38"/>
      <c r="G212" s="38"/>
      <c r="H212" s="34" t="s">
        <v>67</v>
      </c>
      <c r="I212" s="34" t="s">
        <v>67</v>
      </c>
    </row>
    <row r="213" spans="1:10" x14ac:dyDescent="0.25">
      <c r="A213" s="136"/>
      <c r="B213" s="136"/>
      <c r="C213" s="56" t="s">
        <v>164</v>
      </c>
      <c r="D213" s="136"/>
      <c r="E213" s="142"/>
      <c r="F213" s="38"/>
      <c r="G213" s="38"/>
      <c r="H213" s="34" t="s">
        <v>67</v>
      </c>
      <c r="I213" s="34" t="s">
        <v>67</v>
      </c>
    </row>
    <row r="214" spans="1:10" x14ac:dyDescent="0.25">
      <c r="A214" s="136"/>
      <c r="B214" s="136"/>
      <c r="C214" s="56" t="s">
        <v>168</v>
      </c>
      <c r="D214" s="136"/>
      <c r="E214" s="143"/>
      <c r="F214" s="34">
        <f>+F212+F213</f>
        <v>0</v>
      </c>
      <c r="G214" s="34">
        <f t="shared" ref="G214" si="66">+G212+G213</f>
        <v>0</v>
      </c>
      <c r="H214" s="34">
        <f>+G214-F214</f>
        <v>0</v>
      </c>
      <c r="I214" s="47">
        <f>+ROUND(IF(H214&gt;0,H214*E212,0),4)</f>
        <v>0</v>
      </c>
    </row>
    <row r="215" spans="1:10" x14ac:dyDescent="0.25">
      <c r="A215" s="136"/>
      <c r="B215" s="136"/>
      <c r="C215" s="56" t="s">
        <v>184</v>
      </c>
      <c r="D215" s="136" t="s">
        <v>255</v>
      </c>
      <c r="E215" s="141">
        <v>0</v>
      </c>
      <c r="F215" s="38"/>
      <c r="G215" s="38"/>
      <c r="H215" s="34" t="s">
        <v>67</v>
      </c>
      <c r="I215" s="34" t="s">
        <v>67</v>
      </c>
    </row>
    <row r="216" spans="1:10" x14ac:dyDescent="0.25">
      <c r="A216" s="136"/>
      <c r="B216" s="136"/>
      <c r="C216" s="56" t="s">
        <v>164</v>
      </c>
      <c r="D216" s="136"/>
      <c r="E216" s="142"/>
      <c r="F216" s="38"/>
      <c r="G216" s="38"/>
      <c r="H216" s="34" t="s">
        <v>67</v>
      </c>
      <c r="I216" s="34" t="s">
        <v>67</v>
      </c>
    </row>
    <row r="217" spans="1:10" x14ac:dyDescent="0.25">
      <c r="A217" s="136"/>
      <c r="B217" s="136"/>
      <c r="C217" s="60" t="s">
        <v>219</v>
      </c>
      <c r="D217" s="136"/>
      <c r="E217" s="143"/>
      <c r="F217" s="34">
        <f>+F215+F216</f>
        <v>0</v>
      </c>
      <c r="G217" s="34">
        <f t="shared" ref="G217" si="67">+G215+G216</f>
        <v>0</v>
      </c>
      <c r="H217" s="34">
        <f>+G217-F217</f>
        <v>0</v>
      </c>
      <c r="I217" s="47">
        <f>+ROUND(IF(H217&gt;0,H217*E215,0),4)</f>
        <v>0</v>
      </c>
    </row>
    <row r="218" spans="1:10" x14ac:dyDescent="0.25">
      <c r="A218" s="136"/>
      <c r="B218" s="136"/>
      <c r="C218" s="56" t="s">
        <v>185</v>
      </c>
      <c r="D218" s="136" t="s">
        <v>255</v>
      </c>
      <c r="E218" s="141">
        <v>0</v>
      </c>
      <c r="F218" s="38"/>
      <c r="G218" s="38"/>
      <c r="H218" s="34" t="s">
        <v>67</v>
      </c>
      <c r="I218" s="34" t="s">
        <v>67</v>
      </c>
    </row>
    <row r="219" spans="1:10" x14ac:dyDescent="0.25">
      <c r="A219" s="136"/>
      <c r="B219" s="136"/>
      <c r="C219" s="56" t="s">
        <v>164</v>
      </c>
      <c r="D219" s="136"/>
      <c r="E219" s="142"/>
      <c r="F219" s="38"/>
      <c r="G219" s="38"/>
      <c r="H219" s="34" t="s">
        <v>67</v>
      </c>
      <c r="I219" s="34" t="s">
        <v>67</v>
      </c>
    </row>
    <row r="220" spans="1:10" x14ac:dyDescent="0.25">
      <c r="A220" s="136"/>
      <c r="B220" s="136"/>
      <c r="C220" s="60" t="s">
        <v>220</v>
      </c>
      <c r="D220" s="136"/>
      <c r="E220" s="143"/>
      <c r="F220" s="34">
        <f>+F218+F219</f>
        <v>0</v>
      </c>
      <c r="G220" s="34">
        <f t="shared" ref="G220" si="68">+G218+G219</f>
        <v>0</v>
      </c>
      <c r="H220" s="34">
        <f>+G220-F220</f>
        <v>0</v>
      </c>
      <c r="I220" s="47">
        <f>+ROUND(IF(H220&gt;0,H220*E218,0),4)</f>
        <v>0</v>
      </c>
    </row>
    <row r="221" spans="1:10" x14ac:dyDescent="0.25">
      <c r="A221" s="149" t="s">
        <v>66</v>
      </c>
      <c r="B221" s="150" t="s">
        <v>188</v>
      </c>
      <c r="C221" s="58" t="s">
        <v>162</v>
      </c>
      <c r="D221" s="73" t="s">
        <v>67</v>
      </c>
      <c r="E221" s="49" t="s">
        <v>67</v>
      </c>
      <c r="F221" s="74" t="s">
        <v>67</v>
      </c>
      <c r="G221" s="74" t="s">
        <v>67</v>
      </c>
      <c r="H221" s="74" t="s">
        <v>67</v>
      </c>
      <c r="I221" s="76">
        <f>+SUM(I203:I211)</f>
        <v>0</v>
      </c>
    </row>
    <row r="222" spans="1:10" ht="15.75" thickBot="1" x14ac:dyDescent="0.3">
      <c r="A222" s="149"/>
      <c r="B222" s="150"/>
      <c r="C222" s="62" t="s">
        <v>168</v>
      </c>
      <c r="D222" s="70" t="s">
        <v>255</v>
      </c>
      <c r="E222" s="77">
        <f>+E212+E215+E218</f>
        <v>0</v>
      </c>
      <c r="F222" s="78" t="s">
        <v>67</v>
      </c>
      <c r="G222" s="78" t="s">
        <v>67</v>
      </c>
      <c r="H222" s="78" t="s">
        <v>67</v>
      </c>
      <c r="I222" s="79">
        <f>+I214+I217+I220</f>
        <v>0</v>
      </c>
    </row>
    <row r="223" spans="1:10" ht="15.75" thickBot="1" x14ac:dyDescent="0.3">
      <c r="A223" s="80"/>
      <c r="B223" s="81"/>
      <c r="C223" s="82" t="s">
        <v>257</v>
      </c>
      <c r="D223" s="85"/>
      <c r="E223" s="88" t="s">
        <v>67</v>
      </c>
      <c r="F223" s="88" t="s">
        <v>67</v>
      </c>
      <c r="G223" s="88" t="s">
        <v>67</v>
      </c>
      <c r="H223" s="50" t="s">
        <v>67</v>
      </c>
      <c r="I223" s="51">
        <f>ROUND(SUM(I77:I78,I169:I170,I201:I202,I221:I222),4)</f>
        <v>0</v>
      </c>
      <c r="J223" s="67"/>
    </row>
    <row r="224" spans="1:10" ht="15.75" thickBot="1" x14ac:dyDescent="0.3">
      <c r="A224" s="80"/>
      <c r="B224" s="81"/>
      <c r="C224" s="83" t="s">
        <v>68</v>
      </c>
      <c r="D224" s="86"/>
      <c r="E224" s="89" t="s">
        <v>67</v>
      </c>
      <c r="F224" s="89" t="s">
        <v>67</v>
      </c>
      <c r="G224" s="89" t="s">
        <v>67</v>
      </c>
      <c r="H224" s="52" t="s">
        <v>67</v>
      </c>
      <c r="I224" s="53">
        <f>ROUND(I225-I223,4)</f>
        <v>0</v>
      </c>
      <c r="J224" s="67"/>
    </row>
    <row r="225" spans="1:11" ht="16.5" thickBot="1" x14ac:dyDescent="0.3">
      <c r="A225" s="80"/>
      <c r="B225" s="81"/>
      <c r="C225" s="84" t="s">
        <v>69</v>
      </c>
      <c r="D225" s="87"/>
      <c r="E225" s="90" t="s">
        <v>67</v>
      </c>
      <c r="F225" s="90" t="s">
        <v>67</v>
      </c>
      <c r="G225" s="90" t="s">
        <v>67</v>
      </c>
      <c r="H225" s="54" t="s">
        <v>67</v>
      </c>
      <c r="I225" s="55">
        <f>+ROUND(I223*1.2,4)</f>
        <v>0</v>
      </c>
      <c r="J225" s="67"/>
    </row>
    <row r="226" spans="1:11" x14ac:dyDescent="0.25">
      <c r="A226" s="67"/>
      <c r="B226" s="68"/>
      <c r="C226" s="69"/>
      <c r="D226" s="68"/>
      <c r="E226" s="67"/>
      <c r="F226" s="67"/>
      <c r="G226" s="67"/>
      <c r="H226" s="67"/>
      <c r="I226" s="67"/>
      <c r="J226" s="67"/>
    </row>
    <row r="227" spans="1:11" s="42" customFormat="1" ht="30" customHeight="1" x14ac:dyDescent="0.25">
      <c r="A227" s="91"/>
      <c r="B227" s="92"/>
      <c r="C227" s="93"/>
      <c r="D227" s="92"/>
      <c r="E227" s="124" t="s">
        <v>258</v>
      </c>
      <c r="F227" s="124"/>
      <c r="G227" s="125"/>
      <c r="H227" s="63">
        <f>ROUND((I223),2)</f>
        <v>0</v>
      </c>
      <c r="I227" s="64" t="s">
        <v>57</v>
      </c>
      <c r="J227" s="91"/>
      <c r="K227" s="91"/>
    </row>
    <row r="228" spans="1:11" s="42" customFormat="1" ht="38.25" customHeight="1" x14ac:dyDescent="0.25">
      <c r="A228" s="91"/>
      <c r="B228" s="92"/>
      <c r="C228" s="93"/>
      <c r="D228" s="92"/>
      <c r="E228" s="144" t="s">
        <v>239</v>
      </c>
      <c r="F228" s="144"/>
      <c r="G228" s="145"/>
      <c r="H228" s="65">
        <f>ROUND((+E78+E170+E202+E222),6)</f>
        <v>0</v>
      </c>
      <c r="I228" s="66" t="s">
        <v>244</v>
      </c>
      <c r="J228" s="94"/>
      <c r="K228" s="91"/>
    </row>
    <row r="229" spans="1:11" s="42" customFormat="1" ht="45.75" customHeight="1" x14ac:dyDescent="0.25">
      <c r="A229" s="91"/>
      <c r="B229" s="92"/>
      <c r="C229" s="93"/>
      <c r="D229" s="92"/>
      <c r="E229" s="146" t="s">
        <v>259</v>
      </c>
      <c r="F229" s="146"/>
      <c r="G229" s="147"/>
      <c r="H229" s="65">
        <f>IFERROR(ROUND(H227/H228,6),0)</f>
        <v>0</v>
      </c>
      <c r="I229" s="66" t="s">
        <v>245</v>
      </c>
      <c r="J229" s="91"/>
      <c r="K229" s="91"/>
    </row>
    <row r="230" spans="1:11" x14ac:dyDescent="0.25">
      <c r="A230" s="95"/>
      <c r="B230" s="96"/>
      <c r="C230" s="97"/>
      <c r="D230" s="96"/>
      <c r="E230" s="95"/>
      <c r="F230" s="95"/>
      <c r="G230" s="95"/>
      <c r="H230" s="95"/>
      <c r="I230" s="95"/>
      <c r="J230" s="95"/>
      <c r="K230" s="95"/>
    </row>
    <row r="231" spans="1:11" x14ac:dyDescent="0.25">
      <c r="A231" s="98" t="s">
        <v>221</v>
      </c>
      <c r="B231" s="96"/>
      <c r="C231" s="97"/>
      <c r="D231" s="96"/>
      <c r="E231" s="95"/>
      <c r="F231" s="95"/>
      <c r="G231" s="95"/>
      <c r="H231" s="95"/>
      <c r="I231" s="95"/>
      <c r="J231" s="95"/>
      <c r="K231" s="95"/>
    </row>
    <row r="232" spans="1:11" x14ac:dyDescent="0.25">
      <c r="A232" s="132" t="s">
        <v>243</v>
      </c>
      <c r="B232" s="132"/>
      <c r="C232" s="132"/>
      <c r="D232" s="132"/>
      <c r="E232" s="132"/>
      <c r="F232" s="132"/>
      <c r="G232" s="132"/>
      <c r="H232" s="132"/>
      <c r="I232" s="132"/>
      <c r="J232" s="95"/>
      <c r="K232" s="95"/>
    </row>
    <row r="233" spans="1:11" x14ac:dyDescent="0.25">
      <c r="A233" s="132" t="s">
        <v>240</v>
      </c>
      <c r="B233" s="132"/>
      <c r="C233" s="132"/>
      <c r="D233" s="132"/>
      <c r="E233" s="132"/>
      <c r="F233" s="132"/>
      <c r="G233" s="132"/>
      <c r="H233" s="132"/>
      <c r="I233" s="132"/>
      <c r="J233" s="95"/>
      <c r="K233" s="95"/>
    </row>
    <row r="234" spans="1:11" ht="15" customHeight="1" x14ac:dyDescent="0.25">
      <c r="A234" s="133" t="s">
        <v>241</v>
      </c>
      <c r="B234" s="133"/>
      <c r="C234" s="133"/>
      <c r="D234" s="133"/>
      <c r="E234" s="133"/>
      <c r="F234" s="133"/>
      <c r="G234" s="133"/>
      <c r="H234" s="133"/>
      <c r="I234" s="133"/>
      <c r="J234" s="95"/>
      <c r="K234" s="95"/>
    </row>
    <row r="235" spans="1:11" x14ac:dyDescent="0.25">
      <c r="A235" s="132" t="s">
        <v>254</v>
      </c>
      <c r="B235" s="132"/>
      <c r="C235" s="132"/>
      <c r="D235" s="132"/>
      <c r="E235" s="132"/>
      <c r="F235" s="132"/>
      <c r="G235" s="132"/>
      <c r="H235" s="132"/>
      <c r="I235" s="132"/>
      <c r="J235" s="95"/>
      <c r="K235" s="95"/>
    </row>
    <row r="236" spans="1:11" x14ac:dyDescent="0.25">
      <c r="A236" s="132" t="s">
        <v>253</v>
      </c>
      <c r="B236" s="132"/>
      <c r="C236" s="132"/>
      <c r="D236" s="132"/>
      <c r="E236" s="132"/>
      <c r="F236" s="132"/>
      <c r="G236" s="132"/>
      <c r="H236" s="132"/>
      <c r="I236" s="132"/>
      <c r="J236" s="95"/>
      <c r="K236" s="95"/>
    </row>
    <row r="237" spans="1:11" x14ac:dyDescent="0.25">
      <c r="A237" s="132" t="s">
        <v>246</v>
      </c>
      <c r="B237" s="132"/>
      <c r="C237" s="132"/>
      <c r="D237" s="132"/>
      <c r="E237" s="132"/>
      <c r="F237" s="132"/>
      <c r="G237" s="132"/>
      <c r="H237" s="132"/>
      <c r="I237" s="132"/>
      <c r="J237" s="95"/>
      <c r="K237" s="95"/>
    </row>
    <row r="238" spans="1:11" x14ac:dyDescent="0.25">
      <c r="A238" s="132" t="s">
        <v>242</v>
      </c>
      <c r="B238" s="132"/>
      <c r="C238" s="132"/>
      <c r="D238" s="132"/>
      <c r="E238" s="132"/>
      <c r="F238" s="132"/>
      <c r="G238" s="132"/>
      <c r="H238" s="132"/>
      <c r="I238" s="132"/>
      <c r="J238" s="95"/>
      <c r="K238" s="95"/>
    </row>
    <row r="239" spans="1:11" x14ac:dyDescent="0.25">
      <c r="A239" s="98" t="s">
        <v>256</v>
      </c>
      <c r="B239" s="96"/>
      <c r="C239" s="97"/>
      <c r="D239" s="96"/>
      <c r="E239" s="95"/>
      <c r="F239" s="95"/>
      <c r="G239" s="95"/>
      <c r="H239" s="95"/>
      <c r="I239" s="95"/>
      <c r="J239" s="95"/>
      <c r="K239" s="95"/>
    </row>
  </sheetData>
  <sheetProtection algorithmName="SHA-512" hashValue="GiWErQiJVpuKvKvOdM3TaULqiyLuELpe1y2stwOJ62S9Ek3pl+pteGftVDSkh9YAY4C14NloxfqhkCnztORQSQ==" saltValue="DT7wL/EG4ik66+OV4RqzWA==" spinCount="100000" sheet="1" selectLockedCells="1"/>
  <mergeCells count="179">
    <mergeCell ref="D166:D168"/>
    <mergeCell ref="E166:E168"/>
    <mergeCell ref="D65:D67"/>
    <mergeCell ref="E65:E67"/>
    <mergeCell ref="D68:D70"/>
    <mergeCell ref="E68:E70"/>
    <mergeCell ref="A147:A154"/>
    <mergeCell ref="B147:B154"/>
    <mergeCell ref="D149:D151"/>
    <mergeCell ref="E149:E151"/>
    <mergeCell ref="D152:D154"/>
    <mergeCell ref="E152:E154"/>
    <mergeCell ref="A102:A109"/>
    <mergeCell ref="B102:B109"/>
    <mergeCell ref="D104:D106"/>
    <mergeCell ref="E104:E106"/>
    <mergeCell ref="D107:D109"/>
    <mergeCell ref="E107:E109"/>
    <mergeCell ref="A118:A125"/>
    <mergeCell ref="B118:B125"/>
    <mergeCell ref="D120:D122"/>
    <mergeCell ref="A64:A76"/>
    <mergeCell ref="B64:B76"/>
    <mergeCell ref="D71:D73"/>
    <mergeCell ref="E71:E73"/>
    <mergeCell ref="D74:D76"/>
    <mergeCell ref="D51:D53"/>
    <mergeCell ref="E51:E53"/>
    <mergeCell ref="D54:D56"/>
    <mergeCell ref="E54:E56"/>
    <mergeCell ref="A57:A63"/>
    <mergeCell ref="B57:B63"/>
    <mergeCell ref="D58:D60"/>
    <mergeCell ref="E58:E60"/>
    <mergeCell ref="D61:D63"/>
    <mergeCell ref="E61:E63"/>
    <mergeCell ref="E74:E76"/>
    <mergeCell ref="A1:I1"/>
    <mergeCell ref="A2:A4"/>
    <mergeCell ref="B2:B4"/>
    <mergeCell ref="C2:C4"/>
    <mergeCell ref="D2:D4"/>
    <mergeCell ref="A5:A8"/>
    <mergeCell ref="B5:B8"/>
    <mergeCell ref="D6:D8"/>
    <mergeCell ref="E6:E8"/>
    <mergeCell ref="A9:A13"/>
    <mergeCell ref="B9:B13"/>
    <mergeCell ref="D11:D13"/>
    <mergeCell ref="E11:E13"/>
    <mergeCell ref="A14:A20"/>
    <mergeCell ref="B14:B20"/>
    <mergeCell ref="D15:D17"/>
    <mergeCell ref="E15:E17"/>
    <mergeCell ref="D18:D20"/>
    <mergeCell ref="E18:E20"/>
    <mergeCell ref="A29:A35"/>
    <mergeCell ref="B29:B35"/>
    <mergeCell ref="D30:D32"/>
    <mergeCell ref="E30:E32"/>
    <mergeCell ref="D33:D35"/>
    <mergeCell ref="E33:E35"/>
    <mergeCell ref="A21:A28"/>
    <mergeCell ref="B21:B28"/>
    <mergeCell ref="D23:D25"/>
    <mergeCell ref="E23:E25"/>
    <mergeCell ref="D26:D28"/>
    <mergeCell ref="E26:E28"/>
    <mergeCell ref="D37:D39"/>
    <mergeCell ref="E37:E39"/>
    <mergeCell ref="D40:D42"/>
    <mergeCell ref="A201:A202"/>
    <mergeCell ref="B201:B202"/>
    <mergeCell ref="A203:A220"/>
    <mergeCell ref="B203:B220"/>
    <mergeCell ref="D212:D214"/>
    <mergeCell ref="E212:E214"/>
    <mergeCell ref="D215:D217"/>
    <mergeCell ref="E215:E217"/>
    <mergeCell ref="D218:D220"/>
    <mergeCell ref="E218:E220"/>
    <mergeCell ref="A190:A193"/>
    <mergeCell ref="B190:B193"/>
    <mergeCell ref="D191:D193"/>
    <mergeCell ref="E191:E193"/>
    <mergeCell ref="A198:A200"/>
    <mergeCell ref="B198:B200"/>
    <mergeCell ref="B169:B170"/>
    <mergeCell ref="A77:A78"/>
    <mergeCell ref="B77:B78"/>
    <mergeCell ref="A50:A56"/>
    <mergeCell ref="B50:B56"/>
    <mergeCell ref="E40:E42"/>
    <mergeCell ref="A43:A49"/>
    <mergeCell ref="B43:B49"/>
    <mergeCell ref="D44:D46"/>
    <mergeCell ref="E44:E46"/>
    <mergeCell ref="D47:D49"/>
    <mergeCell ref="E47:E49"/>
    <mergeCell ref="A221:A222"/>
    <mergeCell ref="B221:B222"/>
    <mergeCell ref="D198:D200"/>
    <mergeCell ref="E198:E200"/>
    <mergeCell ref="A171:A189"/>
    <mergeCell ref="B171:B189"/>
    <mergeCell ref="D181:D183"/>
    <mergeCell ref="E181:E183"/>
    <mergeCell ref="D184:D186"/>
    <mergeCell ref="E184:E186"/>
    <mergeCell ref="D187:D189"/>
    <mergeCell ref="E187:E189"/>
    <mergeCell ref="D144:D146"/>
    <mergeCell ref="E144:E146"/>
    <mergeCell ref="A169:A170"/>
    <mergeCell ref="A36:A42"/>
    <mergeCell ref="B36:B42"/>
    <mergeCell ref="A79:A83"/>
    <mergeCell ref="B79:B83"/>
    <mergeCell ref="D81:D83"/>
    <mergeCell ref="E81:E83"/>
    <mergeCell ref="A89:A93"/>
    <mergeCell ref="B89:B93"/>
    <mergeCell ref="D91:D93"/>
    <mergeCell ref="E91:E93"/>
    <mergeCell ref="E120:E122"/>
    <mergeCell ref="D96:D98"/>
    <mergeCell ref="E96:E98"/>
    <mergeCell ref="D99:D101"/>
    <mergeCell ref="E99:E101"/>
    <mergeCell ref="A94:A101"/>
    <mergeCell ref="B94:B101"/>
    <mergeCell ref="A84:A88"/>
    <mergeCell ref="B84:B88"/>
    <mergeCell ref="D86:D88"/>
    <mergeCell ref="E86:E88"/>
    <mergeCell ref="D123:D125"/>
    <mergeCell ref="E123:E125"/>
    <mergeCell ref="A110:A117"/>
    <mergeCell ref="B110:B117"/>
    <mergeCell ref="D112:D114"/>
    <mergeCell ref="E112:E114"/>
    <mergeCell ref="D115:D117"/>
    <mergeCell ref="E115:E117"/>
    <mergeCell ref="B134:B135"/>
    <mergeCell ref="A134:A135"/>
    <mergeCell ref="A136:A140"/>
    <mergeCell ref="B136:B140"/>
    <mergeCell ref="D138:D140"/>
    <mergeCell ref="E138:E140"/>
    <mergeCell ref="A126:A133"/>
    <mergeCell ref="B126:B133"/>
    <mergeCell ref="D128:D130"/>
    <mergeCell ref="E128:E130"/>
    <mergeCell ref="D131:D133"/>
    <mergeCell ref="E131:E133"/>
    <mergeCell ref="E227:G227"/>
    <mergeCell ref="A141:A146"/>
    <mergeCell ref="B141:B146"/>
    <mergeCell ref="A238:I238"/>
    <mergeCell ref="A232:I232"/>
    <mergeCell ref="A233:I233"/>
    <mergeCell ref="A234:I234"/>
    <mergeCell ref="A235:I235"/>
    <mergeCell ref="A236:I236"/>
    <mergeCell ref="A237:I237"/>
    <mergeCell ref="A194:A197"/>
    <mergeCell ref="B194:B197"/>
    <mergeCell ref="D195:D197"/>
    <mergeCell ref="E195:E197"/>
    <mergeCell ref="A155:A168"/>
    <mergeCell ref="B155:B168"/>
    <mergeCell ref="D157:D159"/>
    <mergeCell ref="E157:E159"/>
    <mergeCell ref="D160:D162"/>
    <mergeCell ref="E160:E162"/>
    <mergeCell ref="D163:D165"/>
    <mergeCell ref="E163:E165"/>
    <mergeCell ref="E228:G228"/>
    <mergeCell ref="E229:G2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7" fitToHeight="0" orientation="landscape" r:id="rId1"/>
  <headerFooter>
    <oddFooter>&amp;C&amp;P z &amp;N</oddFooter>
  </headerFooter>
  <rowBreaks count="5" manualBreakCount="5">
    <brk id="42" max="16383" man="1"/>
    <brk id="88" max="16383" man="1"/>
    <brk id="135" max="16383" man="1"/>
    <brk id="170" max="16383" man="1"/>
    <brk id="2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/>
  </sheetViews>
  <sheetFormatPr defaultRowHeight="15" x14ac:dyDescent="0.25"/>
  <cols>
    <col min="1" max="1" width="30.8554687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/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149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150</v>
      </c>
      <c r="J1" s="6" t="s">
        <v>20</v>
      </c>
      <c r="K1" s="6" t="s">
        <v>151</v>
      </c>
      <c r="L1" s="6" t="s">
        <v>152</v>
      </c>
      <c r="M1" s="6" t="s">
        <v>153</v>
      </c>
      <c r="N1" s="8" t="s">
        <v>154</v>
      </c>
      <c r="O1" s="6" t="s">
        <v>155</v>
      </c>
      <c r="P1" s="6" t="s">
        <v>156</v>
      </c>
      <c r="Q1" s="6" t="s">
        <v>157</v>
      </c>
      <c r="R1" s="6" t="s">
        <v>158</v>
      </c>
      <c r="S1" s="6" t="s">
        <v>159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160</v>
      </c>
      <c r="L2" s="1" t="s">
        <v>161</v>
      </c>
      <c r="M2">
        <f>'PDS-PPS-OKTE'!B48</f>
        <v>0</v>
      </c>
      <c r="N2" s="9" t="e">
        <f>#REF!</f>
        <v>#REF!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0306c2e-2ed6-4f7c-8e8d-dc84666b0b98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L Q D A A B Q S w M E F A A C A A g A + D m H V 4 R f w N u l A A A A 9 w A A A B I A H A B D b 2 5 m a W c v U G F j a 2 F n Z S 5 4 b W w g o h g A K K A U A A A A A A A A A A A A A A A A A A A A A A A A A A A A h Y + x D o I w G I R f h X S n L c X B k J 8 y O C q J C Y l x b U q F B i i G F s u 7 O f h I v o I Y R d 0 c 7 + 6 7 5 O 5 + v U E 2 d W 1 w U Y P V v U l R h C k K l J F 9 q U 2 V o t G d w j X K O O y F b E S l g h k 2 N p m s T l H t 3 D k h x H u P f Y z 7 o S K M 0 o g c 8 1 0 h a 9 W J U B v r h J E K f V r l / x b i c H i N 4 Q x H 0 Q o z x m J M g S w u 5 N p 8 C T Y P f q Y / J m z G 1 o 2 D 4 r Y J i y 2 Q R Q J 5 n + A P U E s D B B Q A A g A I A P g 5 h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O Y d X 5 t d + k a 0 A A A D b A A A A E w A c A E Z v c m 1 1 b G F z L 1 N l Y 3 R p b 2 4 x L m 0 g o h g A K K A U A A A A A A A A A A A A A A A A A A A A A A A A A A A A b Y 2 9 C o M w H M T 3 Q N 4 h p I s F E e w q T t K 1 i 0 J B c Y j 6 L 7 X m Q 5 I I i v h i h X a p D 9 a 0 Q q f e c n D c / c 5 A b V s l S b p 5 G G G E k b k y D Q 3 J W D W s z 4 4 d S E w 4 W I y I U 9 5 o d X P B c a y B B 8 m g N U h 7 V r q r l O q 8 / V y c m I C Y / r a 0 X I p E S e t a p b 8 h d j Q X I E G + H s R O P X U w 1 + Y Q Z J p J c 1 F a J I o P Q m Z T D 8 b 7 / v n z T F O 7 3 n u o Q + p / V k A s j H Z Z 9 h i 1 8 i 8 2 e g N Q S w E C L Q A U A A I A C A D 4 O Y d X h F / A 2 6 U A A A D 3 A A A A E g A A A A A A A A A A A A A A A A A A A A A A Q 2 9 u Z m l n L 1 B h Y 2 t h Z 2 U u e G 1 s U E s B A i 0 A F A A C A A g A + D m H V w / K 6 a u k A A A A 6 Q A A A B M A A A A A A A A A A A A A A A A A 8 Q A A A F t D b 2 5 0 Z W 5 0 X 1 R 5 c G V z X S 5 4 b W x Q S w E C L Q A U A A I A C A D 4 O Y d X 5 t d + k a 0 A A A D b A A A A E w A A A A A A A A A A A A A A A A D i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i C A A A A A A A A A A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8 O h Y 2 l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D d U M D Y 6 M T U 6 M j A u M D E 1 O T M 0 O F o i I C 8 + P E V u d H J 5 I F R 5 c G U 9 I k Z p b G x D b 2 x 1 b W 5 U e X B l c y I g V m F s d W U 9 I n N C Z z 0 9 I i A v P j x F b n R y e S B U e X B l P S J G a W x s Q 2 9 s d W 1 u T m F t Z X M i I F Z h b H V l P S J z W y Z x d W 9 0 O 1 N 0 x L p w Z W M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L 0 F 1 d G 9 S Z W 1 v d m V k Q 2 9 s d W 1 u c z E u e 1 N 0 x L p w Z W M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X E v m t h M i 9 B d X R v U m V t b 3 Z l Z E N v b H V t b n M x L n t T d M S 6 c G V j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S V D N C V C R W t h M i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U l Q z Q l Q k V r Y T I v W m 1 l b m V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/ R N o x 0 N r t E r p N R r t d J I + s A A A A A A g A A A A A A A 2 Y A A M A A A A A Q A A A A 2 f r v S c S x p r n F D 1 8 h N 2 8 W I g A A A A A E g A A A o A A A A B A A A A D L U y R v o M V 2 V f 8 9 R G M F s f T H U A A A A I U E R t 8 F D K J M o 8 Z L x v 8 c A b E q k 2 7 s S 4 O e T 9 d n 0 X q Q 2 b 5 C E R O l h B O J W z x p y H V E S k d I 1 V a d 7 O U W O U 3 c o J V Z C t K c i S X u d 7 4 R l y e k d D + F u d 8 t V 7 7 5 F A A A A D r 7 F M / 9 M W R g P v S U L 5 X G s G t n h 0 5 e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164DE7DC3DCB418B518C9F80E743FE" ma:contentTypeVersion="17" ma:contentTypeDescription="Umožňuje vytvoriť nový dokument." ma:contentTypeScope="" ma:versionID="aad537cf70b97c759c5c1420c856f494">
  <xsd:schema xmlns:xsd="http://www.w3.org/2001/XMLSchema" xmlns:xs="http://www.w3.org/2001/XMLSchema" xmlns:p="http://schemas.microsoft.com/office/2006/metadata/properties" xmlns:ns3="a0306c2e-2ed6-4f7c-8e8d-dc84666b0b98" xmlns:ns4="9754410a-62e8-4354-a353-ce3b86e7de89" targetNamespace="http://schemas.microsoft.com/office/2006/metadata/properties" ma:root="true" ma:fieldsID="80aaf9d69e13ecf12be8c52143b66736" ns3:_="" ns4:_="">
    <xsd:import namespace="a0306c2e-2ed6-4f7c-8e8d-dc84666b0b98"/>
    <xsd:import namespace="9754410a-62e8-4354-a353-ce3b86e7de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06c2e-2ed6-4f7c-8e8d-dc84666b0b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4410a-62e8-4354-a353-ce3b86e7de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68C611-18D2-4075-A9AF-F4B30066A4EE}">
  <ds:schemaRefs>
    <ds:schemaRef ds:uri="http://schemas.openxmlformats.org/package/2006/metadata/core-properties"/>
    <ds:schemaRef ds:uri="http://schemas.microsoft.com/office/2006/documentManagement/types"/>
    <ds:schemaRef ds:uri="9754410a-62e8-4354-a353-ce3b86e7de89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0306c2e-2ed6-4f7c-8e8d-dc84666b0b9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52BF65-A6E2-435C-A0A5-250A20A5D18E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CF7F4D5-EF5E-4869-8B3A-6DEACE981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06c2e-2ed6-4f7c-8e8d-dc84666b0b98"/>
    <ds:schemaRef ds:uri="9754410a-62e8-4354-a353-ce3b86e7d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03F045-D092-4AD4-989D-12B7CB1FDD8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a0c4d74-2ddf-4a3f-9c85-3b2ab35ffe4a}" enabled="1" method="Standard" siteId="{95735dfb-83cb-4be7-9b78-61e3b2310d4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PDS-PPS-OKTE</vt:lpstr>
      <vt:lpstr>podklad PDS</vt:lpstr>
      <vt:lpstr>Okresy</vt:lpstr>
      <vt:lpstr>Output</vt:lpstr>
      <vt:lpstr>'podklad PDS'!Názvy_tlače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2024-03-06T14:31:03Z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0x010100FA164DE7DC3DCB418B518C9F80E743FE</vt:lpwstr>
  </property>
</Properties>
</file>