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A164D7AC-ACC0-43C4-BEEC-A5C55727899F}" xr6:coauthVersionLast="47" xr6:coauthVersionMax="47" xr10:uidLastSave="{00000000-0000-0000-0000-000000000000}"/>
  <workbookProtection workbookAlgorithmName="SHA-512" workbookHashValue="ia4+YB8qOx2+YUA7/S1OHnC5xBmkpEXbT2aS1v8frmJUR+RtMsVw8tV81izuEG+ik6KD+wiUQj21097j94+k+w==" workbookSaltValue="TXcmTE97De4ReFYXozFDzQ==" workbookSpinCount="100000" lockStructure="1"/>
  <bookViews>
    <workbookView xWindow="22932" yWindow="-108" windowWidth="23256" windowHeight="12456" firstSheet="1" activeTab="1" xr2:uid="{00000000-000D-0000-FFFF-FFFF00000000}"/>
  </bookViews>
  <sheets>
    <sheet name="PDS-PPS-OKTE" sheetId="1" state="hidden" r:id="rId1"/>
    <sheet name="Návod" sheetId="11" r:id="rId2"/>
    <sheet name="Údaje o žiadateľovi" sheetId="13" r:id="rId3"/>
    <sheet name="Výsledok RZ 2024 Tarify " sheetId="12" r:id="rId4"/>
    <sheet name="podklad PDS" sheetId="10" r:id="rId5"/>
    <sheet name="Okresy" sheetId="4" state="hidden" r:id="rId6"/>
    <sheet name="Output" sheetId="5" state="hidden" r:id="rId7"/>
  </sheets>
  <externalReferences>
    <externalReference r:id="rId8"/>
  </externalReferences>
  <definedNames>
    <definedName name="_xlnm._FilterDatabase" localSheetId="4" hidden="1">'podklad PDS'!$A$4:$K$225</definedName>
    <definedName name="FEDOR">'[1]Select mapovanie'!$A$1:$C$110</definedName>
    <definedName name="_xlnm.Print_Titles" localSheetId="4">'podklad PDS'!$1:$4</definedName>
    <definedName name="PREPOCETM">'[1]Select mapovanie'!$C$2:$C$100</definedName>
    <definedName name="REPORT">'[1]Select mapovanie'!$A$2:$A$100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2" l="1"/>
  <c r="B8" i="12"/>
  <c r="B9" i="12"/>
  <c r="B10" i="12"/>
  <c r="B11" i="12"/>
  <c r="B12" i="12"/>
  <c r="B13" i="12"/>
  <c r="B14" i="12"/>
  <c r="B15" i="12"/>
  <c r="B16" i="12"/>
  <c r="B17" i="12"/>
  <c r="B6" i="12"/>
  <c r="C18" i="12"/>
  <c r="B18" i="12" l="1"/>
  <c r="B83" i="13"/>
  <c r="F8" i="10" l="1"/>
  <c r="G8" i="10"/>
  <c r="F13" i="10"/>
  <c r="G13" i="10"/>
  <c r="F17" i="10"/>
  <c r="G17" i="10"/>
  <c r="F20" i="10"/>
  <c r="G20" i="10"/>
  <c r="F25" i="10"/>
  <c r="G25" i="10"/>
  <c r="F28" i="10"/>
  <c r="G28" i="10"/>
  <c r="F32" i="10"/>
  <c r="G32" i="10"/>
  <c r="F35" i="10"/>
  <c r="G35" i="10"/>
  <c r="F39" i="10"/>
  <c r="G39" i="10"/>
  <c r="F42" i="10"/>
  <c r="G42" i="10"/>
  <c r="F46" i="10"/>
  <c r="G46" i="10"/>
  <c r="F49" i="10"/>
  <c r="G49" i="10"/>
  <c r="F53" i="10"/>
  <c r="G53" i="10"/>
  <c r="F56" i="10"/>
  <c r="G56" i="10"/>
  <c r="F60" i="10"/>
  <c r="G60" i="10"/>
  <c r="F63" i="10"/>
  <c r="G63" i="10"/>
  <c r="F67" i="10"/>
  <c r="G67" i="10"/>
  <c r="F70" i="10"/>
  <c r="G70" i="10"/>
  <c r="F73" i="10"/>
  <c r="G73" i="10"/>
  <c r="F76" i="10"/>
  <c r="G76" i="10"/>
  <c r="E78" i="10"/>
  <c r="F83" i="10"/>
  <c r="G83" i="10"/>
  <c r="F88" i="10"/>
  <c r="G88" i="10"/>
  <c r="F93" i="10"/>
  <c r="G93" i="10"/>
  <c r="F98" i="10"/>
  <c r="G98" i="10"/>
  <c r="F101" i="10"/>
  <c r="G101" i="10"/>
  <c r="F106" i="10"/>
  <c r="G106" i="10"/>
  <c r="F109" i="10"/>
  <c r="G109" i="10"/>
  <c r="F114" i="10"/>
  <c r="G114" i="10"/>
  <c r="F117" i="10"/>
  <c r="G117" i="10"/>
  <c r="F122" i="10"/>
  <c r="G122" i="10"/>
  <c r="F125" i="10"/>
  <c r="G125" i="10"/>
  <c r="F130" i="10"/>
  <c r="G130" i="10"/>
  <c r="F133" i="10"/>
  <c r="G133" i="10"/>
  <c r="F140" i="10"/>
  <c r="G140" i="10"/>
  <c r="F146" i="10"/>
  <c r="G146" i="10"/>
  <c r="F151" i="10"/>
  <c r="G151" i="10"/>
  <c r="F154" i="10"/>
  <c r="G154" i="10"/>
  <c r="F159" i="10"/>
  <c r="G159" i="10"/>
  <c r="F162" i="10"/>
  <c r="G162" i="10"/>
  <c r="F165" i="10"/>
  <c r="G165" i="10"/>
  <c r="F168" i="10"/>
  <c r="G168" i="10"/>
  <c r="F183" i="10"/>
  <c r="G183" i="10"/>
  <c r="F186" i="10"/>
  <c r="G186" i="10"/>
  <c r="F189" i="10"/>
  <c r="G189" i="10"/>
  <c r="F193" i="10"/>
  <c r="G193" i="10"/>
  <c r="F197" i="10"/>
  <c r="G197" i="10"/>
  <c r="F200" i="10"/>
  <c r="G200" i="10"/>
  <c r="E202" i="10"/>
  <c r="F214" i="10"/>
  <c r="G214" i="10"/>
  <c r="F217" i="10"/>
  <c r="G217" i="10"/>
  <c r="F220" i="10"/>
  <c r="G220" i="10"/>
  <c r="E170" i="10" l="1"/>
  <c r="E222" i="10"/>
  <c r="H143" i="10" l="1"/>
  <c r="I143" i="10" s="1"/>
  <c r="H142" i="10"/>
  <c r="I142" i="10" s="1"/>
  <c r="H141" i="10"/>
  <c r="I141" i="10" s="1"/>
  <c r="H194" i="10" l="1"/>
  <c r="I194" i="10" s="1"/>
  <c r="H190" i="10"/>
  <c r="I190" i="10" s="1"/>
  <c r="H193" i="10" l="1"/>
  <c r="I193" i="10" s="1"/>
  <c r="H197" i="10"/>
  <c r="I197" i="10" s="1"/>
  <c r="H5" i="10" l="1"/>
  <c r="I5" i="10" s="1"/>
  <c r="H156" i="10"/>
  <c r="I156" i="10" s="1"/>
  <c r="H148" i="10"/>
  <c r="I148" i="10" s="1"/>
  <c r="H147" i="10"/>
  <c r="I147" i="10" s="1"/>
  <c r="H155" i="10"/>
  <c r="I155" i="10" s="1"/>
  <c r="H137" i="10"/>
  <c r="I137" i="10" s="1"/>
  <c r="H127" i="10"/>
  <c r="I127" i="10" s="1"/>
  <c r="H119" i="10"/>
  <c r="I119" i="10" s="1"/>
  <c r="H111" i="10"/>
  <c r="I111" i="10" s="1"/>
  <c r="H103" i="10"/>
  <c r="I103" i="10" s="1"/>
  <c r="H95" i="10"/>
  <c r="I95" i="10" s="1"/>
  <c r="H90" i="10"/>
  <c r="I90" i="10" s="1"/>
  <c r="H85" i="10"/>
  <c r="I85" i="10" s="1"/>
  <c r="H80" i="10"/>
  <c r="I80" i="10" s="1"/>
  <c r="H57" i="10"/>
  <c r="I57" i="10" s="1"/>
  <c r="H50" i="10"/>
  <c r="I50" i="10" s="1"/>
  <c r="H168" i="10" l="1"/>
  <c r="I168" i="10" s="1"/>
  <c r="H165" i="10"/>
  <c r="I165" i="10" s="1"/>
  <c r="H70" i="10"/>
  <c r="I70" i="10" s="1"/>
  <c r="H53" i="10"/>
  <c r="I53" i="10" s="1"/>
  <c r="H151" i="10"/>
  <c r="I151" i="10" s="1"/>
  <c r="H154" i="10"/>
  <c r="I154" i="10" s="1"/>
  <c r="H73" i="10"/>
  <c r="I73" i="10" s="1"/>
  <c r="H159" i="10"/>
  <c r="I159" i="10" s="1"/>
  <c r="H162" i="10"/>
  <c r="I162" i="10" s="1"/>
  <c r="H63" i="10"/>
  <c r="I63" i="10" s="1"/>
  <c r="H60" i="10"/>
  <c r="I60" i="10" s="1"/>
  <c r="H67" i="10"/>
  <c r="I67" i="10" s="1"/>
  <c r="H56" i="10"/>
  <c r="I56" i="10" s="1"/>
  <c r="H174" i="10" l="1"/>
  <c r="I174" i="10" s="1"/>
  <c r="H136" i="10"/>
  <c r="I136" i="10" s="1"/>
  <c r="H135" i="10"/>
  <c r="I135" i="10" s="1"/>
  <c r="H134" i="10"/>
  <c r="I134" i="10" s="1"/>
  <c r="H126" i="10"/>
  <c r="I126" i="10" s="1"/>
  <c r="H118" i="10"/>
  <c r="I118" i="10" s="1"/>
  <c r="H110" i="10"/>
  <c r="I110" i="10" s="1"/>
  <c r="H102" i="10"/>
  <c r="I102" i="10" s="1"/>
  <c r="H94" i="10"/>
  <c r="I94" i="10" s="1"/>
  <c r="H89" i="10"/>
  <c r="I89" i="10" s="1"/>
  <c r="H79" i="10"/>
  <c r="I79" i="10" s="1"/>
  <c r="H64" i="10"/>
  <c r="I64" i="10" s="1"/>
  <c r="H43" i="10"/>
  <c r="I43" i="10" s="1"/>
  <c r="H36" i="10"/>
  <c r="I36" i="10" s="1"/>
  <c r="H22" i="10"/>
  <c r="I22" i="10" s="1"/>
  <c r="H10" i="10"/>
  <c r="I10" i="10" s="1"/>
  <c r="H211" i="10"/>
  <c r="I211" i="10" s="1"/>
  <c r="H210" i="10"/>
  <c r="I210" i="10" s="1"/>
  <c r="H209" i="10"/>
  <c r="I209" i="10" s="1"/>
  <c r="H208" i="10"/>
  <c r="I208" i="10" s="1"/>
  <c r="H207" i="10"/>
  <c r="I207" i="10" s="1"/>
  <c r="H206" i="10"/>
  <c r="I206" i="10" s="1"/>
  <c r="H205" i="10"/>
  <c r="I205" i="10" s="1"/>
  <c r="H204" i="10"/>
  <c r="I204" i="10" s="1"/>
  <c r="H203" i="10"/>
  <c r="I203" i="10" s="1"/>
  <c r="H180" i="10"/>
  <c r="I180" i="10" s="1"/>
  <c r="H179" i="10"/>
  <c r="I179" i="10" s="1"/>
  <c r="H178" i="10"/>
  <c r="I178" i="10" s="1"/>
  <c r="H177" i="10"/>
  <c r="I177" i="10" s="1"/>
  <c r="H176" i="10"/>
  <c r="I176" i="10" s="1"/>
  <c r="H175" i="10"/>
  <c r="I175" i="10" s="1"/>
  <c r="H173" i="10"/>
  <c r="I173" i="10" s="1"/>
  <c r="H172" i="10"/>
  <c r="I172" i="10" s="1"/>
  <c r="H171" i="10"/>
  <c r="I171" i="10" s="1"/>
  <c r="H84" i="10"/>
  <c r="I84" i="10" s="1"/>
  <c r="H29" i="10"/>
  <c r="I29" i="10" s="1"/>
  <c r="H21" i="10"/>
  <c r="I21" i="10" s="1"/>
  <c r="H14" i="10"/>
  <c r="I14" i="10" s="1"/>
  <c r="H9" i="10"/>
  <c r="I9" i="10" s="1"/>
  <c r="I77" i="10" l="1"/>
  <c r="I169" i="10"/>
  <c r="I201" i="10"/>
  <c r="H228" i="10"/>
  <c r="B26" i="12" s="1"/>
  <c r="I221" i="10"/>
  <c r="H146" i="10"/>
  <c r="I146" i="10" s="1"/>
  <c r="H140" i="10"/>
  <c r="I140" i="10" s="1"/>
  <c r="H122" i="10"/>
  <c r="I122" i="10" s="1"/>
  <c r="H114" i="10"/>
  <c r="I114" i="10" s="1"/>
  <c r="H125" i="10"/>
  <c r="I125" i="10" s="1"/>
  <c r="H130" i="10"/>
  <c r="I130" i="10" s="1"/>
  <c r="H133" i="10"/>
  <c r="I133" i="10" s="1"/>
  <c r="H117" i="10"/>
  <c r="I117" i="10" s="1"/>
  <c r="H106" i="10"/>
  <c r="I106" i="10" s="1"/>
  <c r="H109" i="10"/>
  <c r="I109" i="10" s="1"/>
  <c r="H98" i="10"/>
  <c r="I98" i="10" s="1"/>
  <c r="H101" i="10"/>
  <c r="I101" i="10" s="1"/>
  <c r="H93" i="10"/>
  <c r="I93" i="10" s="1"/>
  <c r="H83" i="10"/>
  <c r="I83" i="10" s="1"/>
  <c r="H76" i="10"/>
  <c r="I76" i="10" s="1"/>
  <c r="H49" i="10"/>
  <c r="I49" i="10" s="1"/>
  <c r="H42" i="10"/>
  <c r="I42" i="10" s="1"/>
  <c r="H46" i="10"/>
  <c r="I46" i="10" s="1"/>
  <c r="H39" i="10"/>
  <c r="I39" i="10" s="1"/>
  <c r="H189" i="10"/>
  <c r="I189" i="10" s="1"/>
  <c r="H217" i="10"/>
  <c r="I217" i="10" s="1"/>
  <c r="H88" i="10"/>
  <c r="I88" i="10" s="1"/>
  <c r="H220" i="10"/>
  <c r="I220" i="10" s="1"/>
  <c r="H20" i="10"/>
  <c r="I20" i="10" s="1"/>
  <c r="H35" i="10"/>
  <c r="I35" i="10" s="1"/>
  <c r="H17" i="10"/>
  <c r="I17" i="10" s="1"/>
  <c r="H28" i="10"/>
  <c r="I28" i="10" s="1"/>
  <c r="H183" i="10"/>
  <c r="I183" i="10" s="1"/>
  <c r="H13" i="10"/>
  <c r="I13" i="10" s="1"/>
  <c r="H186" i="10"/>
  <c r="I186" i="10" s="1"/>
  <c r="H8" i="10"/>
  <c r="I8" i="10" s="1"/>
  <c r="H25" i="10"/>
  <c r="I25" i="10" s="1"/>
  <c r="H200" i="10"/>
  <c r="I200" i="10" s="1"/>
  <c r="H214" i="10"/>
  <c r="I214" i="10" s="1"/>
  <c r="H32" i="10"/>
  <c r="I32" i="10" s="1"/>
  <c r="I222" i="10" l="1"/>
  <c r="I170" i="10"/>
  <c r="I78" i="10"/>
  <c r="I202" i="10"/>
  <c r="B103" i="1"/>
  <c r="I223" i="10" l="1"/>
  <c r="O2" i="5"/>
  <c r="I225" i="10" l="1"/>
  <c r="H227" i="10"/>
  <c r="M2" i="5"/>
  <c r="J2" i="5"/>
  <c r="I2" i="5"/>
  <c r="H2" i="5"/>
  <c r="G2" i="5"/>
  <c r="F2" i="5"/>
  <c r="E2" i="5"/>
  <c r="D2" i="5"/>
  <c r="C2" i="5"/>
  <c r="B2" i="5"/>
  <c r="H229" i="10" l="1"/>
  <c r="B21" i="12"/>
  <c r="B24" i="12" s="1"/>
  <c r="I224" i="10"/>
  <c r="C21" i="12"/>
  <c r="C24" i="12" s="1"/>
  <c r="N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abuľka2" description="Pripojenie k dotazu Tabuľka2 v zošite." type="5" refreshedVersion="0" background="1">
    <dbPr connection="Provider=Microsoft.Mashup.OleDb.1;Data Source=$Workbook$;Location=Tabuľka2;Extended Properties=&quot;&quot;" command="SELECT * FROM [Tabuľka2]"/>
  </connection>
</connections>
</file>

<file path=xl/sharedStrings.xml><?xml version="1.0" encoding="utf-8"?>
<sst xmlns="http://schemas.openxmlformats.org/spreadsheetml/2006/main" count="963" uniqueCount="333">
  <si>
    <t>Žiadosť o poskytnutie kompenzácie vybraných taríf pre odberateľov elektriny v domácnosti a pre ostatných koncových odberateľov elektriny</t>
  </si>
  <si>
    <t>Údaje o žiadateľovi</t>
  </si>
  <si>
    <t>IČO</t>
  </si>
  <si>
    <t>DIČ</t>
  </si>
  <si>
    <t>IČ DPH (ak je žiadateľ platca DPH)</t>
  </si>
  <si>
    <t>Názov alebo obchodné meno</t>
  </si>
  <si>
    <t>Právna forma</t>
  </si>
  <si>
    <t>Adresa sídla/miesta podnikania</t>
  </si>
  <si>
    <t>Ulica</t>
  </si>
  <si>
    <t>Súpisné číslo</t>
  </si>
  <si>
    <t>Orientačné číslo</t>
  </si>
  <si>
    <t>PSČ</t>
  </si>
  <si>
    <t>Obec</t>
  </si>
  <si>
    <t>Okres</t>
  </si>
  <si>
    <t>Osoba s právom konať v mene žiadateľa</t>
  </si>
  <si>
    <t>Meno</t>
  </si>
  <si>
    <t>Priezvisko</t>
  </si>
  <si>
    <t>Typ</t>
  </si>
  <si>
    <t>Kontaktná osoba žiadateľa</t>
  </si>
  <si>
    <t>E-mailová adresa</t>
  </si>
  <si>
    <t>Bankové spojenie (IBAN)</t>
  </si>
  <si>
    <t>Rozhodnutie ÚRSO na rok 2023 (podľa Nariadenia vlády SR č. 465/2022 Z.z.)</t>
  </si>
  <si>
    <t>Číslo cenového rozhodnutia</t>
  </si>
  <si>
    <t>Cenové rozhodnutie zo dňa</t>
  </si>
  <si>
    <t>Cenové rozhodnutie ÚRSO na rok 2022</t>
  </si>
  <si>
    <t>Údaje konečného užívateľa výhod, ak výška dotácie presahuje 100 000 EUR</t>
  </si>
  <si>
    <t>Meno 1</t>
  </si>
  <si>
    <t>Priezvisko 1</t>
  </si>
  <si>
    <t xml:space="preserve"> </t>
  </si>
  <si>
    <t>Meno 2</t>
  </si>
  <si>
    <t>Priezvisko 2</t>
  </si>
  <si>
    <t>Meno 3</t>
  </si>
  <si>
    <t>Priezvisko 3</t>
  </si>
  <si>
    <t>Meno 4</t>
  </si>
  <si>
    <t>Priezvisko 4</t>
  </si>
  <si>
    <t>Meno 5</t>
  </si>
  <si>
    <t>Priezvisko 5</t>
  </si>
  <si>
    <t>Meno 6</t>
  </si>
  <si>
    <t>Priezvisko 6</t>
  </si>
  <si>
    <t>Meno 7</t>
  </si>
  <si>
    <t>Priezvisko 7</t>
  </si>
  <si>
    <t>Meno 8</t>
  </si>
  <si>
    <t>Priezvisko 8</t>
  </si>
  <si>
    <t>Meno 9</t>
  </si>
  <si>
    <t>Priezvisko 9</t>
  </si>
  <si>
    <t>Meno 10</t>
  </si>
  <si>
    <t>Priezvisko 10</t>
  </si>
  <si>
    <t>Vyhlásenie žiadateľa o splnení podmienok</t>
  </si>
  <si>
    <t>Nie je voči mne vedené konkurzné konanie, nie som v konkurze, v reštrukturalizácii a nebol proti mne zamietnutý návrh na vyhlásenie konkurzu pre nedostatok majetku.</t>
  </si>
  <si>
    <t>Zvoliť možnosť</t>
  </si>
  <si>
    <t>Vyhlasujem, že údaje uvedené v žiadosti, vrátane údajov pre výpočet kompenzácie, sú pravdivé, presné a úplné a spĺňam podmienky pre kompenzácie stanovené v Nariadení vlády č. 465/2022 Z.z.</t>
  </si>
  <si>
    <t>Vyhlasujem, že nemám právoplatne uložený trest zákazu prijímať dotácie alebo subvencie.</t>
  </si>
  <si>
    <t>Vyhlasujem, že nemám právoplatne uložený trest zákazu prijímať pomoc a podporu poskytovanú z fondov EÚ.</t>
  </si>
  <si>
    <t xml:space="preserve">Potvrdzujem, že spoločnosť je zapísaná do regfistra partnerov verjného sektora. </t>
  </si>
  <si>
    <t>Som si vedomý právnych dôsledkov nepravdivého vyhlásenia o skutočnostiach uvedených v žiadosti podľa zákona č. 372/1990 Z. z. o priestupkoch v znení neskorších predpisov vrátane trestnoprávnych dôsledkov podľa zákona č. 300/2005 Z. z. Trestného zákona v znení neskorších predpisov.</t>
  </si>
  <si>
    <t>Som si vedomý, že v prípade preukázania nepravdivosti údajov uvedených v žiadosti som povinný kompenzáciu bezodkladne vrátiť poskytovateľovi.</t>
  </si>
  <si>
    <t>Súhlasím so spracovaním osobných údajov podľa Zákona č. 18/2018 Z. z. o ochrane osobných údajov a o zmene a doplnení niektorých zákonov.</t>
  </si>
  <si>
    <t>[€]</t>
  </si>
  <si>
    <t>[1]</t>
  </si>
  <si>
    <t>[2]</t>
  </si>
  <si>
    <t>[3]</t>
  </si>
  <si>
    <t>[4]</t>
  </si>
  <si>
    <t>[5]</t>
  </si>
  <si>
    <t>Odberatelia elektriny v domácnosti pripojení na napäťovú úroveň nízkeho napätia</t>
  </si>
  <si>
    <t>Ostatní koncoví odberatelia elektriny pripojení na napäťovú úroveň nízkeho napätia</t>
  </si>
  <si>
    <t>Ostatní koncoví odberatelia elektriny pripojení na napäťovú úroveň vysokého napätia</t>
  </si>
  <si>
    <t>Ostatní koncoví odberatelia elektriny pripojení na napäťovú úroveň veľmi vysokého napätia</t>
  </si>
  <si>
    <t>n.a.</t>
  </si>
  <si>
    <t>DPH</t>
  </si>
  <si>
    <t>Spolu s DPH</t>
  </si>
  <si>
    <t>Bánovce nad Bebravou</t>
  </si>
  <si>
    <t>Banská Bystrica</t>
  </si>
  <si>
    <t>Banská Štiavnica</t>
  </si>
  <si>
    <t>Bardejov</t>
  </si>
  <si>
    <t>Bratislava I</t>
  </si>
  <si>
    <t>Bratislava II</t>
  </si>
  <si>
    <t>Bratislava III</t>
  </si>
  <si>
    <t>Bratislava IV</t>
  </si>
  <si>
    <t>Bratislava V</t>
  </si>
  <si>
    <t>Brezno</t>
  </si>
  <si>
    <t>Bytča</t>
  </si>
  <si>
    <t>Čadca</t>
  </si>
  <si>
    <t>Detva</t>
  </si>
  <si>
    <t>Dolný Kubín</t>
  </si>
  <si>
    <t>Dunajská Streda</t>
  </si>
  <si>
    <t>Galanta</t>
  </si>
  <si>
    <t>Gelnica</t>
  </si>
  <si>
    <t>Hlohovec</t>
  </si>
  <si>
    <t>Humenné</t>
  </si>
  <si>
    <t>Ilava</t>
  </si>
  <si>
    <t>Kežmarok</t>
  </si>
  <si>
    <t>Komárno</t>
  </si>
  <si>
    <t>Košice - okolie</t>
  </si>
  <si>
    <t>Košice I</t>
  </si>
  <si>
    <t>Košice II</t>
  </si>
  <si>
    <t>Košice III</t>
  </si>
  <si>
    <t>Košice IV</t>
  </si>
  <si>
    <t>Krupina</t>
  </si>
  <si>
    <t>Kysucké Nové Mesto</t>
  </si>
  <si>
    <t>Levice</t>
  </si>
  <si>
    <t>Levoča</t>
  </si>
  <si>
    <t>Liptovský Mikuláš</t>
  </si>
  <si>
    <t>Lučenec</t>
  </si>
  <si>
    <t>Malacky</t>
  </si>
  <si>
    <t>Martin</t>
  </si>
  <si>
    <t>Medzilaborce</t>
  </si>
  <si>
    <t>Michalovce</t>
  </si>
  <si>
    <t>Myjava</t>
  </si>
  <si>
    <t>Námestovo</t>
  </si>
  <si>
    <t>Nitra</t>
  </si>
  <si>
    <t>Nové Mesto nad Váhom</t>
  </si>
  <si>
    <t>Nové Zámky</t>
  </si>
  <si>
    <t>Partizánske</t>
  </si>
  <si>
    <t>Pezinok</t>
  </si>
  <si>
    <t>Piešťany</t>
  </si>
  <si>
    <t>Poltár</t>
  </si>
  <si>
    <t>Poprad</t>
  </si>
  <si>
    <t>Považská Bystrica</t>
  </si>
  <si>
    <t>Prešov</t>
  </si>
  <si>
    <t>Prievidza</t>
  </si>
  <si>
    <t>Púchov</t>
  </si>
  <si>
    <t>Revúca</t>
  </si>
  <si>
    <t>Rimavská Sobota</t>
  </si>
  <si>
    <t>Rožňava</t>
  </si>
  <si>
    <t>Ružomberok</t>
  </si>
  <si>
    <t>Sabinov</t>
  </si>
  <si>
    <t>Senec</t>
  </si>
  <si>
    <t>Senica</t>
  </si>
  <si>
    <t>Skalica</t>
  </si>
  <si>
    <t>Snina</t>
  </si>
  <si>
    <t>Sobrance</t>
  </si>
  <si>
    <t>Spišská Nová Ves</t>
  </si>
  <si>
    <t>Stará Ľubovňa</t>
  </si>
  <si>
    <t>Stropkov</t>
  </si>
  <si>
    <t>Svidník</t>
  </si>
  <si>
    <t>Šaľa</t>
  </si>
  <si>
    <t>Topoľčany</t>
  </si>
  <si>
    <t>Trebišov</t>
  </si>
  <si>
    <t>Trenčín</t>
  </si>
  <si>
    <t>Trnava</t>
  </si>
  <si>
    <t>Turčianske Teplice</t>
  </si>
  <si>
    <t>Tvrdošín</t>
  </si>
  <si>
    <t>Veľký Krtíš</t>
  </si>
  <si>
    <t>Vranov nad Topľou</t>
  </si>
  <si>
    <t>Zlaté Moravce</t>
  </si>
  <si>
    <t>Zvolen</t>
  </si>
  <si>
    <t>Žarnovica</t>
  </si>
  <si>
    <t>Žiar nad Hronom</t>
  </si>
  <si>
    <t>Žilina</t>
  </si>
  <si>
    <t>Číslo spisu Fabasoft</t>
  </si>
  <si>
    <t>IČ DPH</t>
  </si>
  <si>
    <t>Variabilný symbol</t>
  </si>
  <si>
    <t>Ekonomická klasifikácia</t>
  </si>
  <si>
    <t>Číslo cenového rozhodnutia URSO</t>
  </si>
  <si>
    <t>Výška kompenzácie s DPH</t>
  </si>
  <si>
    <t>Vyplnené všetky čestné prehlásenia</t>
  </si>
  <si>
    <t>Priložené všetky prílohy</t>
  </si>
  <si>
    <t>Výzva na doplnenie</t>
  </si>
  <si>
    <t>Zaslané oznámenie o schválení dotácie</t>
  </si>
  <si>
    <t>Meno kontrolujúceho pracovníka</t>
  </si>
  <si>
    <t>číslo žiadosti</t>
  </si>
  <si>
    <t>zistiť</t>
  </si>
  <si>
    <t>prístup do distribučnej sústavy</t>
  </si>
  <si>
    <t>distribúcia elektriny</t>
  </si>
  <si>
    <t>straty</t>
  </si>
  <si>
    <t>A</t>
  </si>
  <si>
    <t>kW</t>
  </si>
  <si>
    <t>Tarifa</t>
  </si>
  <si>
    <t>distribúcia elektriny + straty</t>
  </si>
  <si>
    <t>D1</t>
  </si>
  <si>
    <t>Sadzba</t>
  </si>
  <si>
    <t>C2</t>
  </si>
  <si>
    <t>X2</t>
  </si>
  <si>
    <t>X1</t>
  </si>
  <si>
    <t>D2</t>
  </si>
  <si>
    <t>D3</t>
  </si>
  <si>
    <t>D4</t>
  </si>
  <si>
    <t>D5</t>
  </si>
  <si>
    <t>[€/m.j.]</t>
  </si>
  <si>
    <t>distribúcia elektriny VT</t>
  </si>
  <si>
    <t>distribúcia elektriny NT</t>
  </si>
  <si>
    <t>distribúcia elektriny NT + straty</t>
  </si>
  <si>
    <t>distribúcia elektriny VT + straty</t>
  </si>
  <si>
    <t>X2-S</t>
  </si>
  <si>
    <t>distribúcia elektriny znížená o 5%</t>
  </si>
  <si>
    <t>distribúcia elektriny znížená o 10%</t>
  </si>
  <si>
    <t>X2-D</t>
  </si>
  <si>
    <t>C11</t>
  </si>
  <si>
    <t>Súčet</t>
  </si>
  <si>
    <t>C10</t>
  </si>
  <si>
    <t>C9</t>
  </si>
  <si>
    <t>C8</t>
  </si>
  <si>
    <t>C7</t>
  </si>
  <si>
    <t>C6</t>
  </si>
  <si>
    <t>C5</t>
  </si>
  <si>
    <t>C4</t>
  </si>
  <si>
    <t>C3</t>
  </si>
  <si>
    <t>C1</t>
  </si>
  <si>
    <t>D8</t>
  </si>
  <si>
    <t>D7</t>
  </si>
  <si>
    <t>D6</t>
  </si>
  <si>
    <t>X2 (ADAPT)</t>
  </si>
  <si>
    <t>prístup do distribučnej sústavy ADAPT</t>
  </si>
  <si>
    <t>prístup do distribučnej sústavy 1M</t>
  </si>
  <si>
    <t>prístup do distribučnej sústavy 3M</t>
  </si>
  <si>
    <t>prístup do distribučnej sústavy 12M</t>
  </si>
  <si>
    <t>[m.j.]</t>
  </si>
  <si>
    <t>prístup do distribučnej sústavy 1M (do 5000 kW vrátane) - nadštandard</t>
  </si>
  <si>
    <t>prístup do distribučnej sústavy 3M (do 5000 kW vrátane) - nadštandard</t>
  </si>
  <si>
    <t>prístup do distribučnej sústavy 12M (do 5000 kW vrátane) - nadštandard</t>
  </si>
  <si>
    <t>prístup do distribučnej sústavy 1M (nad 5000 kW) - nadštandard</t>
  </si>
  <si>
    <t>prístup do distribučnej sústavy 3M (nad 5000 kW) - nadštandard</t>
  </si>
  <si>
    <t>prístup do distribučnej sústavy 12M (nad 5000 kW) - nadštandard</t>
  </si>
  <si>
    <t>prístup do distribučnej sústavy 1M (do 50000 kW vrátane) - nadštandard</t>
  </si>
  <si>
    <t>prístup do distribučnej sústavy 3M (do 50000 kW vrátane) - nadštandard</t>
  </si>
  <si>
    <t>prístup do distribučnej sústavy 12M (do 50000 kW vrátane) - nadštandard</t>
  </si>
  <si>
    <t>prístup do distribučnej sústavy 12M (nad 50000 kW) - nadštandard</t>
  </si>
  <si>
    <t>prístup do distribučnej sústavy 1M (nad 50000 kW) - nadštandard</t>
  </si>
  <si>
    <t>prístup do distribučnej sústavy 3M (nad 50000 kW) - nadštandard</t>
  </si>
  <si>
    <t>distribúcia elektriny znížená o 5% + straty</t>
  </si>
  <si>
    <t>distribúcia elektriny znížená o 10% + straty</t>
  </si>
  <si>
    <t>Poznámky:</t>
  </si>
  <si>
    <t>prístup do distribučnej sústavy (nevidiaci)</t>
  </si>
  <si>
    <t>prístup do distribučnej sústavy rezervovaný transformačný výkon</t>
  </si>
  <si>
    <t>D9</t>
  </si>
  <si>
    <t>D10</t>
  </si>
  <si>
    <t>distribúcia elektriny VVT</t>
  </si>
  <si>
    <t>distribúcia elektriny VVT + straty</t>
  </si>
  <si>
    <t>distribúcia elektriny VNT</t>
  </si>
  <si>
    <t>distribúcia elektriny VNT + straty</t>
  </si>
  <si>
    <t>prístup do distribučnej sústavy v A</t>
  </si>
  <si>
    <t>prístup do distribučnej sústavy v kW</t>
  </si>
  <si>
    <t>C12</t>
  </si>
  <si>
    <t>C13</t>
  </si>
  <si>
    <r>
      <t xml:space="preserve">m.j. </t>
    </r>
    <r>
      <rPr>
        <vertAlign val="superscript"/>
        <sz val="9"/>
        <rFont val="Calibri"/>
        <family val="2"/>
        <charset val="238"/>
        <scheme val="minor"/>
      </rPr>
      <t>2</t>
    </r>
  </si>
  <si>
    <t xml:space="preserve">Odberatelia elektriny v domácnosti pripojení na napäťovú úroveň nízkeho napätia
</t>
  </si>
  <si>
    <t>OM</t>
  </si>
  <si>
    <t>10W</t>
  </si>
  <si>
    <t>2 Vyplní PDS podľa cenového rozhodnutia ÚRSO pre PRDS alebo PMDS.</t>
  </si>
  <si>
    <t>7 Údaje v bunkách s červených pozadím vstupujú do žiadosti PRDS alebo PMDS o kompenzáciu na MH SR.</t>
  </si>
  <si>
    <t>1 Bunky so zeleným pozadím vypĺňa PRDS alebo PMDS.</t>
  </si>
  <si>
    <t>[MWh]</t>
  </si>
  <si>
    <t>[€/MWh]</t>
  </si>
  <si>
    <t>6 Priemerná kompenzácia za vybrané druhy taríf / MWh sa zaokrúhľuje na 6 desatinných miest (použije sa na žiadosť PRDS alebo PMDS o kompenzáciu na MH SR).</t>
  </si>
  <si>
    <t>Množstvo</t>
  </si>
  <si>
    <t>5 Spotreba podiehajúca kompenzácii sa zaokrúhľuje na 6 desatinných miest (použije sa na žiadosť PDS o kompenzáciu na MH SR).</t>
  </si>
  <si>
    <t>4 Kompenzácia sa zaokrúhľuje na 2 desatinné miesta.</t>
  </si>
  <si>
    <t>MWh</t>
  </si>
  <si>
    <t>Spolu bez DPH</t>
  </si>
  <si>
    <t>Výsledná kompenzácia bez DPH</t>
  </si>
  <si>
    <t>Oprávnený žiadateľ o ročné zúčtovanie 2024 je iba subjekt, ktorý v roku 2024 spĺňal všetky</t>
  </si>
  <si>
    <t xml:space="preserve">podmienky vyplývajúce z Nariadenia vlády Slovenskej republiky č. 472/2023 Z. z. (ďalej ako 
</t>
  </si>
  <si>
    <t>Hárok "Výsledok RZ 2024 Tarify"</t>
  </si>
  <si>
    <t>01</t>
  </si>
  <si>
    <t>02</t>
  </si>
  <si>
    <t>03</t>
  </si>
  <si>
    <t>Údaj sa vyplní automaticky</t>
  </si>
  <si>
    <t>04</t>
  </si>
  <si>
    <t>05</t>
  </si>
  <si>
    <t>06</t>
  </si>
  <si>
    <t>07</t>
  </si>
  <si>
    <t>08</t>
  </si>
  <si>
    <t>*)</t>
  </si>
  <si>
    <t>Jednotlivé hárky/karty je potrebné podpísať, opečiatkovať, naskenovať do PDF formátu</t>
  </si>
  <si>
    <t>a následne zaslať s prílohou vo formáte MS excel na e-mailovú adresu poplatky.kompenzacia@mhsr.sk</t>
  </si>
  <si>
    <t>Nárok na kompenzáciu za rok 2024</t>
  </si>
  <si>
    <t>Rozdiel vysporiadania ročného zúčtovania za rok 2024</t>
  </si>
  <si>
    <t>Výsledná hodnota ročného zúčtovania za 01-12/2024</t>
  </si>
  <si>
    <t>Distribuované množstvo elektriny (podliehajúce kompenzácii)</t>
  </si>
  <si>
    <t>Názov PRDS:</t>
  </si>
  <si>
    <t>Tarifa na rok 2022 podľa rozhodnutia ÚRSO č. 
XXXX/2022/E</t>
  </si>
  <si>
    <t>Tarifa na rok 2024 podľa rozhodnutia ÚRSO č. 
XXXX/2024/E</t>
  </si>
  <si>
    <t>Hárok "podklad PDS"</t>
  </si>
  <si>
    <t>Názov PRDS</t>
  </si>
  <si>
    <t>xxxx</t>
  </si>
  <si>
    <t xml:space="preserve"> - hárok "Výsledok RZ 2024 Tarify"</t>
  </si>
  <si>
    <r>
      <t xml:space="preserve">Sumárny rozdiel cien vybraných druhov taríf </t>
    </r>
    <r>
      <rPr>
        <vertAlign val="superscript"/>
        <sz val="16"/>
        <color theme="0"/>
        <rFont val="Calibri"/>
        <family val="2"/>
        <charset val="238"/>
        <scheme val="minor"/>
      </rPr>
      <t>6</t>
    </r>
  </si>
  <si>
    <r>
      <t xml:space="preserve">Distribuované množstvo elektriny (podliehajúce kompenzácii) </t>
    </r>
    <r>
      <rPr>
        <vertAlign val="superscript"/>
        <sz val="16"/>
        <color theme="0"/>
        <rFont val="Calibri"/>
        <family val="2"/>
        <charset val="238"/>
        <scheme val="minor"/>
      </rPr>
      <t>5</t>
    </r>
  </si>
  <si>
    <t>Nemám právoplatne uložený trest zákazu prijímať dotácie alebo subvencie.</t>
  </si>
  <si>
    <t xml:space="preserve">Nemám právoplatne uložený trest zákazu prijímať pomoc a podporu poskytovanú z fondov Európskej únie. </t>
  </si>
  <si>
    <t>Vyhlasujem, že údaje uvedené v žiadosti, vrátane údajov pre výpočet kompenzácie, sú pravdivé, presné a úplné, a spĺňam podmienky oprávnenosti prijatia kompenzácie.</t>
  </si>
  <si>
    <t>Som si vedomý, že v prípade preukázania nepravdivosti údajov uvedených v žiadosti, som povinný kompenzáciu bezodkladne vrátiť poskytovateľovi.</t>
  </si>
  <si>
    <t>Vyjadrujem výslovný súhlas s verifikáciou údajov uvedených v žiadosti u príslušných subjektoch.</t>
  </si>
  <si>
    <t>Nie je voči mne vedený výkon rozhodnutia.</t>
  </si>
  <si>
    <t>Neporušil som v predchádzajúcich troch rokoch zákaz nelegálneho zamestnávania podľa osobitného predpisu.</t>
  </si>
  <si>
    <t>Mám vysporiadané finančné vzťahy so štátnym rozpočtom.</t>
  </si>
  <si>
    <t xml:space="preserve">Nemám evidované nedoplatky na poistnom na sociálne poistenie a zdravotná poisťovňa voči mne neeviduje pohľadávky po splatnosti podľa osobitných predpisov. </t>
  </si>
  <si>
    <t>Nie som subjektom, na ktorý sa vzťahujú sankcie, ktoré prijala EÚ v dôsledku agresie Ruska proti Ukrajine.</t>
  </si>
  <si>
    <t>Nie som osoba, subjekt alebo orgán konkrétne uvedený v právnych aktoch, ktorými sa ukladajú sankcie, ktoré prijala EÚ v dôsledku agresie Ruska proti Ukrajine.</t>
  </si>
  <si>
    <t>Nie som subjektom vo vlastníctve alebo pod kontrolou osôb, subjektov alebo orgánov, na ktoré sú zamerané sankcie, ktoré prijala EÚ v dôsledku agresie Ruska proti Ukrajine.</t>
  </si>
  <si>
    <t>Nie som subjektom pôsobiacim v priemyselných odvetviach, na ktoré sú zamerané sankcie, ktoré prijala EÚ, a táto pomoc nevedie k mareniu cieľov príslušných sankcií.</t>
  </si>
  <si>
    <t>Som zapísaný v registri partnerov verejného sektora.</t>
  </si>
  <si>
    <t>Prijaté kompenzácie 
za rok 2024</t>
  </si>
  <si>
    <t>obdobie 01-12/2024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</si>
  <si>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</si>
  <si>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</si>
  <si>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</si>
  <si>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</si>
  <si>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</si>
  <si>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</si>
  <si>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</si>
  <si>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</si>
  <si>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</si>
  <si>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</si>
  <si>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</si>
  <si>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</si>
  <si>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Hárok "Údaje o žiadateľovi"</t>
  </si>
  <si>
    <t>Názov PMDS (lokality) žiadajúcej o ročné zúčtovanie za rok 2024</t>
  </si>
  <si>
    <t>Hodnota prijatých kompenzácií za rok 2024</t>
  </si>
  <si>
    <t xml:space="preserve"> - hárok "podklad PDS"</t>
  </si>
  <si>
    <t xml:space="preserve"> - hárok "Údaje o žiadateľovi"</t>
  </si>
  <si>
    <t>Do formulára o ročné zúčtovanie zadajte hodnoty:</t>
  </si>
  <si>
    <t>Do jednotlivých buniek vyplňte údaje o Vašej spoločnosti</t>
  </si>
  <si>
    <t>Návod na ročné zúčtovanie kompenzácie cien vybraných druhov taríf za odberateľov elektriny za rok 2024</t>
  </si>
  <si>
    <t>,,nariadenie vlády") a príslušných usmernení k nariadeniu vlády.</t>
  </si>
  <si>
    <t xml:space="preserve">Do jednotlivých buniek zadajte čísla rozhodnutí ÚRSO za rok  </t>
  </si>
  <si>
    <t>2022 a 2024 a hodnoty za rok 2022 a 2024</t>
  </si>
  <si>
    <t>Hodnota distribuovaného množstva elektriny za rok 2024</t>
  </si>
  <si>
    <t>podľa príslušnej napäťovej úrovne</t>
  </si>
  <si>
    <t>Žiadosť o ročné zúčtovanie kompenzíácií ročné zúčtovanie kompenzácií 
cien vybraných druhov taríf za odberateľov elektriny za rok 2024</t>
  </si>
  <si>
    <t>Údaje o konečnom užívateľovi výhod, ak výška kompenzácie presahuje 100 000 EUR</t>
  </si>
  <si>
    <t>Príloha k žiadosti o ročné zúčtovanie kompenzácií cien vybraných druhov taríf za odberateľov elektriny za rok 2024</t>
  </si>
  <si>
    <t>Spolu za rok 2024</t>
  </si>
  <si>
    <t>prijaté kompenzácie za rok 2024</t>
  </si>
  <si>
    <t>Spolu</t>
  </si>
  <si>
    <t xml:space="preserve">Mesiac: 01-12/2024                                                      
PrDS: </t>
  </si>
  <si>
    <r>
      <t xml:space="preserve">Rozdiel </t>
    </r>
    <r>
      <rPr>
        <vertAlign val="superscript"/>
        <sz val="9"/>
        <rFont val="Calibri"/>
        <family val="2"/>
        <charset val="238"/>
        <scheme val="minor"/>
      </rPr>
      <t xml:space="preserve">3
</t>
    </r>
    <r>
      <rPr>
        <sz val="9"/>
        <rFont val="Calibri"/>
        <family val="2"/>
        <scheme val="minor"/>
      </rPr>
      <t>[3]-[2]</t>
    </r>
  </si>
  <si>
    <r>
      <t xml:space="preserve">Kompenzácia </t>
    </r>
    <r>
      <rPr>
        <vertAlign val="superscript"/>
        <sz val="9"/>
        <rFont val="Calibri"/>
        <family val="2"/>
        <charset val="238"/>
        <scheme val="minor"/>
      </rPr>
      <t xml:space="preserve">4
</t>
    </r>
    <r>
      <rPr>
        <sz val="9"/>
        <rFont val="Calibri"/>
        <family val="2"/>
        <scheme val="minor"/>
      </rPr>
      <t xml:space="preserve">[1]x[4]                                                                           </t>
    </r>
  </si>
  <si>
    <t xml:space="preserve">Tarify podľa rozhodnutí ÚRSO na roky 2022 a 2024, ktoré sa uplatňujú na distribuované množstvo sa uvedú v €/MWh. </t>
  </si>
  <si>
    <t>3 V prípade, že je rozdiel menší alebo rovný 0, PRDS alebo PMDS nežiada o kompenzáciu a nevypĺňa stĺpec č. 1 (množstvo v technických jednotkách).</t>
  </si>
  <si>
    <t>suma v eur bez DPH</t>
  </si>
  <si>
    <t>suma v eur s DPH</t>
  </si>
  <si>
    <t>údaje z hárku podklad PDS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</si>
</sst>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#,##0.00_ ;\-#,##0.00\ "/>
    <numFmt numFmtId="167" formatCode="_-* #,##0.000000\ _€_-;\-* #,##0.000000\ _€_-;_-* &quot;-&quot;??\ _€_-;_-@_-"/>
    <numFmt numFmtId="168" formatCode="_-* #,##0\ _€_-;\-* #,##0\ _€_-;_-* &quot;-&quot;??\ _€_-;_-@_-"/>
    <numFmt numFmtId="169" formatCode="0.000000"/>
    <numFmt numFmtId="170" formatCode="#,##0.000000"/>
    <numFmt numFmtId="171" formatCode="#,##0.000000_ ;\-#,##0.000000\ "/>
    <numFmt numFmtId="172" formatCode="0.0000"/>
    <numFmt numFmtId="173" formatCode="#,##0.000_ ;\-#,##0.000\ 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4"/>
      <color rgb="FFA10D29"/>
      <name val="Calibri"/>
      <family val="2"/>
      <charset val="238"/>
      <scheme val="minor"/>
    </font>
    <font>
      <b/>
      <sz val="11"/>
      <color rgb="FFA10D29"/>
      <name val="Calibri"/>
      <family val="2"/>
      <charset val="238"/>
      <scheme val="minor"/>
    </font>
    <font>
      <strike/>
      <sz val="11"/>
      <name val="Calibri"/>
      <family val="2"/>
    </font>
    <font>
      <strike/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 Light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vertAlign val="superscript"/>
      <sz val="9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3399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name val="Calibri"/>
      <family val="2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6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6" fillId="0" borderId="0"/>
    <xf numFmtId="43" fontId="6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6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1" fillId="0" borderId="0">
      <alignment vertical="center"/>
    </xf>
    <xf numFmtId="0" fontId="3" fillId="0" borderId="0"/>
    <xf numFmtId="0" fontId="2" fillId="0" borderId="0"/>
    <xf numFmtId="0" fontId="50" fillId="0" borderId="0" applyNumberFormat="0" applyFill="0" applyBorder="0" applyAlignment="0" applyProtection="0"/>
  </cellStyleXfs>
  <cellXfs count="261">
    <xf numFmtId="0" fontId="0" fillId="0" borderId="0" xfId="0"/>
    <xf numFmtId="0" fontId="7" fillId="0" borderId="0" xfId="0" applyFont="1"/>
    <xf numFmtId="0" fontId="14" fillId="0" borderId="0" xfId="0" applyFont="1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18" fillId="0" borderId="0" xfId="4" applyFont="1"/>
    <xf numFmtId="0" fontId="27" fillId="5" borderId="5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2" fontId="27" fillId="5" borderId="5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19" fillId="0" borderId="0" xfId="0" applyFont="1"/>
    <xf numFmtId="0" fontId="11" fillId="3" borderId="0" xfId="0" applyFont="1" applyFill="1"/>
    <xf numFmtId="0" fontId="20" fillId="0" borderId="0" xfId="0" applyFont="1"/>
    <xf numFmtId="0" fontId="8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7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0" fillId="4" borderId="1" xfId="0" applyFill="1" applyBorder="1" applyProtection="1">
      <protection locked="0"/>
    </xf>
    <xf numFmtId="0" fontId="8" fillId="4" borderId="1" xfId="0" applyFont="1" applyFill="1" applyBorder="1" applyAlignment="1" applyProtection="1">
      <alignment horizontal="right"/>
      <protection locked="0"/>
    </xf>
    <xf numFmtId="0" fontId="9" fillId="4" borderId="1" xfId="0" applyFont="1" applyFill="1" applyBorder="1" applyProtection="1">
      <protection locked="0"/>
    </xf>
    <xf numFmtId="0" fontId="14" fillId="4" borderId="1" xfId="0" applyFont="1" applyFill="1" applyBorder="1" applyProtection="1">
      <protection locked="0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32" fillId="0" borderId="5" xfId="0" applyFont="1" applyBorder="1" applyAlignment="1" applyProtection="1">
      <alignment horizontal="center" vertical="center" wrapText="1"/>
      <protection hidden="1"/>
    </xf>
    <xf numFmtId="0" fontId="32" fillId="0" borderId="5" xfId="0" applyFont="1" applyBorder="1" applyAlignment="1" applyProtection="1">
      <alignment horizontal="center" vertical="center"/>
      <protection hidden="1"/>
    </xf>
    <xf numFmtId="169" fontId="32" fillId="0" borderId="5" xfId="0" applyNumberFormat="1" applyFont="1" applyBorder="1" applyAlignment="1" applyProtection="1">
      <alignment horizontal="center" vertical="center"/>
      <protection hidden="1"/>
    </xf>
    <xf numFmtId="169" fontId="33" fillId="0" borderId="5" xfId="0" applyNumberFormat="1" applyFont="1" applyBorder="1" applyAlignment="1" applyProtection="1">
      <alignment horizontal="center" vertical="center"/>
      <protection hidden="1"/>
    </xf>
    <xf numFmtId="0" fontId="35" fillId="0" borderId="5" xfId="0" applyFont="1" applyBorder="1" applyAlignment="1" applyProtection="1">
      <alignment horizontal="center" vertical="center"/>
      <protection hidden="1"/>
    </xf>
    <xf numFmtId="0" fontId="36" fillId="9" borderId="5" xfId="0" applyFont="1" applyFill="1" applyBorder="1" applyAlignment="1" applyProtection="1">
      <alignment horizontal="center" vertical="center" wrapText="1"/>
      <protection locked="0"/>
    </xf>
    <xf numFmtId="169" fontId="32" fillId="9" borderId="5" xfId="0" applyNumberFormat="1" applyFont="1" applyFill="1" applyBorder="1" applyAlignment="1" applyProtection="1">
      <alignment horizontal="center" vertical="center"/>
      <protection locked="0" hidden="1"/>
    </xf>
    <xf numFmtId="168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Alignment="1">
      <alignment vertical="center"/>
    </xf>
    <xf numFmtId="0" fontId="3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9" fontId="33" fillId="9" borderId="5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0" xfId="0" applyFont="1" applyAlignment="1">
      <alignment vertical="center"/>
    </xf>
    <xf numFmtId="169" fontId="32" fillId="0" borderId="5" xfId="3" applyNumberFormat="1" applyFont="1" applyFill="1" applyBorder="1" applyAlignment="1" applyProtection="1">
      <alignment vertical="center"/>
      <protection hidden="1"/>
    </xf>
    <xf numFmtId="169" fontId="33" fillId="0" borderId="5" xfId="3" applyNumberFormat="1" applyFont="1" applyFill="1" applyBorder="1" applyAlignment="1" applyProtection="1">
      <alignment vertical="center"/>
      <protection hidden="1"/>
    </xf>
    <xf numFmtId="169" fontId="35" fillId="2" borderId="5" xfId="3" applyNumberFormat="1" applyFont="1" applyFill="1" applyBorder="1" applyAlignment="1" applyProtection="1">
      <alignment horizontal="center" vertical="center"/>
      <protection hidden="1"/>
    </xf>
    <xf numFmtId="0" fontId="32" fillId="0" borderId="11" xfId="0" applyFont="1" applyBorder="1" applyAlignment="1" applyProtection="1">
      <alignment horizontal="center" vertical="center"/>
      <protection hidden="1"/>
    </xf>
    <xf numFmtId="166" fontId="32" fillId="0" borderId="12" xfId="3" applyNumberFormat="1" applyFont="1" applyFill="1" applyBorder="1" applyAlignment="1" applyProtection="1">
      <alignment vertical="center"/>
      <protection hidden="1"/>
    </xf>
    <xf numFmtId="0" fontId="32" fillId="0" borderId="17" xfId="0" applyFont="1" applyBorder="1" applyAlignment="1" applyProtection="1">
      <alignment horizontal="center" vertical="center"/>
      <protection hidden="1"/>
    </xf>
    <xf numFmtId="166" fontId="32" fillId="0" borderId="18" xfId="3" applyNumberFormat="1" applyFont="1" applyFill="1" applyBorder="1" applyAlignment="1" applyProtection="1">
      <alignment vertical="center"/>
      <protection hidden="1"/>
    </xf>
    <xf numFmtId="0" fontId="43" fillId="0" borderId="14" xfId="0" applyFont="1" applyBorder="1" applyAlignment="1" applyProtection="1">
      <alignment horizontal="center" vertical="center"/>
      <protection hidden="1"/>
    </xf>
    <xf numFmtId="166" fontId="43" fillId="0" borderId="15" xfId="3" applyNumberFormat="1" applyFont="1" applyFill="1" applyBorder="1" applyAlignment="1" applyProtection="1">
      <alignment vertical="center"/>
      <protection hidden="1"/>
    </xf>
    <xf numFmtId="0" fontId="32" fillId="0" borderId="5" xfId="0" applyFont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 wrapText="1"/>
      <protection hidden="1"/>
    </xf>
    <xf numFmtId="0" fontId="34" fillId="2" borderId="5" xfId="0" applyFont="1" applyFill="1" applyBorder="1" applyAlignment="1" applyProtection="1">
      <alignment vertical="center" wrapText="1"/>
      <protection hidden="1"/>
    </xf>
    <xf numFmtId="0" fontId="36" fillId="0" borderId="5" xfId="0" applyFont="1" applyBorder="1" applyAlignment="1" applyProtection="1">
      <alignment vertical="center" wrapText="1"/>
      <protection hidden="1"/>
    </xf>
    <xf numFmtId="0" fontId="35" fillId="0" borderId="5" xfId="0" applyFont="1" applyBorder="1" applyAlignment="1" applyProtection="1">
      <alignment vertical="center" wrapText="1"/>
      <protection hidden="1"/>
    </xf>
    <xf numFmtId="0" fontId="34" fillId="2" borderId="6" xfId="0" applyFont="1" applyFill="1" applyBorder="1" applyAlignment="1" applyProtection="1">
      <alignment vertical="center" wrapText="1"/>
      <protection hidden="1"/>
    </xf>
    <xf numFmtId="4" fontId="39" fillId="7" borderId="5" xfId="0" applyNumberFormat="1" applyFont="1" applyFill="1" applyBorder="1" applyAlignment="1" applyProtection="1">
      <alignment vertical="center"/>
      <protection hidden="1"/>
    </xf>
    <xf numFmtId="0" fontId="39" fillId="7" borderId="5" xfId="0" applyFont="1" applyFill="1" applyBorder="1" applyAlignment="1" applyProtection="1">
      <alignment horizontal="center" vertical="center"/>
      <protection hidden="1"/>
    </xf>
    <xf numFmtId="170" fontId="39" fillId="8" borderId="5" xfId="0" applyNumberFormat="1" applyFont="1" applyFill="1" applyBorder="1" applyAlignment="1" applyProtection="1">
      <alignment vertical="center"/>
      <protection hidden="1"/>
    </xf>
    <xf numFmtId="0" fontId="40" fillId="0" borderId="5" xfId="0" applyFont="1" applyBorder="1" applyAlignment="1" applyProtection="1">
      <alignment horizontal="center" vertical="center" wrapText="1"/>
      <protection hidden="1"/>
    </xf>
    <xf numFmtId="0" fontId="35" fillId="0" borderId="6" xfId="0" applyFont="1" applyBorder="1" applyAlignment="1" applyProtection="1">
      <alignment horizontal="center" vertical="center" wrapText="1"/>
      <protection hidden="1"/>
    </xf>
    <xf numFmtId="0" fontId="35" fillId="2" borderId="5" xfId="0" applyFont="1" applyFill="1" applyBorder="1" applyAlignment="1" applyProtection="1">
      <alignment horizontal="center" vertical="center" wrapText="1"/>
      <protection hidden="1"/>
    </xf>
    <xf numFmtId="167" fontId="35" fillId="2" borderId="5" xfId="3" applyNumberFormat="1" applyFont="1" applyFill="1" applyBorder="1" applyAlignment="1" applyProtection="1">
      <alignment horizontal="center" vertical="center"/>
      <protection hidden="1"/>
    </xf>
    <xf numFmtId="0" fontId="35" fillId="0" borderId="5" xfId="0" applyFont="1" applyBorder="1" applyAlignment="1" applyProtection="1">
      <alignment horizontal="center" vertical="center" wrapText="1"/>
      <protection hidden="1"/>
    </xf>
    <xf numFmtId="171" fontId="33" fillId="2" borderId="5" xfId="3" applyNumberFormat="1" applyFont="1" applyFill="1" applyBorder="1" applyAlignment="1" applyProtection="1">
      <alignment horizontal="center" vertical="center"/>
      <protection hidden="1"/>
    </xf>
    <xf numFmtId="169" fontId="35" fillId="2" borderId="6" xfId="3" applyNumberFormat="1" applyFont="1" applyFill="1" applyBorder="1" applyAlignment="1" applyProtection="1">
      <alignment horizontal="center" vertical="center"/>
      <protection hidden="1"/>
    </xf>
    <xf numFmtId="167" fontId="35" fillId="2" borderId="6" xfId="3" applyNumberFormat="1" applyFont="1" applyFill="1" applyBorder="1" applyAlignment="1" applyProtection="1">
      <alignment horizontal="center" vertical="center"/>
      <protection hidden="1"/>
    </xf>
    <xf numFmtId="171" fontId="33" fillId="2" borderId="6" xfId="3" applyNumberFormat="1" applyFont="1" applyFill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2" fillId="0" borderId="10" xfId="0" applyFont="1" applyBorder="1" applyAlignment="1" applyProtection="1">
      <alignment vertical="center" wrapText="1"/>
      <protection hidden="1"/>
    </xf>
    <xf numFmtId="0" fontId="32" fillId="0" borderId="16" xfId="0" applyFont="1" applyBorder="1" applyAlignment="1" applyProtection="1">
      <alignment vertical="center" wrapText="1"/>
      <protection hidden="1"/>
    </xf>
    <xf numFmtId="0" fontId="43" fillId="0" borderId="13" xfId="0" applyFont="1" applyBorder="1" applyAlignment="1" applyProtection="1">
      <alignment vertical="center" wrapText="1"/>
      <protection hidden="1"/>
    </xf>
    <xf numFmtId="0" fontId="32" fillId="0" borderId="11" xfId="0" applyFont="1" applyBorder="1" applyAlignment="1" applyProtection="1">
      <alignment horizontal="center" vertical="center" wrapText="1"/>
      <protection hidden="1"/>
    </xf>
    <xf numFmtId="0" fontId="32" fillId="0" borderId="17" xfId="0" applyFont="1" applyBorder="1" applyAlignment="1" applyProtection="1">
      <alignment horizontal="center" vertical="center" wrapText="1"/>
      <protection hidden="1"/>
    </xf>
    <xf numFmtId="0" fontId="43" fillId="0" borderId="14" xfId="0" applyFont="1" applyBorder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32" fillId="9" borderId="5" xfId="0" applyFont="1" applyFill="1" applyBorder="1" applyAlignment="1" applyProtection="1">
      <alignment horizontal="center" vertical="center" wrapText="1"/>
      <protection locked="0"/>
    </xf>
    <xf numFmtId="0" fontId="33" fillId="9" borderId="5" xfId="0" applyFont="1" applyFill="1" applyBorder="1" applyAlignment="1" applyProtection="1">
      <alignment horizontal="center" vertical="center" wrapText="1"/>
      <protection locked="0"/>
    </xf>
    <xf numFmtId="0" fontId="32" fillId="9" borderId="6" xfId="0" applyFont="1" applyFill="1" applyBorder="1" applyAlignment="1" applyProtection="1">
      <alignment horizontal="center" vertical="center" wrapText="1"/>
      <protection locked="0"/>
    </xf>
    <xf numFmtId="172" fontId="32" fillId="9" borderId="5" xfId="0" applyNumberFormat="1" applyFont="1" applyFill="1" applyBorder="1" applyAlignment="1" applyProtection="1">
      <alignment horizontal="center" vertical="center"/>
      <protection locked="0" hidden="1"/>
    </xf>
    <xf numFmtId="172" fontId="33" fillId="9" borderId="5" xfId="0" applyNumberFormat="1" applyFont="1" applyFill="1" applyBorder="1" applyAlignment="1" applyProtection="1">
      <alignment horizontal="center" vertical="center"/>
      <protection locked="0" hidden="1"/>
    </xf>
    <xf numFmtId="169" fontId="33" fillId="9" borderId="5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0" fontId="0" fillId="10" borderId="20" xfId="0" applyFill="1" applyBorder="1"/>
    <xf numFmtId="0" fontId="0" fillId="10" borderId="21" xfId="0" applyFill="1" applyBorder="1"/>
    <xf numFmtId="0" fontId="0" fillId="0" borderId="22" xfId="0" applyBorder="1"/>
    <xf numFmtId="0" fontId="0" fillId="0" borderId="23" xfId="0" applyBorder="1"/>
    <xf numFmtId="49" fontId="7" fillId="10" borderId="22" xfId="0" applyNumberFormat="1" applyFont="1" applyFill="1" applyBorder="1" applyProtection="1">
      <protection hidden="1"/>
    </xf>
    <xf numFmtId="0" fontId="3" fillId="10" borderId="0" xfId="0" applyFont="1" applyFill="1" applyProtection="1">
      <protection hidden="1"/>
    </xf>
    <xf numFmtId="0" fontId="7" fillId="10" borderId="0" xfId="0" applyFont="1" applyFill="1" applyProtection="1">
      <protection hidden="1"/>
    </xf>
    <xf numFmtId="0" fontId="0" fillId="10" borderId="0" xfId="0" applyFill="1"/>
    <xf numFmtId="0" fontId="0" fillId="10" borderId="23" xfId="0" applyFill="1" applyBorder="1"/>
    <xf numFmtId="0" fontId="7" fillId="10" borderId="22" xfId="0" applyFont="1" applyFill="1" applyBorder="1" applyProtection="1">
      <protection hidden="1"/>
    </xf>
    <xf numFmtId="0" fontId="7" fillId="0" borderId="24" xfId="0" applyFont="1" applyBorder="1" applyProtection="1">
      <protection hidden="1"/>
    </xf>
    <xf numFmtId="0" fontId="3" fillId="0" borderId="25" xfId="0" applyFont="1" applyBorder="1" applyProtection="1">
      <protection hidden="1"/>
    </xf>
    <xf numFmtId="0" fontId="7" fillId="0" borderId="25" xfId="0" applyFont="1" applyBorder="1" applyProtection="1">
      <protection hidden="1"/>
    </xf>
    <xf numFmtId="0" fontId="0" fillId="0" borderId="25" xfId="0" applyBorder="1"/>
    <xf numFmtId="0" fontId="0" fillId="0" borderId="2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11" borderId="22" xfId="0" applyFill="1" applyBorder="1"/>
    <xf numFmtId="0" fontId="7" fillId="11" borderId="0" xfId="0" applyFont="1" applyFill="1" applyProtection="1">
      <protection hidden="1"/>
    </xf>
    <xf numFmtId="0" fontId="0" fillId="11" borderId="0" xfId="0" applyFill="1"/>
    <xf numFmtId="49" fontId="7" fillId="11" borderId="22" xfId="0" applyNumberFormat="1" applyFont="1" applyFill="1" applyBorder="1" applyAlignment="1">
      <alignment horizontal="right"/>
    </xf>
    <xf numFmtId="49" fontId="7" fillId="0" borderId="22" xfId="0" applyNumberFormat="1" applyFont="1" applyBorder="1" applyAlignment="1">
      <alignment horizontal="right"/>
    </xf>
    <xf numFmtId="0" fontId="7" fillId="0" borderId="0" xfId="0" applyFont="1" applyProtection="1">
      <protection hidden="1"/>
    </xf>
    <xf numFmtId="49" fontId="7" fillId="4" borderId="22" xfId="0" applyNumberFormat="1" applyFont="1" applyFill="1" applyBorder="1" applyAlignment="1">
      <alignment horizontal="center"/>
    </xf>
    <xf numFmtId="0" fontId="0" fillId="4" borderId="0" xfId="0" applyFill="1"/>
    <xf numFmtId="49" fontId="7" fillId="0" borderId="22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right"/>
    </xf>
    <xf numFmtId="49" fontId="7" fillId="0" borderId="19" xfId="0" applyNumberFormat="1" applyFont="1" applyBorder="1" applyAlignment="1">
      <alignment horizontal="right"/>
    </xf>
    <xf numFmtId="0" fontId="7" fillId="0" borderId="20" xfId="0" applyFont="1" applyBorder="1" applyProtection="1">
      <protection hidden="1"/>
    </xf>
    <xf numFmtId="0" fontId="14" fillId="4" borderId="0" xfId="0" applyFont="1" applyFill="1"/>
    <xf numFmtId="0" fontId="0" fillId="0" borderId="24" xfId="0" applyBorder="1"/>
    <xf numFmtId="0" fontId="44" fillId="0" borderId="0" xfId="10" applyFont="1" applyProtection="1">
      <protection hidden="1"/>
    </xf>
    <xf numFmtId="0" fontId="3" fillId="0" borderId="0" xfId="10" applyProtection="1">
      <protection hidden="1"/>
    </xf>
    <xf numFmtId="0" fontId="0" fillId="0" borderId="0" xfId="0" applyProtection="1">
      <protection hidden="1"/>
    </xf>
    <xf numFmtId="0" fontId="14" fillId="2" borderId="20" xfId="0" applyFont="1" applyFill="1" applyBorder="1" applyAlignment="1">
      <alignment wrapText="1"/>
    </xf>
    <xf numFmtId="0" fontId="14" fillId="2" borderId="20" xfId="0" applyFont="1" applyFill="1" applyBorder="1"/>
    <xf numFmtId="0" fontId="0" fillId="2" borderId="20" xfId="0" applyFill="1" applyBorder="1"/>
    <xf numFmtId="0" fontId="0" fillId="2" borderId="21" xfId="0" applyFill="1" applyBorder="1"/>
    <xf numFmtId="0" fontId="14" fillId="12" borderId="25" xfId="0" applyFont="1" applyFill="1" applyBorder="1"/>
    <xf numFmtId="0" fontId="0" fillId="12" borderId="25" xfId="0" applyFill="1" applyBorder="1"/>
    <xf numFmtId="0" fontId="0" fillId="12" borderId="26" xfId="0" applyFill="1" applyBorder="1"/>
    <xf numFmtId="0" fontId="47" fillId="0" borderId="0" xfId="5" applyFont="1" applyAlignment="1">
      <alignment horizontal="left"/>
    </xf>
    <xf numFmtId="0" fontId="6" fillId="0" borderId="0" xfId="1"/>
    <xf numFmtId="169" fontId="6" fillId="0" borderId="0" xfId="1" applyNumberFormat="1"/>
    <xf numFmtId="0" fontId="6" fillId="0" borderId="23" xfId="1" applyBorder="1"/>
    <xf numFmtId="0" fontId="46" fillId="4" borderId="27" xfId="5" applyFont="1" applyFill="1" applyBorder="1" applyAlignment="1">
      <alignment horizontal="left" vertical="center" wrapText="1"/>
    </xf>
    <xf numFmtId="166" fontId="46" fillId="4" borderId="28" xfId="2" applyNumberFormat="1" applyFont="1" applyFill="1" applyBorder="1" applyAlignment="1" applyProtection="1">
      <alignment horizontal="center" vertical="center"/>
      <protection hidden="1"/>
    </xf>
    <xf numFmtId="166" fontId="46" fillId="4" borderId="29" xfId="2" applyNumberFormat="1" applyFont="1" applyFill="1" applyBorder="1" applyAlignment="1" applyProtection="1">
      <alignment horizontal="center" vertical="center"/>
      <protection hidden="1"/>
    </xf>
    <xf numFmtId="0" fontId="46" fillId="4" borderId="30" xfId="5" applyFont="1" applyFill="1" applyBorder="1" applyAlignment="1">
      <alignment horizontal="left" vertical="center" wrapText="1"/>
    </xf>
    <xf numFmtId="166" fontId="46" fillId="4" borderId="31" xfId="2" applyNumberFormat="1" applyFont="1" applyFill="1" applyBorder="1" applyAlignment="1" applyProtection="1">
      <alignment horizontal="center" vertical="center"/>
      <protection hidden="1"/>
    </xf>
    <xf numFmtId="166" fontId="46" fillId="4" borderId="32" xfId="2" applyNumberFormat="1" applyFont="1" applyFill="1" applyBorder="1" applyAlignment="1" applyProtection="1">
      <alignment horizontal="center" vertical="center"/>
      <protection hidden="1"/>
    </xf>
    <xf numFmtId="0" fontId="46" fillId="0" borderId="24" xfId="5" applyFont="1" applyBorder="1" applyAlignment="1">
      <alignment horizontal="left" vertical="center" wrapText="1"/>
    </xf>
    <xf numFmtId="166" fontId="46" fillId="0" borderId="0" xfId="2" applyNumberFormat="1" applyFont="1" applyFill="1" applyBorder="1" applyAlignment="1" applyProtection="1">
      <alignment horizontal="center" vertical="center"/>
      <protection hidden="1"/>
    </xf>
    <xf numFmtId="0" fontId="48" fillId="0" borderId="0" xfId="1" applyFont="1" applyAlignment="1" applyProtection="1">
      <alignment horizontal="center" vertical="center"/>
      <protection hidden="1"/>
    </xf>
    <xf numFmtId="0" fontId="46" fillId="13" borderId="27" xfId="5" applyFont="1" applyFill="1" applyBorder="1" applyAlignment="1">
      <alignment horizontal="left" vertical="center" wrapText="1"/>
    </xf>
    <xf numFmtId="166" fontId="46" fillId="13" borderId="28" xfId="2" applyNumberFormat="1" applyFont="1" applyFill="1" applyBorder="1" applyAlignment="1" applyProtection="1">
      <alignment horizontal="center" vertical="center"/>
      <protection hidden="1"/>
    </xf>
    <xf numFmtId="166" fontId="46" fillId="13" borderId="29" xfId="2" applyNumberFormat="1" applyFont="1" applyFill="1" applyBorder="1" applyAlignment="1" applyProtection="1">
      <alignment horizontal="center" vertical="center"/>
      <protection hidden="1"/>
    </xf>
    <xf numFmtId="0" fontId="46" fillId="13" borderId="30" xfId="5" applyFont="1" applyFill="1" applyBorder="1" applyAlignment="1">
      <alignment horizontal="left" vertical="center" wrapText="1"/>
    </xf>
    <xf numFmtId="166" fontId="46" fillId="13" borderId="31" xfId="2" applyNumberFormat="1" applyFont="1" applyFill="1" applyBorder="1" applyAlignment="1" applyProtection="1">
      <alignment horizontal="center" vertical="center"/>
      <protection hidden="1"/>
    </xf>
    <xf numFmtId="0" fontId="46" fillId="13" borderId="2" xfId="5" applyFont="1" applyFill="1" applyBorder="1" applyAlignment="1">
      <alignment horizontal="left" vertical="center" wrapText="1"/>
    </xf>
    <xf numFmtId="166" fontId="46" fillId="13" borderId="18" xfId="2" applyNumberFormat="1" applyFont="1" applyFill="1" applyBorder="1" applyAlignment="1" applyProtection="1">
      <alignment horizontal="center" vertical="center"/>
      <protection hidden="1"/>
    </xf>
    <xf numFmtId="0" fontId="45" fillId="12" borderId="24" xfId="0" applyFont="1" applyFill="1" applyBorder="1" applyAlignment="1">
      <alignment horizontal="left" vertical="top"/>
    </xf>
    <xf numFmtId="173" fontId="46" fillId="13" borderId="16" xfId="2" applyNumberFormat="1" applyFont="1" applyFill="1" applyBorder="1" applyAlignment="1" applyProtection="1">
      <alignment horizontal="center" vertical="center"/>
      <protection hidden="1"/>
    </xf>
    <xf numFmtId="0" fontId="2" fillId="0" borderId="0" xfId="11"/>
    <xf numFmtId="0" fontId="11" fillId="3" borderId="0" xfId="11" applyFont="1" applyFill="1"/>
    <xf numFmtId="0" fontId="2" fillId="3" borderId="0" xfId="11" applyFill="1"/>
    <xf numFmtId="0" fontId="7" fillId="0" borderId="0" xfId="11" applyFont="1"/>
    <xf numFmtId="0" fontId="2" fillId="4" borderId="1" xfId="11" applyFill="1" applyBorder="1" applyProtection="1">
      <protection locked="0"/>
    </xf>
    <xf numFmtId="0" fontId="8" fillId="4" borderId="1" xfId="11" applyFont="1" applyFill="1" applyBorder="1" applyAlignment="1" applyProtection="1">
      <alignment horizontal="right"/>
      <protection locked="0"/>
    </xf>
    <xf numFmtId="0" fontId="9" fillId="0" borderId="0" xfId="11" applyFont="1"/>
    <xf numFmtId="0" fontId="8" fillId="0" borderId="0" xfId="11" applyFont="1" applyAlignment="1">
      <alignment horizontal="right"/>
    </xf>
    <xf numFmtId="49" fontId="15" fillId="3" borderId="0" xfId="11" applyNumberFormat="1" applyFont="1" applyFill="1" applyAlignment="1">
      <alignment horizontal="left" vertical="center"/>
    </xf>
    <xf numFmtId="49" fontId="15" fillId="3" borderId="0" xfId="11" applyNumberFormat="1" applyFont="1" applyFill="1" applyAlignment="1">
      <alignment horizontal="center" vertical="center"/>
    </xf>
    <xf numFmtId="49" fontId="13" fillId="3" borderId="0" xfId="11" applyNumberFormat="1" applyFont="1" applyFill="1" applyAlignment="1">
      <alignment horizontal="center"/>
    </xf>
    <xf numFmtId="49" fontId="7" fillId="0" borderId="0" xfId="11" applyNumberFormat="1" applyFont="1" applyAlignment="1">
      <alignment horizontal="center"/>
    </xf>
    <xf numFmtId="0" fontId="2" fillId="0" borderId="0" xfId="11" applyAlignment="1">
      <alignment horizontal="left" vertical="top" wrapText="1"/>
    </xf>
    <xf numFmtId="0" fontId="14" fillId="0" borderId="0" xfId="11" applyFont="1"/>
    <xf numFmtId="0" fontId="16" fillId="0" borderId="0" xfId="11" applyFont="1" applyAlignment="1">
      <alignment horizontal="right"/>
    </xf>
    <xf numFmtId="0" fontId="14" fillId="4" borderId="1" xfId="11" applyFont="1" applyFill="1" applyBorder="1" applyProtection="1">
      <protection locked="0"/>
    </xf>
    <xf numFmtId="0" fontId="17" fillId="0" borderId="0" xfId="11" applyFont="1"/>
    <xf numFmtId="0" fontId="13" fillId="3" borderId="0" xfId="11" applyFont="1" applyFill="1"/>
    <xf numFmtId="0" fontId="2" fillId="4" borderId="0" xfId="11" applyFill="1" applyAlignment="1" applyProtection="1">
      <alignment vertical="center"/>
      <protection locked="0"/>
    </xf>
    <xf numFmtId="0" fontId="2" fillId="0" borderId="0" xfId="11" applyAlignment="1" applyProtection="1">
      <alignment vertical="center"/>
      <protection locked="0"/>
    </xf>
    <xf numFmtId="0" fontId="44" fillId="0" borderId="0" xfId="11" applyFont="1" applyAlignment="1">
      <alignment vertical="center"/>
    </xf>
    <xf numFmtId="0" fontId="51" fillId="12" borderId="25" xfId="0" applyFont="1" applyFill="1" applyBorder="1" applyProtection="1">
      <protection locked="0" hidden="1"/>
    </xf>
    <xf numFmtId="0" fontId="45" fillId="12" borderId="22" xfId="0" applyFont="1" applyFill="1" applyBorder="1" applyAlignment="1">
      <alignment horizontal="left" vertical="top"/>
    </xf>
    <xf numFmtId="0" fontId="51" fillId="12" borderId="0" xfId="0" applyFont="1" applyFill="1" applyProtection="1">
      <protection locked="0" hidden="1"/>
    </xf>
    <xf numFmtId="0" fontId="14" fillId="12" borderId="0" xfId="0" applyFont="1" applyFill="1"/>
    <xf numFmtId="0" fontId="0" fillId="12" borderId="0" xfId="0" applyFill="1"/>
    <xf numFmtId="0" fontId="0" fillId="12" borderId="23" xfId="0" applyFill="1" applyBorder="1"/>
    <xf numFmtId="0" fontId="7" fillId="10" borderId="33" xfId="0" applyFont="1" applyFill="1" applyBorder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0" fillId="10" borderId="35" xfId="0" applyFill="1" applyBorder="1" applyAlignment="1">
      <alignment horizontal="center"/>
    </xf>
    <xf numFmtId="0" fontId="0" fillId="10" borderId="36" xfId="0" applyFill="1" applyBorder="1" applyAlignment="1">
      <alignment horizontal="center"/>
    </xf>
    <xf numFmtId="49" fontId="0" fillId="0" borderId="34" xfId="0" applyNumberFormat="1" applyBorder="1"/>
    <xf numFmtId="4" fontId="0" fillId="0" borderId="35" xfId="0" applyNumberFormat="1" applyBorder="1" applyAlignment="1" applyProtection="1">
      <alignment horizontal="center"/>
      <protection locked="0"/>
    </xf>
    <xf numFmtId="4" fontId="0" fillId="0" borderId="36" xfId="0" applyNumberFormat="1" applyBorder="1" applyAlignment="1" applyProtection="1">
      <alignment horizontal="center"/>
      <protection locked="0"/>
    </xf>
    <xf numFmtId="4" fontId="0" fillId="0" borderId="37" xfId="0" applyNumberFormat="1" applyBorder="1" applyAlignment="1" applyProtection="1">
      <alignment horizontal="center"/>
      <protection locked="0"/>
    </xf>
    <xf numFmtId="49" fontId="11" fillId="10" borderId="30" xfId="0" applyNumberFormat="1" applyFont="1" applyFill="1" applyBorder="1"/>
    <xf numFmtId="4" fontId="11" fillId="10" borderId="31" xfId="0" applyNumberFormat="1" applyFont="1" applyFill="1" applyBorder="1" applyAlignment="1" applyProtection="1">
      <alignment horizontal="center"/>
      <protection hidden="1"/>
    </xf>
    <xf numFmtId="4" fontId="11" fillId="10" borderId="32" xfId="0" applyNumberFormat="1" applyFont="1" applyFill="1" applyBorder="1" applyAlignment="1" applyProtection="1">
      <alignment horizontal="center"/>
      <protection hidden="1"/>
    </xf>
    <xf numFmtId="0" fontId="1" fillId="10" borderId="0" xfId="0" applyFont="1" applyFill="1" applyProtection="1">
      <protection hidden="1"/>
    </xf>
    <xf numFmtId="166" fontId="46" fillId="13" borderId="38" xfId="2" applyNumberFormat="1" applyFont="1" applyFill="1" applyBorder="1" applyAlignment="1" applyProtection="1">
      <alignment horizontal="center" vertical="center"/>
      <protection hidden="1"/>
    </xf>
    <xf numFmtId="0" fontId="11" fillId="10" borderId="19" xfId="0" applyFont="1" applyFill="1" applyBorder="1" applyAlignment="1">
      <alignment vertical="center"/>
    </xf>
    <xf numFmtId="0" fontId="52" fillId="2" borderId="19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0" fontId="11" fillId="3" borderId="0" xfId="0" applyFont="1" applyFill="1"/>
    <xf numFmtId="0" fontId="0" fillId="4" borderId="2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7" fillId="4" borderId="2" xfId="0" applyFont="1" applyFill="1" applyBorder="1" applyAlignment="1" applyProtection="1">
      <alignment horizontal="left"/>
      <protection locked="0"/>
    </xf>
    <xf numFmtId="0" fontId="7" fillId="4" borderId="3" xfId="0" applyFont="1" applyFill="1" applyBorder="1" applyAlignment="1" applyProtection="1">
      <alignment horizontal="left"/>
      <protection locked="0"/>
    </xf>
    <xf numFmtId="0" fontId="7" fillId="4" borderId="4" xfId="0" applyFont="1" applyFill="1" applyBorder="1" applyAlignment="1" applyProtection="1">
      <alignment horizontal="left"/>
      <protection locked="0"/>
    </xf>
    <xf numFmtId="0" fontId="14" fillId="4" borderId="2" xfId="0" applyFont="1" applyFill="1" applyBorder="1" applyAlignment="1" applyProtection="1">
      <alignment horizontal="left"/>
      <protection locked="0"/>
    </xf>
    <xf numFmtId="0" fontId="14" fillId="4" borderId="3" xfId="0" applyFont="1" applyFill="1" applyBorder="1" applyAlignment="1" applyProtection="1">
      <alignment horizontal="left"/>
      <protection locked="0"/>
    </xf>
    <xf numFmtId="0" fontId="14" fillId="4" borderId="4" xfId="0" applyFont="1" applyFill="1" applyBorder="1" applyAlignment="1" applyProtection="1">
      <alignment horizontal="left"/>
      <protection locked="0"/>
    </xf>
    <xf numFmtId="0" fontId="18" fillId="0" borderId="0" xfId="11" applyFont="1" applyAlignment="1">
      <alignment horizontal="left" vertical="center" wrapText="1"/>
    </xf>
    <xf numFmtId="0" fontId="11" fillId="2" borderId="2" xfId="11" applyFont="1" applyFill="1" applyBorder="1" applyAlignment="1">
      <alignment horizontal="center" vertical="center" wrapText="1"/>
    </xf>
    <xf numFmtId="0" fontId="11" fillId="2" borderId="3" xfId="11" applyFont="1" applyFill="1" applyBorder="1" applyAlignment="1">
      <alignment horizontal="center" vertical="center" wrapText="1"/>
    </xf>
    <xf numFmtId="0" fontId="11" fillId="2" borderId="4" xfId="11" applyFont="1" applyFill="1" applyBorder="1" applyAlignment="1">
      <alignment horizontal="center" vertical="center" wrapText="1"/>
    </xf>
    <xf numFmtId="0" fontId="2" fillId="4" borderId="2" xfId="11" applyFill="1" applyBorder="1" applyAlignment="1" applyProtection="1">
      <alignment horizontal="center"/>
      <protection locked="0"/>
    </xf>
    <xf numFmtId="0" fontId="2" fillId="4" borderId="3" xfId="11" applyFill="1" applyBorder="1" applyAlignment="1" applyProtection="1">
      <alignment horizontal="center"/>
      <protection locked="0"/>
    </xf>
    <xf numFmtId="0" fontId="2" fillId="4" borderId="4" xfId="11" applyFill="1" applyBorder="1" applyAlignment="1" applyProtection="1">
      <alignment horizontal="center"/>
      <protection locked="0"/>
    </xf>
    <xf numFmtId="0" fontId="50" fillId="4" borderId="2" xfId="12" applyFill="1" applyBorder="1" applyAlignment="1" applyProtection="1">
      <alignment horizontal="left"/>
      <protection locked="0"/>
    </xf>
    <xf numFmtId="0" fontId="50" fillId="4" borderId="4" xfId="12" applyFill="1" applyBorder="1" applyAlignment="1" applyProtection="1">
      <alignment horizontal="left"/>
      <protection locked="0"/>
    </xf>
    <xf numFmtId="0" fontId="14" fillId="0" borderId="0" xfId="11" applyFont="1" applyAlignment="1">
      <alignment horizontal="left" vertical="center" wrapText="1"/>
    </xf>
    <xf numFmtId="0" fontId="10" fillId="0" borderId="0" xfId="1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10" borderId="27" xfId="0" applyFont="1" applyFill="1" applyBorder="1" applyAlignment="1">
      <alignment horizontal="left" vertical="center" wrapText="1"/>
    </xf>
    <xf numFmtId="0" fontId="7" fillId="10" borderId="34" xfId="0" applyFont="1" applyFill="1" applyBorder="1" applyAlignment="1">
      <alignment horizontal="left" vertical="center" wrapText="1"/>
    </xf>
    <xf numFmtId="0" fontId="32" fillId="0" borderId="5" xfId="0" applyFont="1" applyBorder="1" applyAlignment="1" applyProtection="1">
      <alignment horizontal="center" vertical="center" wrapText="1"/>
      <protection hidden="1"/>
    </xf>
    <xf numFmtId="4" fontId="39" fillId="8" borderId="0" xfId="0" applyNumberFormat="1" applyFont="1" applyFill="1" applyAlignment="1" applyProtection="1">
      <alignment horizontal="center" vertical="center"/>
      <protection hidden="1"/>
    </xf>
    <xf numFmtId="4" fontId="39" fillId="8" borderId="9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33" fillId="0" borderId="5" xfId="0" applyFont="1" applyBorder="1" applyAlignment="1" applyProtection="1">
      <alignment horizontal="left" vertical="center" wrapText="1"/>
      <protection hidden="1"/>
    </xf>
    <xf numFmtId="0" fontId="33" fillId="0" borderId="5" xfId="0" applyFont="1" applyBorder="1" applyAlignment="1" applyProtection="1">
      <alignment horizontal="center" vertical="center" wrapText="1"/>
      <protection hidden="1"/>
    </xf>
    <xf numFmtId="169" fontId="33" fillId="9" borderId="5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5" xfId="3" applyNumberFormat="1" applyFont="1" applyFill="1" applyBorder="1" applyAlignment="1" applyProtection="1">
      <alignment horizontal="center" vertical="center"/>
      <protection locked="0" hidden="1"/>
    </xf>
    <xf numFmtId="4" fontId="39" fillId="7" borderId="0" xfId="0" applyNumberFormat="1" applyFont="1" applyFill="1" applyAlignment="1" applyProtection="1">
      <alignment horizontal="center" vertical="center"/>
      <protection hidden="1"/>
    </xf>
    <xf numFmtId="4" fontId="39" fillId="7" borderId="9" xfId="0" applyNumberFormat="1" applyFont="1" applyFill="1" applyBorder="1" applyAlignment="1" applyProtection="1">
      <alignment horizontal="center" vertical="center"/>
      <protection hidden="1"/>
    </xf>
    <xf numFmtId="0" fontId="32" fillId="0" borderId="5" xfId="0" applyFont="1" applyBorder="1" applyAlignment="1" applyProtection="1">
      <alignment horizontal="left" vertical="center" wrapText="1"/>
      <protection hidden="1"/>
    </xf>
    <xf numFmtId="0" fontId="32" fillId="0" borderId="6" xfId="0" applyFont="1" applyBorder="1" applyAlignment="1" applyProtection="1">
      <alignment horizontal="left" vertical="center" wrapText="1"/>
      <protection hidden="1"/>
    </xf>
    <xf numFmtId="0" fontId="32" fillId="0" borderId="8" xfId="0" applyFont="1" applyBorder="1" applyAlignment="1" applyProtection="1">
      <alignment horizontal="left" vertical="center" wrapText="1"/>
      <protection hidden="1"/>
    </xf>
    <xf numFmtId="0" fontId="32" fillId="0" borderId="7" xfId="0" applyFont="1" applyBorder="1" applyAlignment="1" applyProtection="1">
      <alignment horizontal="left" vertical="center" wrapText="1"/>
      <protection hidden="1"/>
    </xf>
    <xf numFmtId="0" fontId="32" fillId="0" borderId="6" xfId="0" applyFont="1" applyBorder="1" applyAlignment="1" applyProtection="1">
      <alignment horizontal="center" vertical="center" wrapText="1"/>
      <protection hidden="1"/>
    </xf>
    <xf numFmtId="0" fontId="32" fillId="0" borderId="8" xfId="0" applyFont="1" applyBorder="1" applyAlignment="1" applyProtection="1">
      <alignment horizontal="center" vertical="center" wrapText="1"/>
      <protection hidden="1"/>
    </xf>
    <xf numFmtId="0" fontId="32" fillId="0" borderId="7" xfId="0" applyFont="1" applyBorder="1" applyAlignment="1" applyProtection="1">
      <alignment horizontal="center" vertical="center" wrapText="1"/>
      <protection hidden="1"/>
    </xf>
    <xf numFmtId="0" fontId="34" fillId="2" borderId="5" xfId="0" applyFont="1" applyFill="1" applyBorder="1" applyAlignment="1" applyProtection="1">
      <alignment horizontal="left" vertical="center" wrapText="1"/>
      <protection hidden="1"/>
    </xf>
    <xf numFmtId="0" fontId="34" fillId="2" borderId="5" xfId="0" applyFont="1" applyFill="1" applyBorder="1" applyAlignment="1" applyProtection="1">
      <alignment horizontal="center" vertical="center" wrapText="1"/>
      <protection hidden="1"/>
    </xf>
    <xf numFmtId="0" fontId="53" fillId="2" borderId="5" xfId="0" applyFont="1" applyFill="1" applyBorder="1" applyAlignment="1">
      <alignment horizontal="center" vertical="center"/>
    </xf>
    <xf numFmtId="0" fontId="32" fillId="9" borderId="5" xfId="0" applyFont="1" applyFill="1" applyBorder="1" applyAlignment="1" applyProtection="1">
      <alignment vertical="center" wrapText="1"/>
      <protection locked="0"/>
    </xf>
    <xf numFmtId="169" fontId="32" fillId="9" borderId="6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8" xfId="3" applyNumberFormat="1" applyFont="1" applyFill="1" applyBorder="1" applyAlignment="1" applyProtection="1">
      <alignment horizontal="center" vertical="center"/>
      <protection locked="0" hidden="1"/>
    </xf>
    <xf numFmtId="169" fontId="32" fillId="9" borderId="7" xfId="3" applyNumberFormat="1" applyFont="1" applyFill="1" applyBorder="1" applyAlignment="1" applyProtection="1">
      <alignment horizontal="center" vertical="center"/>
      <protection locked="0" hidden="1"/>
    </xf>
  </cellXfs>
  <cellStyles count="13">
    <cellStyle name="Čiarka" xfId="3" builtinId="3"/>
    <cellStyle name="Čiarka 2" xfId="2" xr:uid="{00000000-0005-0000-0000-000001000000}"/>
    <cellStyle name="Čiarka 2 2" xfId="6" xr:uid="{00000000-0005-0000-0000-000002000000}"/>
    <cellStyle name="Čiarka 2 3" xfId="8" xr:uid="{00000000-0005-0000-0000-000003000000}"/>
    <cellStyle name="Hypertextové prepojenie 2" xfId="12" xr:uid="{783B0743-A114-45E2-8CE5-8A7D5CFAF625}"/>
    <cellStyle name="Normal 2 2" xfId="9" xr:uid="{00000000-0005-0000-0000-000004000000}"/>
    <cellStyle name="Normálna" xfId="0" builtinId="0"/>
    <cellStyle name="Normálna 2" xfId="1" xr:uid="{00000000-0005-0000-0000-000006000000}"/>
    <cellStyle name="Normálna 2 2" xfId="5" xr:uid="{00000000-0005-0000-0000-000007000000}"/>
    <cellStyle name="Normálna 2 3" xfId="7" xr:uid="{00000000-0005-0000-0000-000008000000}"/>
    <cellStyle name="Normálna 3" xfId="10" xr:uid="{6321D719-4342-4C7D-8CC9-11DE8A3BD016}"/>
    <cellStyle name="Normálna 3 2" xfId="11" xr:uid="{6F7AAE68-FE45-4F36-B11B-2C03796F695D}"/>
    <cellStyle name="Normálna 4" xfId="4" xr:uid="{00000000-0005-0000-0000-000009000000}"/>
  </cellStyles>
  <dxfs count="0"/>
  <tableStyles count="0" defaultTableStyle="TableStyleMedium2" defaultPivotStyle="PivotStyleLight16"/>
  <colors>
    <mruColors>
      <color rgb="FFFF3399"/>
      <color rgb="FFA10D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91441</xdr:colOff>
      <xdr:row>67</xdr:row>
      <xdr:rowOff>79714</xdr:rowOff>
    </xdr:from>
    <xdr:to>
      <xdr:col>20</xdr:col>
      <xdr:colOff>556260</xdr:colOff>
      <xdr:row>81</xdr:row>
      <xdr:rowOff>157526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86EDFDA7-5AB6-CAE9-1165-E6F9EC29C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7441" y="6000454"/>
          <a:ext cx="6560819" cy="2638132"/>
        </a:xfrm>
        <a:prstGeom prst="rect">
          <a:avLst/>
        </a:prstGeom>
      </xdr:spPr>
    </xdr:pic>
    <xdr:clientData/>
  </xdr:twoCellAnchor>
  <xdr:twoCellAnchor>
    <xdr:from>
      <xdr:col>7</xdr:col>
      <xdr:colOff>274320</xdr:colOff>
      <xdr:row>69</xdr:row>
      <xdr:rowOff>38100</xdr:rowOff>
    </xdr:from>
    <xdr:to>
      <xdr:col>10</xdr:col>
      <xdr:colOff>69028</xdr:colOff>
      <xdr:row>71</xdr:row>
      <xdr:rowOff>164118</xdr:rowOff>
    </xdr:to>
    <xdr:sp macro="" textlink="">
      <xdr:nvSpPr>
        <xdr:cNvPr id="8" name="Šípka doprava 8">
          <a:extLst>
            <a:ext uri="{FF2B5EF4-FFF2-40B4-BE49-F238E27FC236}">
              <a16:creationId xmlns:a16="http://schemas.microsoft.com/office/drawing/2014/main" id="{21A261D4-3233-4719-A2B2-A6034D405230}"/>
            </a:ext>
          </a:extLst>
        </xdr:cNvPr>
        <xdr:cNvSpPr/>
      </xdr:nvSpPr>
      <xdr:spPr>
        <a:xfrm>
          <a:off x="4541520" y="6324600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72</xdr:row>
      <xdr:rowOff>121920</xdr:rowOff>
    </xdr:from>
    <xdr:to>
      <xdr:col>17</xdr:col>
      <xdr:colOff>274320</xdr:colOff>
      <xdr:row>75</xdr:row>
      <xdr:rowOff>65058</xdr:rowOff>
    </xdr:to>
    <xdr:sp macro="" textlink="">
      <xdr:nvSpPr>
        <xdr:cNvPr id="11" name="Šípka doprava 8">
          <a:extLst>
            <a:ext uri="{FF2B5EF4-FFF2-40B4-BE49-F238E27FC236}">
              <a16:creationId xmlns:a16="http://schemas.microsoft.com/office/drawing/2014/main" id="{AB052373-5EF7-4055-9C67-CBDB593360E2}"/>
            </a:ext>
          </a:extLst>
        </xdr:cNvPr>
        <xdr:cNvSpPr/>
      </xdr:nvSpPr>
      <xdr:spPr>
        <a:xfrm>
          <a:off x="4541520" y="6957060"/>
          <a:ext cx="609600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76</xdr:row>
      <xdr:rowOff>121920</xdr:rowOff>
    </xdr:from>
    <xdr:to>
      <xdr:col>16</xdr:col>
      <xdr:colOff>152400</xdr:colOff>
      <xdr:row>79</xdr:row>
      <xdr:rowOff>65058</xdr:rowOff>
    </xdr:to>
    <xdr:sp macro="" textlink="">
      <xdr:nvSpPr>
        <xdr:cNvPr id="12" name="Šípka doprava 8">
          <a:extLst>
            <a:ext uri="{FF2B5EF4-FFF2-40B4-BE49-F238E27FC236}">
              <a16:creationId xmlns:a16="http://schemas.microsoft.com/office/drawing/2014/main" id="{EA063536-8D0C-4647-AADB-F6B9D0871072}"/>
            </a:ext>
          </a:extLst>
        </xdr:cNvPr>
        <xdr:cNvSpPr/>
      </xdr:nvSpPr>
      <xdr:spPr>
        <a:xfrm>
          <a:off x="4541520" y="7688580"/>
          <a:ext cx="536448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oneCellAnchor>
    <xdr:from>
      <xdr:col>15</xdr:col>
      <xdr:colOff>439271</xdr:colOff>
      <xdr:row>7</xdr:row>
      <xdr:rowOff>8968</xdr:rowOff>
    </xdr:from>
    <xdr:ext cx="3115635" cy="3998182"/>
    <xdr:pic>
      <xdr:nvPicPr>
        <xdr:cNvPr id="10" name="Obrázok 9">
          <a:extLst>
            <a:ext uri="{FF2B5EF4-FFF2-40B4-BE49-F238E27FC236}">
              <a16:creationId xmlns:a16="http://schemas.microsoft.com/office/drawing/2014/main" id="{657DD666-DF69-4431-8168-FC923EFB2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83271" y="1342468"/>
          <a:ext cx="3115635" cy="3998182"/>
        </a:xfrm>
        <a:prstGeom prst="rect">
          <a:avLst/>
        </a:prstGeom>
      </xdr:spPr>
    </xdr:pic>
    <xdr:clientData/>
  </xdr:oneCellAnchor>
  <xdr:oneCellAnchor>
    <xdr:from>
      <xdr:col>10</xdr:col>
      <xdr:colOff>125505</xdr:colOff>
      <xdr:row>6</xdr:row>
      <xdr:rowOff>116541</xdr:rowOff>
    </xdr:from>
    <xdr:ext cx="2956816" cy="5006774"/>
    <xdr:pic>
      <xdr:nvPicPr>
        <xdr:cNvPr id="13" name="Obrázok 12">
          <a:extLst>
            <a:ext uri="{FF2B5EF4-FFF2-40B4-BE49-F238E27FC236}">
              <a16:creationId xmlns:a16="http://schemas.microsoft.com/office/drawing/2014/main" id="{2DCD72BB-EB6E-4792-870B-CBBEDFFAB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1505" y="1267161"/>
          <a:ext cx="2956816" cy="5006774"/>
        </a:xfrm>
        <a:prstGeom prst="rect">
          <a:avLst/>
        </a:prstGeom>
      </xdr:spPr>
    </xdr:pic>
    <xdr:clientData/>
  </xdr:oneCellAnchor>
  <xdr:twoCellAnchor>
    <xdr:from>
      <xdr:col>7</xdr:col>
      <xdr:colOff>286872</xdr:colOff>
      <xdr:row>15</xdr:row>
      <xdr:rowOff>35854</xdr:rowOff>
    </xdr:from>
    <xdr:to>
      <xdr:col>10</xdr:col>
      <xdr:colOff>81580</xdr:colOff>
      <xdr:row>17</xdr:row>
      <xdr:rowOff>161872</xdr:rowOff>
    </xdr:to>
    <xdr:sp macro="" textlink="">
      <xdr:nvSpPr>
        <xdr:cNvPr id="14" name="Šípka doprava 8">
          <a:extLst>
            <a:ext uri="{FF2B5EF4-FFF2-40B4-BE49-F238E27FC236}">
              <a16:creationId xmlns:a16="http://schemas.microsoft.com/office/drawing/2014/main" id="{EB2A18C8-AA42-49E2-B144-AC65DA31C452}"/>
            </a:ext>
          </a:extLst>
        </xdr:cNvPr>
        <xdr:cNvSpPr/>
      </xdr:nvSpPr>
      <xdr:spPr>
        <a:xfrm>
          <a:off x="4554072" y="2832394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286872</xdr:colOff>
      <xdr:row>18</xdr:row>
      <xdr:rowOff>24199</xdr:rowOff>
    </xdr:from>
    <xdr:to>
      <xdr:col>18</xdr:col>
      <xdr:colOff>111612</xdr:colOff>
      <xdr:row>20</xdr:row>
      <xdr:rowOff>150217</xdr:rowOff>
    </xdr:to>
    <xdr:sp macro="" textlink="">
      <xdr:nvSpPr>
        <xdr:cNvPr id="15" name="Šípka doprava 8">
          <a:extLst>
            <a:ext uri="{FF2B5EF4-FFF2-40B4-BE49-F238E27FC236}">
              <a16:creationId xmlns:a16="http://schemas.microsoft.com/office/drawing/2014/main" id="{17528ACA-AC85-4B31-9A49-0D9123A535EE}"/>
            </a:ext>
          </a:extLst>
        </xdr:cNvPr>
        <xdr:cNvSpPr/>
      </xdr:nvSpPr>
      <xdr:spPr>
        <a:xfrm>
          <a:off x="4554072" y="3369379"/>
          <a:ext cx="6530340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259080</xdr:colOff>
      <xdr:row>39</xdr:row>
      <xdr:rowOff>39896</xdr:rowOff>
    </xdr:from>
    <xdr:to>
      <xdr:col>10</xdr:col>
      <xdr:colOff>61408</xdr:colOff>
      <xdr:row>41</xdr:row>
      <xdr:rowOff>162328</xdr:rowOff>
    </xdr:to>
    <xdr:sp macro="" textlink="">
      <xdr:nvSpPr>
        <xdr:cNvPr id="23" name="Šípka doprava 8">
          <a:extLst>
            <a:ext uri="{FF2B5EF4-FFF2-40B4-BE49-F238E27FC236}">
              <a16:creationId xmlns:a16="http://schemas.microsoft.com/office/drawing/2014/main" id="{2051C641-03FF-4918-8C73-1A54800D8A39}"/>
            </a:ext>
          </a:extLst>
        </xdr:cNvPr>
        <xdr:cNvSpPr/>
      </xdr:nvSpPr>
      <xdr:spPr>
        <a:xfrm>
          <a:off x="4526280" y="7233176"/>
          <a:ext cx="1631128" cy="4881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266700</xdr:colOff>
      <xdr:row>45</xdr:row>
      <xdr:rowOff>34515</xdr:rowOff>
    </xdr:from>
    <xdr:to>
      <xdr:col>10</xdr:col>
      <xdr:colOff>61408</xdr:colOff>
      <xdr:row>47</xdr:row>
      <xdr:rowOff>156948</xdr:rowOff>
    </xdr:to>
    <xdr:sp macro="" textlink="">
      <xdr:nvSpPr>
        <xdr:cNvPr id="24" name="Šípka doprava 8">
          <a:extLst>
            <a:ext uri="{FF2B5EF4-FFF2-40B4-BE49-F238E27FC236}">
              <a16:creationId xmlns:a16="http://schemas.microsoft.com/office/drawing/2014/main" id="{7B261575-04F4-47EF-9F11-2681AF9AD30D}"/>
            </a:ext>
          </a:extLst>
        </xdr:cNvPr>
        <xdr:cNvSpPr/>
      </xdr:nvSpPr>
      <xdr:spPr>
        <a:xfrm>
          <a:off x="4533900" y="8325075"/>
          <a:ext cx="1623508" cy="48819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52</xdr:row>
      <xdr:rowOff>35862</xdr:rowOff>
    </xdr:from>
    <xdr:to>
      <xdr:col>10</xdr:col>
      <xdr:colOff>69028</xdr:colOff>
      <xdr:row>54</xdr:row>
      <xdr:rowOff>161880</xdr:rowOff>
    </xdr:to>
    <xdr:sp macro="" textlink="">
      <xdr:nvSpPr>
        <xdr:cNvPr id="26" name="Šípka doprava 8">
          <a:extLst>
            <a:ext uri="{FF2B5EF4-FFF2-40B4-BE49-F238E27FC236}">
              <a16:creationId xmlns:a16="http://schemas.microsoft.com/office/drawing/2014/main" id="{660C7137-BB27-408D-901A-B712A5ABDD18}"/>
            </a:ext>
          </a:extLst>
        </xdr:cNvPr>
        <xdr:cNvSpPr/>
      </xdr:nvSpPr>
      <xdr:spPr>
        <a:xfrm>
          <a:off x="4541520" y="9606582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274320</xdr:colOff>
      <xdr:row>55</xdr:row>
      <xdr:rowOff>39449</xdr:rowOff>
    </xdr:from>
    <xdr:to>
      <xdr:col>10</xdr:col>
      <xdr:colOff>69028</xdr:colOff>
      <xdr:row>57</xdr:row>
      <xdr:rowOff>165467</xdr:rowOff>
    </xdr:to>
    <xdr:sp macro="" textlink="">
      <xdr:nvSpPr>
        <xdr:cNvPr id="27" name="Šípka doprava 8">
          <a:extLst>
            <a:ext uri="{FF2B5EF4-FFF2-40B4-BE49-F238E27FC236}">
              <a16:creationId xmlns:a16="http://schemas.microsoft.com/office/drawing/2014/main" id="{641BBF31-0337-45EA-842E-D8CF424835DA}"/>
            </a:ext>
          </a:extLst>
        </xdr:cNvPr>
        <xdr:cNvSpPr/>
      </xdr:nvSpPr>
      <xdr:spPr>
        <a:xfrm>
          <a:off x="4541520" y="10158809"/>
          <a:ext cx="1623508" cy="49177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7</xdr:col>
      <xdr:colOff>281940</xdr:colOff>
      <xdr:row>58</xdr:row>
      <xdr:rowOff>8518</xdr:rowOff>
    </xdr:from>
    <xdr:to>
      <xdr:col>10</xdr:col>
      <xdr:colOff>76648</xdr:colOff>
      <xdr:row>60</xdr:row>
      <xdr:rowOff>134535</xdr:rowOff>
    </xdr:to>
    <xdr:sp macro="" textlink="">
      <xdr:nvSpPr>
        <xdr:cNvPr id="28" name="Šípka doprava 8">
          <a:extLst>
            <a:ext uri="{FF2B5EF4-FFF2-40B4-BE49-F238E27FC236}">
              <a16:creationId xmlns:a16="http://schemas.microsoft.com/office/drawing/2014/main" id="{1629A278-5B41-420D-884A-6C9FEC45BD61}"/>
            </a:ext>
          </a:extLst>
        </xdr:cNvPr>
        <xdr:cNvSpPr/>
      </xdr:nvSpPr>
      <xdr:spPr>
        <a:xfrm>
          <a:off x="4549140" y="10676518"/>
          <a:ext cx="1623508" cy="49177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 editAs="oneCell">
    <xdr:from>
      <xdr:col>10</xdr:col>
      <xdr:colOff>91442</xdr:colOff>
      <xdr:row>39</xdr:row>
      <xdr:rowOff>49184</xdr:rowOff>
    </xdr:from>
    <xdr:to>
      <xdr:col>20</xdr:col>
      <xdr:colOff>519954</xdr:colOff>
      <xdr:row>65</xdr:row>
      <xdr:rowOff>152148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3F658B4A-0390-9DEA-1B6D-B105685BE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87442" y="7265772"/>
          <a:ext cx="6524512" cy="4764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134472</xdr:rowOff>
    </xdr:from>
    <xdr:to>
      <xdr:col>5</xdr:col>
      <xdr:colOff>107576</xdr:colOff>
      <xdr:row>23</xdr:row>
      <xdr:rowOff>295836</xdr:rowOff>
    </xdr:to>
    <xdr:sp macro="" textlink="">
      <xdr:nvSpPr>
        <xdr:cNvPr id="12" name="Šípka doľava 3">
          <a:extLst>
            <a:ext uri="{FF2B5EF4-FFF2-40B4-BE49-F238E27FC236}">
              <a16:creationId xmlns:a16="http://schemas.microsoft.com/office/drawing/2014/main" id="{F1882ADC-963F-449E-9CDF-232F445B2430}"/>
            </a:ext>
          </a:extLst>
        </xdr:cNvPr>
        <xdr:cNvSpPr/>
      </xdr:nvSpPr>
      <xdr:spPr>
        <a:xfrm>
          <a:off x="6591300" y="5232252"/>
          <a:ext cx="717176" cy="58808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4</xdr:col>
      <xdr:colOff>0</xdr:colOff>
      <xdr:row>19</xdr:row>
      <xdr:rowOff>143433</xdr:rowOff>
    </xdr:from>
    <xdr:to>
      <xdr:col>5</xdr:col>
      <xdr:colOff>107576</xdr:colOff>
      <xdr:row>20</xdr:row>
      <xdr:rowOff>304797</xdr:rowOff>
    </xdr:to>
    <xdr:sp macro="" textlink="">
      <xdr:nvSpPr>
        <xdr:cNvPr id="13" name="Šípka doľava 3">
          <a:extLst>
            <a:ext uri="{FF2B5EF4-FFF2-40B4-BE49-F238E27FC236}">
              <a16:creationId xmlns:a16="http://schemas.microsoft.com/office/drawing/2014/main" id="{21692222-65A3-483D-B96A-B87B4708DD0C}"/>
            </a:ext>
          </a:extLst>
        </xdr:cNvPr>
        <xdr:cNvSpPr/>
      </xdr:nvSpPr>
      <xdr:spPr>
        <a:xfrm>
          <a:off x="6591300" y="4197273"/>
          <a:ext cx="717176" cy="58808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3</xdr:col>
      <xdr:colOff>601916</xdr:colOff>
      <xdr:row>9</xdr:row>
      <xdr:rowOff>71718</xdr:rowOff>
    </xdr:from>
    <xdr:to>
      <xdr:col>5</xdr:col>
      <xdr:colOff>99892</xdr:colOff>
      <xdr:row>12</xdr:row>
      <xdr:rowOff>102454</xdr:rowOff>
    </xdr:to>
    <xdr:sp macro="" textlink="">
      <xdr:nvSpPr>
        <xdr:cNvPr id="14" name="Šípka doľava 3">
          <a:extLst>
            <a:ext uri="{FF2B5EF4-FFF2-40B4-BE49-F238E27FC236}">
              <a16:creationId xmlns:a16="http://schemas.microsoft.com/office/drawing/2014/main" id="{91E7ACDD-C23D-4998-BFB7-F46D4F86BB04}"/>
            </a:ext>
          </a:extLst>
        </xdr:cNvPr>
        <xdr:cNvSpPr/>
      </xdr:nvSpPr>
      <xdr:spPr>
        <a:xfrm>
          <a:off x="6583616" y="2235798"/>
          <a:ext cx="717176" cy="57937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3</xdr:col>
      <xdr:colOff>601916</xdr:colOff>
      <xdr:row>41</xdr:row>
      <xdr:rowOff>99427</xdr:rowOff>
    </xdr:from>
    <xdr:to>
      <xdr:col>5</xdr:col>
      <xdr:colOff>99892</xdr:colOff>
      <xdr:row>44</xdr:row>
      <xdr:rowOff>130163</xdr:rowOff>
    </xdr:to>
    <xdr:sp macro="" textlink="">
      <xdr:nvSpPr>
        <xdr:cNvPr id="15" name="Šípka doľava 3">
          <a:extLst>
            <a:ext uri="{FF2B5EF4-FFF2-40B4-BE49-F238E27FC236}">
              <a16:creationId xmlns:a16="http://schemas.microsoft.com/office/drawing/2014/main" id="{C359A99F-2427-48C5-AD06-3372659F60D6}"/>
            </a:ext>
          </a:extLst>
        </xdr:cNvPr>
        <xdr:cNvSpPr/>
      </xdr:nvSpPr>
      <xdr:spPr>
        <a:xfrm>
          <a:off x="6583616" y="9418687"/>
          <a:ext cx="717176" cy="57937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4</xdr:col>
      <xdr:colOff>144716</xdr:colOff>
      <xdr:row>42</xdr:row>
      <xdr:rowOff>71718</xdr:rowOff>
    </xdr:from>
    <xdr:to>
      <xdr:col>5</xdr:col>
      <xdr:colOff>252292</xdr:colOff>
      <xdr:row>45</xdr:row>
      <xdr:rowOff>102454</xdr:rowOff>
    </xdr:to>
    <xdr:sp macro="" textlink="">
      <xdr:nvSpPr>
        <xdr:cNvPr id="16" name="Šípka doľava 3">
          <a:extLst>
            <a:ext uri="{FF2B5EF4-FFF2-40B4-BE49-F238E27FC236}">
              <a16:creationId xmlns:a16="http://schemas.microsoft.com/office/drawing/2014/main" id="{9DB1B8E3-0CCE-403C-8EBF-ABF7EFACE62A}"/>
            </a:ext>
          </a:extLst>
        </xdr:cNvPr>
        <xdr:cNvSpPr/>
      </xdr:nvSpPr>
      <xdr:spPr>
        <a:xfrm>
          <a:off x="6736016" y="9573858"/>
          <a:ext cx="717176" cy="57937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4111\Downloads\Formular%20s%20kodmi%20poli_022024_new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S-PPS-OKTE"/>
      <sheetName val="Manual FA"/>
      <sheetName val="podklad"/>
      <sheetName val="formular"/>
      <sheetName val="2024_02_SAP_BW"/>
      <sheetName val="Select mapovanie"/>
      <sheetName val="view"/>
      <sheetName val="Okresy"/>
      <sheetName val="Output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REPORT</v>
          </cell>
          <cell r="B1" t="str">
            <v>MNOZSTVO</v>
          </cell>
          <cell r="C1" t="str">
            <v>PREPOCETM</v>
          </cell>
        </row>
        <row r="2">
          <cell r="A2" t="str">
            <v>C10_1</v>
          </cell>
          <cell r="B2">
            <v>484105.1</v>
          </cell>
          <cell r="C2">
            <v>481906.51465798001</v>
          </cell>
        </row>
        <row r="3">
          <cell r="A3" t="str">
            <v>C10_2</v>
          </cell>
          <cell r="B3">
            <v>2204</v>
          </cell>
          <cell r="C3">
            <v>2204.4128113879001</v>
          </cell>
        </row>
        <row r="4">
          <cell r="A4" t="str">
            <v>C10_3</v>
          </cell>
          <cell r="B4">
            <v>3868.4349999999999</v>
          </cell>
          <cell r="C4">
            <v>3868.43365436062</v>
          </cell>
        </row>
        <row r="5">
          <cell r="A5" t="str">
            <v>C10_4</v>
          </cell>
          <cell r="B5">
            <v>3868.4349999999999</v>
          </cell>
          <cell r="C5">
            <v>3868.4333486028399</v>
          </cell>
        </row>
        <row r="6">
          <cell r="A6" t="str">
            <v>C1_1</v>
          </cell>
          <cell r="B6">
            <v>2368192</v>
          </cell>
          <cell r="C6">
            <v>2362856.7846607701</v>
          </cell>
        </row>
        <row r="7">
          <cell r="A7" t="str">
            <v>C1_2</v>
          </cell>
          <cell r="B7">
            <v>1369</v>
          </cell>
          <cell r="C7">
            <v>1368.8043828553</v>
          </cell>
        </row>
        <row r="8">
          <cell r="A8" t="str">
            <v>C1_3</v>
          </cell>
          <cell r="B8">
            <v>6243.6530000000002</v>
          </cell>
          <cell r="C8">
            <v>6243.7197570440403</v>
          </cell>
        </row>
        <row r="9">
          <cell r="A9" t="str">
            <v>C1_4</v>
          </cell>
          <cell r="B9">
            <v>6243.6530000000002</v>
          </cell>
          <cell r="C9">
            <v>6243.5529088410403</v>
          </cell>
        </row>
        <row r="10">
          <cell r="A10" t="str">
            <v>C2_1</v>
          </cell>
          <cell r="B10">
            <v>2120783.4</v>
          </cell>
          <cell r="C10">
            <v>2101295.27824621</v>
          </cell>
        </row>
        <row r="11">
          <cell r="A11" t="str">
            <v>C2_2</v>
          </cell>
          <cell r="B11">
            <v>5628</v>
          </cell>
          <cell r="C11">
            <v>5597.8076639646297</v>
          </cell>
        </row>
        <row r="12">
          <cell r="A12" t="str">
            <v>C2_3</v>
          </cell>
          <cell r="B12">
            <v>13825.514999999999</v>
          </cell>
          <cell r="C12">
            <v>13825.523201202301</v>
          </cell>
        </row>
        <row r="13">
          <cell r="A13" t="str">
            <v>C2_4</v>
          </cell>
          <cell r="B13">
            <v>13825.514999999999</v>
          </cell>
          <cell r="C13">
            <v>13825.4979386166</v>
          </cell>
        </row>
        <row r="14">
          <cell r="A14" t="str">
            <v>C3_1</v>
          </cell>
          <cell r="B14">
            <v>365991.7</v>
          </cell>
          <cell r="C14">
            <v>361904.40391459101</v>
          </cell>
        </row>
        <row r="15">
          <cell r="A15" t="str">
            <v>C3_2</v>
          </cell>
          <cell r="B15">
            <v>4037</v>
          </cell>
          <cell r="C15">
            <v>4035.6337480559901</v>
          </cell>
        </row>
        <row r="16">
          <cell r="A16" t="str">
            <v>C3_3</v>
          </cell>
          <cell r="B16">
            <v>6666.79</v>
          </cell>
          <cell r="C16">
            <v>6666.7926668425198</v>
          </cell>
        </row>
        <row r="17">
          <cell r="A17" t="str">
            <v>C3_4</v>
          </cell>
          <cell r="B17">
            <v>6666.79</v>
          </cell>
          <cell r="C17">
            <v>6666.7998167659198</v>
          </cell>
        </row>
        <row r="18">
          <cell r="A18" t="str">
            <v>C4_1</v>
          </cell>
          <cell r="B18">
            <v>206223.5</v>
          </cell>
          <cell r="C18">
            <v>204782.16049382699</v>
          </cell>
        </row>
        <row r="19">
          <cell r="A19" t="str">
            <v>C4_2</v>
          </cell>
          <cell r="B19">
            <v>1323</v>
          </cell>
          <cell r="C19">
            <v>1306.54167790666</v>
          </cell>
        </row>
        <row r="20">
          <cell r="A20" t="str">
            <v>C4_3</v>
          </cell>
          <cell r="B20">
            <v>927.399</v>
          </cell>
          <cell r="C20">
            <v>927.39787335343601</v>
          </cell>
        </row>
        <row r="21">
          <cell r="A21" t="str">
            <v>C4_4</v>
          </cell>
          <cell r="B21">
            <v>1415.6679999999999</v>
          </cell>
          <cell r="C21">
            <v>1415.6610169491501</v>
          </cell>
        </row>
        <row r="22">
          <cell r="A22" t="str">
            <v>C4_6</v>
          </cell>
          <cell r="B22">
            <v>488.26900000000001</v>
          </cell>
          <cell r="C22">
            <v>488.34727272727298</v>
          </cell>
        </row>
        <row r="23">
          <cell r="A23" t="str">
            <v>C5_1</v>
          </cell>
          <cell r="B23">
            <v>1180595.5</v>
          </cell>
          <cell r="C23">
            <v>1169628.82562278</v>
          </cell>
        </row>
        <row r="24">
          <cell r="A24" t="str">
            <v>C5_2</v>
          </cell>
          <cell r="B24">
            <v>7680</v>
          </cell>
          <cell r="C24">
            <v>7680.6765163296996</v>
          </cell>
        </row>
        <row r="25">
          <cell r="A25" t="str">
            <v>C5_3</v>
          </cell>
          <cell r="B25">
            <v>7700.9790000000003</v>
          </cell>
          <cell r="C25">
            <v>7700.9740400216297</v>
          </cell>
        </row>
        <row r="26">
          <cell r="A26" t="str">
            <v>C5_4</v>
          </cell>
          <cell r="B26">
            <v>10854.664000000001</v>
          </cell>
          <cell r="C26">
            <v>10854.636738433301</v>
          </cell>
        </row>
        <row r="27">
          <cell r="A27" t="str">
            <v>C5_6</v>
          </cell>
          <cell r="B27">
            <v>3153.6849999999999</v>
          </cell>
          <cell r="C27">
            <v>3154.00181818182</v>
          </cell>
        </row>
        <row r="28">
          <cell r="A28" t="str">
            <v>C6_1</v>
          </cell>
          <cell r="B28">
            <v>268264.7</v>
          </cell>
          <cell r="C28">
            <v>265160.85409252701</v>
          </cell>
        </row>
        <row r="29">
          <cell r="A29" t="str">
            <v>C6_2</v>
          </cell>
          <cell r="B29">
            <v>9779</v>
          </cell>
          <cell r="C29">
            <v>9773.8627527216195</v>
          </cell>
        </row>
        <row r="30">
          <cell r="A30" t="str">
            <v>C6_3</v>
          </cell>
          <cell r="B30">
            <v>6441.2020000000002</v>
          </cell>
          <cell r="C30">
            <v>6441.2011241446698</v>
          </cell>
        </row>
        <row r="31">
          <cell r="A31" t="str">
            <v>C6_4</v>
          </cell>
          <cell r="B31">
            <v>8782.9609999999993</v>
          </cell>
          <cell r="C31">
            <v>8782.9601465872693</v>
          </cell>
        </row>
        <row r="32">
          <cell r="A32" t="str">
            <v>C6_6</v>
          </cell>
          <cell r="B32">
            <v>2341.759</v>
          </cell>
          <cell r="C32">
            <v>2341.8218181818202</v>
          </cell>
        </row>
        <row r="33">
          <cell r="A33" t="str">
            <v>C7_1</v>
          </cell>
          <cell r="B33">
            <v>690621.1</v>
          </cell>
          <cell r="C33">
            <v>683784.49891852902</v>
          </cell>
        </row>
        <row r="34">
          <cell r="A34" t="str">
            <v>C7_2</v>
          </cell>
          <cell r="B34">
            <v>2594</v>
          </cell>
          <cell r="C34">
            <v>2594.0187995588899</v>
          </cell>
        </row>
        <row r="35">
          <cell r="A35" t="str">
            <v>C7_3</v>
          </cell>
          <cell r="B35">
            <v>1204.8779999999999</v>
          </cell>
          <cell r="C35">
            <v>1204.89038292897</v>
          </cell>
        </row>
        <row r="36">
          <cell r="A36" t="str">
            <v>C7_4</v>
          </cell>
          <cell r="B36">
            <v>10124.518</v>
          </cell>
          <cell r="C36">
            <v>10124.5194686212</v>
          </cell>
        </row>
        <row r="37">
          <cell r="A37" t="str">
            <v>C7_6</v>
          </cell>
          <cell r="B37">
            <v>8919.64</v>
          </cell>
          <cell r="C37">
            <v>8919.6181229773501</v>
          </cell>
        </row>
        <row r="38">
          <cell r="A38" t="str">
            <v>C8_1</v>
          </cell>
          <cell r="B38">
            <v>98290.8</v>
          </cell>
          <cell r="C38">
            <v>96708.916125931297</v>
          </cell>
        </row>
        <row r="39">
          <cell r="A39" t="str">
            <v>C8_2</v>
          </cell>
          <cell r="B39">
            <v>383</v>
          </cell>
          <cell r="C39">
            <v>343.89014335976498</v>
          </cell>
        </row>
        <row r="40">
          <cell r="A40" t="str">
            <v>C8_3</v>
          </cell>
          <cell r="B40">
            <v>209.83500000000001</v>
          </cell>
          <cell r="C40">
            <v>209.83718211049401</v>
          </cell>
        </row>
        <row r="41">
          <cell r="A41" t="str">
            <v>C8_4</v>
          </cell>
          <cell r="B41">
            <v>2131.2269999999999</v>
          </cell>
          <cell r="C41">
            <v>2131.2313330279399</v>
          </cell>
        </row>
        <row r="42">
          <cell r="A42" t="str">
            <v>C8_6</v>
          </cell>
          <cell r="B42">
            <v>1921.3920000000001</v>
          </cell>
          <cell r="C42">
            <v>1921.4012944983799</v>
          </cell>
        </row>
        <row r="43">
          <cell r="A43" t="str">
            <v>C9_1</v>
          </cell>
          <cell r="B43">
            <v>238</v>
          </cell>
          <cell r="C43">
            <v>241.80988593155899</v>
          </cell>
        </row>
        <row r="44">
          <cell r="A44" t="str">
            <v>C9_2</v>
          </cell>
          <cell r="B44">
            <v>40668</v>
          </cell>
          <cell r="C44">
            <v>4424.1818181818198</v>
          </cell>
        </row>
        <row r="45">
          <cell r="A45" t="str">
            <v>D1_1</v>
          </cell>
          <cell r="B45">
            <v>205195</v>
          </cell>
          <cell r="C45">
            <v>203986.08035714299</v>
          </cell>
        </row>
        <row r="46">
          <cell r="A46" t="str">
            <v>D1_2</v>
          </cell>
          <cell r="B46">
            <v>13500.694</v>
          </cell>
          <cell r="C46">
            <v>13500.1772771792</v>
          </cell>
        </row>
        <row r="47">
          <cell r="A47" t="str">
            <v>D1_3</v>
          </cell>
          <cell r="B47">
            <v>13500.694</v>
          </cell>
          <cell r="C47">
            <v>13494.923499770999</v>
          </cell>
        </row>
        <row r="48">
          <cell r="A48" t="str">
            <v>D2_1</v>
          </cell>
          <cell r="B48">
            <v>351919</v>
          </cell>
          <cell r="C48">
            <v>350105.02852614899</v>
          </cell>
        </row>
        <row r="49">
          <cell r="A49" t="str">
            <v>D2_2</v>
          </cell>
          <cell r="B49">
            <v>70477.637000000002</v>
          </cell>
          <cell r="C49">
            <v>70478.151812688797</v>
          </cell>
        </row>
        <row r="50">
          <cell r="A50" t="str">
            <v>D2_3</v>
          </cell>
          <cell r="B50">
            <v>70477.637000000002</v>
          </cell>
          <cell r="C50">
            <v>70477.703160787903</v>
          </cell>
        </row>
        <row r="51">
          <cell r="A51" t="str">
            <v>D3_1</v>
          </cell>
          <cell r="B51">
            <v>14613</v>
          </cell>
          <cell r="C51">
            <v>14578.0432382705</v>
          </cell>
        </row>
        <row r="52">
          <cell r="A52" t="str">
            <v>D3_2</v>
          </cell>
          <cell r="B52">
            <v>3912.9859999999999</v>
          </cell>
          <cell r="C52">
            <v>3912.9814814814799</v>
          </cell>
        </row>
        <row r="53">
          <cell r="A53" t="str">
            <v>D3_3</v>
          </cell>
          <cell r="B53">
            <v>6069.7879999999996</v>
          </cell>
          <cell r="C53">
            <v>6069.7627118644104</v>
          </cell>
        </row>
        <row r="54">
          <cell r="A54" t="str">
            <v>D3_5</v>
          </cell>
          <cell r="B54">
            <v>2156.8020000000001</v>
          </cell>
          <cell r="C54">
            <v>2157.13846153846</v>
          </cell>
        </row>
        <row r="55">
          <cell r="A55" t="str">
            <v>D4_1</v>
          </cell>
          <cell r="B55">
            <v>61684</v>
          </cell>
          <cell r="C55">
            <v>61484.6751879699</v>
          </cell>
        </row>
        <row r="56">
          <cell r="A56" t="str">
            <v>D4_2</v>
          </cell>
          <cell r="B56">
            <v>12162.297</v>
          </cell>
          <cell r="C56">
            <v>12162.1420500404</v>
          </cell>
        </row>
        <row r="57">
          <cell r="A57" t="str">
            <v>D4_3</v>
          </cell>
          <cell r="B57">
            <v>18917.005000000001</v>
          </cell>
          <cell r="C57">
            <v>18916.860284012801</v>
          </cell>
        </row>
        <row r="58">
          <cell r="A58" t="str">
            <v>D4_5</v>
          </cell>
          <cell r="B58">
            <v>6754.7079999999996</v>
          </cell>
          <cell r="C58">
            <v>6755.2537313432804</v>
          </cell>
        </row>
        <row r="59">
          <cell r="A59" t="str">
            <v>D5_1</v>
          </cell>
          <cell r="B59">
            <v>59466</v>
          </cell>
          <cell r="C59">
            <v>59413.627184466</v>
          </cell>
        </row>
        <row r="60">
          <cell r="A60" t="str">
            <v>D5_2</v>
          </cell>
          <cell r="B60">
            <v>3770.7530000000002</v>
          </cell>
          <cell r="C60">
            <v>3759.5846153846201</v>
          </cell>
        </row>
        <row r="61">
          <cell r="A61" t="str">
            <v>D5_3</v>
          </cell>
          <cell r="B61">
            <v>53441.864000000001</v>
          </cell>
          <cell r="C61">
            <v>53441.672010994</v>
          </cell>
        </row>
        <row r="62">
          <cell r="A62" t="str">
            <v>D5_5</v>
          </cell>
          <cell r="B62">
            <v>49671.110999999997</v>
          </cell>
          <cell r="C62">
            <v>49673.569230769201</v>
          </cell>
        </row>
        <row r="63">
          <cell r="A63" t="str">
            <v>D6_1</v>
          </cell>
          <cell r="B63">
            <v>14125</v>
          </cell>
          <cell r="C63">
            <v>14174.845631067999</v>
          </cell>
        </row>
        <row r="64">
          <cell r="A64" t="str">
            <v>D6_2</v>
          </cell>
          <cell r="B64">
            <v>1066.6220000000001</v>
          </cell>
          <cell r="C64">
            <v>1059.1538461538501</v>
          </cell>
        </row>
        <row r="65">
          <cell r="A65" t="str">
            <v>D6_3</v>
          </cell>
          <cell r="B65">
            <v>14163.192999999999</v>
          </cell>
          <cell r="C65">
            <v>14163.097572148399</v>
          </cell>
        </row>
        <row r="66">
          <cell r="A66" t="str">
            <v>D6_5</v>
          </cell>
          <cell r="B66">
            <v>13096.571</v>
          </cell>
          <cell r="C66">
            <v>13099.4</v>
          </cell>
        </row>
        <row r="67">
          <cell r="A67" t="str">
            <v>D7_1</v>
          </cell>
          <cell r="B67">
            <v>674</v>
          </cell>
          <cell r="C67">
            <v>673</v>
          </cell>
        </row>
        <row r="68">
          <cell r="A68" t="str">
            <v>D7_2</v>
          </cell>
          <cell r="B68">
            <v>35.889000000000003</v>
          </cell>
          <cell r="C68">
            <v>35.890891283055801</v>
          </cell>
        </row>
        <row r="69">
          <cell r="A69" t="str">
            <v>D7_3</v>
          </cell>
          <cell r="B69">
            <v>71.200999999999993</v>
          </cell>
          <cell r="C69">
            <v>71.185524507558398</v>
          </cell>
        </row>
        <row r="70">
          <cell r="A70" t="str">
            <v>D7_5</v>
          </cell>
          <cell r="B70">
            <v>35.311999999999998</v>
          </cell>
          <cell r="C70">
            <v>35.313614103819802</v>
          </cell>
        </row>
        <row r="71">
          <cell r="A71" t="str">
            <v>D8_1</v>
          </cell>
          <cell r="B71">
            <v>3724</v>
          </cell>
          <cell r="C71">
            <v>3705.8195488721799</v>
          </cell>
        </row>
        <row r="72">
          <cell r="A72" t="str">
            <v>D8_2</v>
          </cell>
          <cell r="B72">
            <v>801.11800000000005</v>
          </cell>
          <cell r="C72">
            <v>801.538461538462</v>
          </cell>
        </row>
        <row r="73">
          <cell r="A73" t="str">
            <v>D8_3</v>
          </cell>
          <cell r="B73">
            <v>2198.3420000000001</v>
          </cell>
          <cell r="C73">
            <v>2198.3380668804398</v>
          </cell>
        </row>
        <row r="74">
          <cell r="A74" t="str">
            <v>D8_5</v>
          </cell>
          <cell r="B74">
            <v>1397.2239999999999</v>
          </cell>
          <cell r="C74">
            <v>1397.38461538462</v>
          </cell>
        </row>
        <row r="75">
          <cell r="A75" t="str">
            <v>X1_1</v>
          </cell>
          <cell r="B75">
            <v>682.26900000000001</v>
          </cell>
          <cell r="C75">
            <v>503.59900588112401</v>
          </cell>
        </row>
        <row r="76">
          <cell r="A76" t="str">
            <v>X1_2</v>
          </cell>
          <cell r="B76">
            <v>0.7</v>
          </cell>
          <cell r="C76">
            <v>0.7</v>
          </cell>
        </row>
        <row r="77">
          <cell r="A77" t="str">
            <v>X1_3</v>
          </cell>
          <cell r="B77">
            <v>19.7</v>
          </cell>
          <cell r="C77">
            <v>19.7</v>
          </cell>
        </row>
        <row r="78">
          <cell r="A78" t="str">
            <v>X1_4</v>
          </cell>
          <cell r="B78">
            <v>-5.45</v>
          </cell>
          <cell r="C78">
            <v>-5.4500059706245301</v>
          </cell>
        </row>
        <row r="79">
          <cell r="A79" t="str">
            <v>X1_B</v>
          </cell>
          <cell r="B79">
            <v>85691.735000000001</v>
          </cell>
          <cell r="C79">
            <v>85691.720371381802</v>
          </cell>
        </row>
        <row r="80">
          <cell r="A80" t="str">
            <v>X1_Zlava</v>
          </cell>
          <cell r="B80">
            <v>85691.735000000001</v>
          </cell>
          <cell r="C80">
            <v>85691.733333333294</v>
          </cell>
        </row>
        <row r="81">
          <cell r="A81" t="str">
            <v>X2_1</v>
          </cell>
          <cell r="B81">
            <v>805.75900000000001</v>
          </cell>
          <cell r="C81">
            <v>801.26611036246197</v>
          </cell>
        </row>
        <row r="82">
          <cell r="A82" t="str">
            <v>X2_2</v>
          </cell>
          <cell r="B82">
            <v>45.137999999999998</v>
          </cell>
          <cell r="C82">
            <v>45.116299058423799</v>
          </cell>
        </row>
        <row r="83">
          <cell r="A83" t="str">
            <v>X2_3</v>
          </cell>
          <cell r="B83">
            <v>34.700000000000003</v>
          </cell>
          <cell r="C83">
            <v>34.135730240019697</v>
          </cell>
        </row>
        <row r="84">
          <cell r="A84" t="str">
            <v>X2_4</v>
          </cell>
          <cell r="B84">
            <v>81.084000000000003</v>
          </cell>
          <cell r="C84">
            <v>80.813050133945595</v>
          </cell>
        </row>
        <row r="85">
          <cell r="A85" t="str">
            <v>X2_5</v>
          </cell>
          <cell r="B85">
            <v>10.385</v>
          </cell>
          <cell r="C85">
            <v>10.3850131877498</v>
          </cell>
        </row>
        <row r="86">
          <cell r="A86" t="str">
            <v>X2_6</v>
          </cell>
          <cell r="B86">
            <v>0.28199999999999997</v>
          </cell>
          <cell r="C86">
            <v>0.28200255310163502</v>
          </cell>
        </row>
        <row r="87">
          <cell r="A87" t="str">
            <v>X2_8</v>
          </cell>
          <cell r="B87">
            <v>20.92</v>
          </cell>
          <cell r="C87">
            <v>20.919999078595801</v>
          </cell>
        </row>
        <row r="88">
          <cell r="A88" t="str">
            <v>X2_C</v>
          </cell>
          <cell r="B88">
            <v>215069.745</v>
          </cell>
          <cell r="C88">
            <v>215069.69575587599</v>
          </cell>
        </row>
        <row r="89">
          <cell r="A89" t="str">
            <v>X2_Zlava</v>
          </cell>
          <cell r="B89">
            <v>215069.745</v>
          </cell>
          <cell r="C89">
            <v>215069.749148695</v>
          </cell>
        </row>
        <row r="90">
          <cell r="A90" t="str">
            <v>X1_A</v>
          </cell>
          <cell r="B90">
            <v>37017.137000000002</v>
          </cell>
          <cell r="C90">
            <v>210997.68</v>
          </cell>
        </row>
        <row r="91">
          <cell r="A91" t="str">
            <v>X1_D</v>
          </cell>
          <cell r="B91">
            <v>48674.597999999998</v>
          </cell>
          <cell r="C91">
            <v>277445.2</v>
          </cell>
        </row>
        <row r="92">
          <cell r="A92" t="str">
            <v>X2_B</v>
          </cell>
          <cell r="B92">
            <v>125193.477</v>
          </cell>
          <cell r="C92">
            <v>1102954.46</v>
          </cell>
        </row>
        <row r="93">
          <cell r="A93" t="str">
            <v>X2_E</v>
          </cell>
          <cell r="B93">
            <v>89359.125</v>
          </cell>
          <cell r="C93">
            <v>787253.99</v>
          </cell>
        </row>
        <row r="94">
          <cell r="A94" t="str">
            <v>X2_H</v>
          </cell>
          <cell r="B94">
            <v>517.14300000000003</v>
          </cell>
          <cell r="C94">
            <v>4556.04</v>
          </cell>
        </row>
        <row r="95">
          <cell r="A95" t="str">
            <v>X1_1</v>
          </cell>
          <cell r="B95">
            <v>11.369856</v>
          </cell>
          <cell r="C95">
            <v>11.369857002119595</v>
          </cell>
        </row>
        <row r="96">
          <cell r="A96" t="str">
            <v>X2_1</v>
          </cell>
          <cell r="B96">
            <v>4.0029735000000004</v>
          </cell>
          <cell r="C96">
            <v>4.0029715628347331</v>
          </cell>
        </row>
        <row r="97">
          <cell r="A97" t="str">
            <v>X2_5</v>
          </cell>
          <cell r="B97">
            <v>16.545999999999999</v>
          </cell>
          <cell r="C97">
            <v>16.546007394354032</v>
          </cell>
        </row>
        <row r="98">
          <cell r="A98" t="str">
            <v>X2_6</v>
          </cell>
          <cell r="B98">
            <v>1.25</v>
          </cell>
          <cell r="C98">
            <v>1.2500023995316114</v>
          </cell>
        </row>
        <row r="99">
          <cell r="A99" t="str">
            <v>X2_7</v>
          </cell>
          <cell r="B99">
            <v>0.14000000000000001</v>
          </cell>
          <cell r="C99">
            <v>0.13999654471711925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4"/>
  <sheetViews>
    <sheetView workbookViewId="0"/>
  </sheetViews>
  <sheetFormatPr defaultColWidth="8.88671875" defaultRowHeight="14.4" x14ac:dyDescent="0.3"/>
  <cols>
    <col min="2" max="2" width="17.44140625" customWidth="1"/>
    <col min="3" max="3" width="17.5546875" customWidth="1"/>
    <col min="4" max="4" width="17.44140625" customWidth="1"/>
    <col min="5" max="5" width="18.5546875" customWidth="1"/>
    <col min="6" max="6" width="17.44140625" customWidth="1"/>
    <col min="7" max="7" width="18.44140625" customWidth="1"/>
    <col min="8" max="8" width="51.44140625" customWidth="1"/>
    <col min="10" max="10" width="17.44140625" customWidth="1"/>
    <col min="11" max="11" width="12.5546875" customWidth="1"/>
  </cols>
  <sheetData>
    <row r="1" spans="1:8" ht="44.4" customHeight="1" thickBot="1" x14ac:dyDescent="0.4">
      <c r="B1" s="206" t="s">
        <v>0</v>
      </c>
      <c r="C1" s="207"/>
      <c r="D1" s="207"/>
      <c r="E1" s="207"/>
      <c r="F1" s="208"/>
      <c r="H1" s="10"/>
    </row>
    <row r="2" spans="1:8" ht="24.9" customHeight="1" x14ac:dyDescent="0.3"/>
    <row r="3" spans="1:8" ht="18" x14ac:dyDescent="0.35">
      <c r="A3" s="11" t="s">
        <v>1</v>
      </c>
      <c r="B3" s="11"/>
      <c r="C3" s="11"/>
    </row>
    <row r="4" spans="1:8" x14ac:dyDescent="0.3">
      <c r="B4" s="1"/>
    </row>
    <row r="5" spans="1:8" ht="15" thickBot="1" x14ac:dyDescent="0.35">
      <c r="B5" s="31" t="s">
        <v>2</v>
      </c>
      <c r="D5" t="s">
        <v>3</v>
      </c>
      <c r="F5" t="s">
        <v>4</v>
      </c>
    </row>
    <row r="6" spans="1:8" ht="15" customHeight="1" thickBot="1" x14ac:dyDescent="0.35">
      <c r="B6" s="26"/>
      <c r="D6" s="26"/>
      <c r="F6" s="26"/>
    </row>
    <row r="7" spans="1:8" ht="15" customHeight="1" x14ac:dyDescent="0.3"/>
    <row r="8" spans="1:8" ht="15" customHeight="1" thickBot="1" x14ac:dyDescent="0.35">
      <c r="B8" t="s">
        <v>5</v>
      </c>
    </row>
    <row r="9" spans="1:8" ht="15" customHeight="1" thickBot="1" x14ac:dyDescent="0.35">
      <c r="B9" s="212"/>
      <c r="C9" s="213"/>
      <c r="D9" s="213"/>
      <c r="E9" s="213"/>
      <c r="F9" s="214"/>
    </row>
    <row r="10" spans="1:8" ht="15" customHeight="1" x14ac:dyDescent="0.3"/>
    <row r="11" spans="1:8" ht="15" thickBot="1" x14ac:dyDescent="0.35">
      <c r="B11" t="s">
        <v>6</v>
      </c>
    </row>
    <row r="12" spans="1:8" ht="15" thickBot="1" x14ac:dyDescent="0.35">
      <c r="B12" s="212"/>
      <c r="C12" s="213"/>
      <c r="D12" s="213"/>
      <c r="E12" s="213"/>
      <c r="F12" s="214"/>
    </row>
    <row r="13" spans="1:8" ht="15" customHeight="1" x14ac:dyDescent="0.3"/>
    <row r="14" spans="1:8" x14ac:dyDescent="0.3">
      <c r="B14" t="s">
        <v>7</v>
      </c>
    </row>
    <row r="15" spans="1:8" ht="15" thickBot="1" x14ac:dyDescent="0.35">
      <c r="B15" t="s">
        <v>8</v>
      </c>
      <c r="D15" t="s">
        <v>9</v>
      </c>
      <c r="F15" t="s">
        <v>10</v>
      </c>
    </row>
    <row r="16" spans="1:8" ht="15" thickBot="1" x14ac:dyDescent="0.35">
      <c r="B16" s="26"/>
      <c r="D16" s="26"/>
      <c r="F16" s="26"/>
    </row>
    <row r="17" spans="2:6" ht="7.5" customHeight="1" x14ac:dyDescent="0.3"/>
    <row r="18" spans="2:6" ht="15" thickBot="1" x14ac:dyDescent="0.35">
      <c r="B18" t="s">
        <v>11</v>
      </c>
      <c r="D18" t="s">
        <v>12</v>
      </c>
      <c r="F18" t="s">
        <v>13</v>
      </c>
    </row>
    <row r="19" spans="2:6" ht="15" thickBot="1" x14ac:dyDescent="0.35">
      <c r="B19" s="26"/>
      <c r="D19" s="27"/>
      <c r="F19" s="27"/>
    </row>
    <row r="20" spans="2:6" ht="15" customHeight="1" x14ac:dyDescent="0.3"/>
    <row r="21" spans="2:6" x14ac:dyDescent="0.3">
      <c r="B21" t="s">
        <v>14</v>
      </c>
      <c r="E21" s="12"/>
    </row>
    <row r="22" spans="2:6" ht="15" thickBot="1" x14ac:dyDescent="0.35">
      <c r="B22" t="s">
        <v>15</v>
      </c>
      <c r="D22" t="s">
        <v>16</v>
      </c>
      <c r="F22" t="s">
        <v>17</v>
      </c>
    </row>
    <row r="23" spans="2:6" ht="15" thickBot="1" x14ac:dyDescent="0.35">
      <c r="B23" s="26"/>
      <c r="D23" s="26"/>
      <c r="F23" s="27"/>
    </row>
    <row r="24" spans="2:6" ht="15" thickBot="1" x14ac:dyDescent="0.35">
      <c r="B24" s="26"/>
      <c r="D24" s="26"/>
      <c r="F24" s="27"/>
    </row>
    <row r="25" spans="2:6" x14ac:dyDescent="0.3">
      <c r="F25" s="13"/>
    </row>
    <row r="26" spans="2:6" x14ac:dyDescent="0.3">
      <c r="B26" t="s">
        <v>18</v>
      </c>
      <c r="F26" s="13"/>
    </row>
    <row r="27" spans="2:6" ht="15" thickBot="1" x14ac:dyDescent="0.35">
      <c r="B27" t="s">
        <v>15</v>
      </c>
      <c r="D27" t="s">
        <v>16</v>
      </c>
      <c r="F27" s="13"/>
    </row>
    <row r="28" spans="2:6" ht="15" thickBot="1" x14ac:dyDescent="0.35">
      <c r="B28" s="26"/>
      <c r="D28" s="26"/>
      <c r="F28" s="13"/>
    </row>
    <row r="29" spans="2:6" ht="15" thickBot="1" x14ac:dyDescent="0.35">
      <c r="B29" s="31" t="s">
        <v>19</v>
      </c>
      <c r="F29" s="13"/>
    </row>
    <row r="30" spans="2:6" ht="15" thickBot="1" x14ac:dyDescent="0.35">
      <c r="B30" s="28"/>
      <c r="F30" s="13"/>
    </row>
    <row r="31" spans="2:6" x14ac:dyDescent="0.3">
      <c r="F31" s="13"/>
    </row>
    <row r="32" spans="2:6" ht="15" thickBot="1" x14ac:dyDescent="0.35">
      <c r="B32" t="s">
        <v>20</v>
      </c>
    </row>
    <row r="33" spans="1:8" ht="15" thickBot="1" x14ac:dyDescent="0.35">
      <c r="B33" s="212"/>
      <c r="C33" s="213"/>
      <c r="D33" s="213"/>
      <c r="E33" s="213"/>
      <c r="F33" s="214"/>
    </row>
    <row r="36" spans="1:8" ht="18" x14ac:dyDescent="0.35">
      <c r="A36" s="211" t="s">
        <v>21</v>
      </c>
      <c r="B36" s="211"/>
      <c r="C36" s="211"/>
      <c r="D36" s="211"/>
      <c r="E36" s="211"/>
      <c r="F36" s="211"/>
      <c r="G36" s="10"/>
      <c r="H36" s="14"/>
    </row>
    <row r="38" spans="1:8" ht="15" thickBot="1" x14ac:dyDescent="0.35">
      <c r="B38" s="1" t="s">
        <v>22</v>
      </c>
    </row>
    <row r="39" spans="1:8" ht="15" thickBot="1" x14ac:dyDescent="0.35">
      <c r="B39" s="215"/>
      <c r="C39" s="216"/>
      <c r="D39" s="216"/>
      <c r="E39" s="216"/>
      <c r="F39" s="217"/>
    </row>
    <row r="41" spans="1:8" ht="15" thickBot="1" x14ac:dyDescent="0.35">
      <c r="B41" s="15" t="s">
        <v>23</v>
      </c>
      <c r="C41" s="2"/>
      <c r="D41" s="2"/>
      <c r="E41" s="2"/>
      <c r="F41" s="2"/>
    </row>
    <row r="42" spans="1:8" ht="15" thickBot="1" x14ac:dyDescent="0.35">
      <c r="B42" s="218"/>
      <c r="C42" s="219"/>
      <c r="D42" s="219"/>
      <c r="E42" s="219"/>
      <c r="F42" s="220"/>
    </row>
    <row r="43" spans="1:8" x14ac:dyDescent="0.3">
      <c r="B43" s="2"/>
      <c r="C43" s="2"/>
      <c r="D43" s="2"/>
      <c r="E43" s="2"/>
      <c r="F43" s="2"/>
    </row>
    <row r="44" spans="1:8" x14ac:dyDescent="0.3">
      <c r="B44" s="2"/>
      <c r="C44" s="2"/>
      <c r="D44" s="2"/>
      <c r="E44" s="2"/>
      <c r="F44" s="2"/>
    </row>
    <row r="45" spans="1:8" ht="18" x14ac:dyDescent="0.35">
      <c r="A45" s="11" t="s">
        <v>24</v>
      </c>
      <c r="B45" s="11"/>
      <c r="C45" s="11"/>
      <c r="D45" s="11"/>
      <c r="E45" s="2"/>
      <c r="F45" s="2"/>
    </row>
    <row r="46" spans="1:8" x14ac:dyDescent="0.3">
      <c r="B46" s="2"/>
      <c r="C46" s="2"/>
      <c r="D46" s="2"/>
      <c r="E46" s="2"/>
      <c r="F46" s="2"/>
    </row>
    <row r="47" spans="1:8" ht="15" thickBot="1" x14ac:dyDescent="0.35">
      <c r="B47" s="1" t="s">
        <v>22</v>
      </c>
    </row>
    <row r="48" spans="1:8" ht="15" thickBot="1" x14ac:dyDescent="0.35">
      <c r="B48" s="215"/>
      <c r="C48" s="216"/>
      <c r="D48" s="216"/>
      <c r="E48" s="216"/>
      <c r="F48" s="217"/>
    </row>
    <row r="50" spans="1:12" ht="15" thickBot="1" x14ac:dyDescent="0.35">
      <c r="B50" s="15" t="s">
        <v>23</v>
      </c>
      <c r="C50" s="2"/>
      <c r="D50" s="2"/>
      <c r="E50" s="2"/>
      <c r="F50" s="2"/>
    </row>
    <row r="51" spans="1:12" ht="15" thickBot="1" x14ac:dyDescent="0.35">
      <c r="B51" s="218"/>
      <c r="C51" s="219"/>
      <c r="D51" s="219"/>
      <c r="E51" s="219"/>
      <c r="F51" s="220"/>
    </row>
    <row r="52" spans="1:12" x14ac:dyDescent="0.3">
      <c r="B52" s="2"/>
      <c r="C52" s="2"/>
      <c r="D52" s="2"/>
      <c r="E52" s="2"/>
      <c r="F52" s="2"/>
    </row>
    <row r="53" spans="1:12" ht="18" x14ac:dyDescent="0.35">
      <c r="A53" s="211" t="s">
        <v>25</v>
      </c>
      <c r="B53" s="211"/>
      <c r="C53" s="211"/>
      <c r="D53" s="211"/>
      <c r="E53" s="211"/>
      <c r="F53" s="211"/>
    </row>
    <row r="54" spans="1:12" ht="15.6" x14ac:dyDescent="0.3">
      <c r="B54" s="16"/>
      <c r="C54" s="16"/>
      <c r="D54" s="16"/>
      <c r="E54" s="16"/>
      <c r="F54" s="17"/>
      <c r="G54" s="18"/>
      <c r="H54" s="18"/>
      <c r="I54" s="18"/>
    </row>
    <row r="55" spans="1:12" ht="15" thickBot="1" x14ac:dyDescent="0.35">
      <c r="B55" s="2" t="s">
        <v>26</v>
      </c>
      <c r="C55" s="2"/>
      <c r="D55" s="2" t="s">
        <v>27</v>
      </c>
      <c r="E55" s="2"/>
      <c r="F55" s="19"/>
    </row>
    <row r="56" spans="1:12" ht="15" thickBot="1" x14ac:dyDescent="0.35">
      <c r="B56" s="29"/>
      <c r="C56" s="2"/>
      <c r="D56" s="29"/>
      <c r="E56" s="2"/>
      <c r="F56" s="19"/>
    </row>
    <row r="57" spans="1:12" x14ac:dyDescent="0.3">
      <c r="B57" s="20" t="s">
        <v>28</v>
      </c>
      <c r="C57" s="2"/>
      <c r="D57" s="2"/>
      <c r="E57" s="2"/>
      <c r="F57" s="19"/>
    </row>
    <row r="58" spans="1:12" ht="15" thickBot="1" x14ac:dyDescent="0.35">
      <c r="B58" s="2" t="s">
        <v>29</v>
      </c>
      <c r="C58" s="2"/>
      <c r="D58" s="2" t="s">
        <v>30</v>
      </c>
      <c r="E58" s="2"/>
      <c r="F58" s="19"/>
    </row>
    <row r="59" spans="1:12" ht="15" thickBot="1" x14ac:dyDescent="0.35">
      <c r="B59" s="29"/>
      <c r="C59" s="2"/>
      <c r="D59" s="29"/>
      <c r="E59" s="2"/>
      <c r="F59" s="2"/>
    </row>
    <row r="60" spans="1:12" x14ac:dyDescent="0.3">
      <c r="B60" s="2"/>
      <c r="C60" s="2"/>
      <c r="D60" s="2"/>
      <c r="E60" s="2"/>
      <c r="F60" s="2"/>
    </row>
    <row r="61" spans="1:12" ht="15" thickBot="1" x14ac:dyDescent="0.35">
      <c r="B61" s="2" t="s">
        <v>31</v>
      </c>
      <c r="C61" s="2"/>
      <c r="D61" s="2" t="s">
        <v>32</v>
      </c>
      <c r="E61" s="2"/>
      <c r="F61" s="2"/>
    </row>
    <row r="62" spans="1:12" ht="15" thickBot="1" x14ac:dyDescent="0.35">
      <c r="B62" s="29"/>
      <c r="C62" s="2"/>
      <c r="D62" s="29"/>
      <c r="E62" s="2"/>
      <c r="F62" s="2"/>
    </row>
    <row r="63" spans="1:12" x14ac:dyDescent="0.3">
      <c r="B63" s="2"/>
      <c r="C63" s="2"/>
      <c r="D63" s="2"/>
      <c r="E63" s="2"/>
      <c r="F63" s="2"/>
    </row>
    <row r="64" spans="1:12" ht="15" thickBot="1" x14ac:dyDescent="0.35">
      <c r="B64" s="2" t="s">
        <v>33</v>
      </c>
      <c r="C64" s="2"/>
      <c r="D64" s="2" t="s">
        <v>34</v>
      </c>
      <c r="E64" s="2"/>
      <c r="F64" s="19"/>
      <c r="L64" s="30"/>
    </row>
    <row r="65" spans="2:12" ht="15" thickBot="1" x14ac:dyDescent="0.35">
      <c r="B65" s="29"/>
      <c r="C65" s="2"/>
      <c r="D65" s="29"/>
      <c r="E65" s="2"/>
      <c r="F65" s="19"/>
      <c r="L65" s="30"/>
    </row>
    <row r="66" spans="2:12" x14ac:dyDescent="0.3">
      <c r="B66" s="20"/>
      <c r="C66" s="2"/>
      <c r="D66" s="2"/>
      <c r="E66" s="2"/>
      <c r="F66" s="19"/>
      <c r="L66" s="30"/>
    </row>
    <row r="67" spans="2:12" ht="15" thickBot="1" x14ac:dyDescent="0.35">
      <c r="B67" s="2" t="s">
        <v>35</v>
      </c>
      <c r="C67" s="2"/>
      <c r="D67" s="2" t="s">
        <v>36</v>
      </c>
      <c r="E67" s="2"/>
      <c r="F67" s="19"/>
      <c r="L67" s="30"/>
    </row>
    <row r="68" spans="2:12" ht="15" thickBot="1" x14ac:dyDescent="0.35">
      <c r="B68" s="29"/>
      <c r="C68" s="2"/>
      <c r="D68" s="29"/>
      <c r="E68" s="2"/>
      <c r="F68" s="19"/>
      <c r="L68" s="30"/>
    </row>
    <row r="69" spans="2:12" x14ac:dyDescent="0.3">
      <c r="B69" s="20"/>
      <c r="C69" s="2"/>
      <c r="D69" s="2"/>
      <c r="E69" s="2"/>
      <c r="F69" s="19"/>
      <c r="L69" s="30"/>
    </row>
    <row r="70" spans="2:12" ht="15" thickBot="1" x14ac:dyDescent="0.35">
      <c r="B70" s="2" t="s">
        <v>37</v>
      </c>
      <c r="C70" s="2"/>
      <c r="D70" s="2" t="s">
        <v>38</v>
      </c>
      <c r="E70" s="2"/>
      <c r="F70" s="19"/>
      <c r="L70" s="30"/>
    </row>
    <row r="71" spans="2:12" ht="15" thickBot="1" x14ac:dyDescent="0.35">
      <c r="B71" s="29"/>
      <c r="C71" s="2"/>
      <c r="D71" s="29"/>
      <c r="E71" s="2"/>
      <c r="F71" s="19"/>
      <c r="L71" s="30"/>
    </row>
    <row r="72" spans="2:12" x14ac:dyDescent="0.3">
      <c r="B72" s="20"/>
      <c r="C72" s="2"/>
      <c r="D72" s="2"/>
      <c r="E72" s="2"/>
      <c r="F72" s="19"/>
      <c r="L72" s="30"/>
    </row>
    <row r="73" spans="2:12" ht="15" thickBot="1" x14ac:dyDescent="0.35">
      <c r="B73" s="2" t="s">
        <v>39</v>
      </c>
      <c r="C73" s="2"/>
      <c r="D73" s="2" t="s">
        <v>40</v>
      </c>
      <c r="E73" s="2"/>
      <c r="F73" s="19"/>
      <c r="L73" s="30"/>
    </row>
    <row r="74" spans="2:12" ht="15" thickBot="1" x14ac:dyDescent="0.35">
      <c r="B74" s="29"/>
      <c r="C74" s="2"/>
      <c r="D74" s="29"/>
      <c r="E74" s="2"/>
      <c r="F74" s="19"/>
      <c r="L74" s="30"/>
    </row>
    <row r="75" spans="2:12" x14ac:dyDescent="0.3">
      <c r="B75" s="20"/>
      <c r="C75" s="2"/>
      <c r="D75" s="2"/>
      <c r="E75" s="2"/>
      <c r="F75" s="19"/>
      <c r="L75" s="30"/>
    </row>
    <row r="76" spans="2:12" ht="15" thickBot="1" x14ac:dyDescent="0.35">
      <c r="B76" s="2" t="s">
        <v>41</v>
      </c>
      <c r="C76" s="2"/>
      <c r="D76" s="2" t="s">
        <v>42</v>
      </c>
      <c r="E76" s="2"/>
      <c r="F76" s="19"/>
      <c r="L76" s="30"/>
    </row>
    <row r="77" spans="2:12" ht="15" thickBot="1" x14ac:dyDescent="0.35">
      <c r="B77" s="29"/>
      <c r="C77" s="2"/>
      <c r="D77" s="29"/>
      <c r="E77" s="2"/>
      <c r="F77" s="19"/>
      <c r="L77" s="30"/>
    </row>
    <row r="78" spans="2:12" x14ac:dyDescent="0.3">
      <c r="B78" s="20"/>
      <c r="C78" s="2"/>
      <c r="D78" s="2"/>
      <c r="E78" s="2"/>
      <c r="F78" s="19"/>
      <c r="L78" s="30"/>
    </row>
    <row r="79" spans="2:12" ht="15" thickBot="1" x14ac:dyDescent="0.35">
      <c r="B79" s="2" t="s">
        <v>43</v>
      </c>
      <c r="C79" s="2"/>
      <c r="D79" s="2" t="s">
        <v>44</v>
      </c>
      <c r="E79" s="2"/>
      <c r="F79" s="19"/>
      <c r="L79" s="30"/>
    </row>
    <row r="80" spans="2:12" ht="15" thickBot="1" x14ac:dyDescent="0.35">
      <c r="B80" s="29"/>
      <c r="C80" s="2"/>
      <c r="D80" s="29"/>
      <c r="E80" s="2"/>
      <c r="F80" s="19"/>
      <c r="L80" s="30"/>
    </row>
    <row r="81" spans="2:12" x14ac:dyDescent="0.3">
      <c r="B81" s="20"/>
      <c r="C81" s="2"/>
      <c r="D81" s="2"/>
      <c r="E81" s="2"/>
      <c r="F81" s="19"/>
      <c r="L81" s="30"/>
    </row>
    <row r="82" spans="2:12" ht="15" thickBot="1" x14ac:dyDescent="0.35">
      <c r="B82" s="2" t="s">
        <v>45</v>
      </c>
      <c r="C82" s="2"/>
      <c r="D82" s="2" t="s">
        <v>46</v>
      </c>
      <c r="E82" s="2"/>
      <c r="F82" s="19"/>
      <c r="L82" s="30"/>
    </row>
    <row r="83" spans="2:12" ht="15" thickBot="1" x14ac:dyDescent="0.35">
      <c r="B83" s="29"/>
      <c r="C83" s="2"/>
      <c r="D83" s="29"/>
      <c r="E83" s="2"/>
      <c r="F83" s="19"/>
      <c r="L83" s="30"/>
    </row>
    <row r="84" spans="2:12" x14ac:dyDescent="0.3">
      <c r="B84" s="2"/>
      <c r="C84" s="2"/>
      <c r="D84" s="2"/>
      <c r="E84" s="2"/>
      <c r="F84" s="2"/>
    </row>
    <row r="85" spans="2:12" ht="14.4" customHeight="1" x14ac:dyDescent="0.3">
      <c r="B85" s="209" t="s">
        <v>47</v>
      </c>
      <c r="C85" s="209"/>
      <c r="D85" s="209"/>
      <c r="E85" s="209"/>
      <c r="F85" s="209"/>
    </row>
    <row r="86" spans="2:12" ht="7.5" customHeight="1" x14ac:dyDescent="0.3">
      <c r="B86" s="2"/>
      <c r="C86" s="2"/>
      <c r="D86" s="2"/>
      <c r="E86" s="2"/>
      <c r="F86" s="2"/>
    </row>
    <row r="87" spans="2:12" ht="47.4" customHeight="1" x14ac:dyDescent="0.3">
      <c r="B87" s="210" t="s">
        <v>48</v>
      </c>
      <c r="C87" s="203"/>
      <c r="D87" s="203"/>
      <c r="E87" s="203"/>
      <c r="F87" s="203"/>
      <c r="G87" s="3" t="s">
        <v>49</v>
      </c>
      <c r="H87" s="21"/>
    </row>
    <row r="88" spans="2:12" ht="7.5" customHeight="1" x14ac:dyDescent="0.3">
      <c r="B88" s="22"/>
      <c r="C88" s="23"/>
      <c r="D88" s="23"/>
      <c r="E88" s="23"/>
      <c r="F88" s="23"/>
    </row>
    <row r="89" spans="2:12" ht="75.599999999999994" customHeight="1" x14ac:dyDescent="0.3">
      <c r="B89" s="202" t="s">
        <v>50</v>
      </c>
      <c r="C89" s="203"/>
      <c r="D89" s="203"/>
      <c r="E89" s="203"/>
      <c r="F89" s="203"/>
      <c r="G89" s="3" t="s">
        <v>49</v>
      </c>
      <c r="H89" s="21"/>
    </row>
    <row r="90" spans="2:12" ht="7.5" customHeight="1" x14ac:dyDescent="0.3">
      <c r="B90" s="22"/>
      <c r="C90" s="22"/>
      <c r="D90" s="22"/>
      <c r="E90" s="22"/>
      <c r="F90" s="22"/>
    </row>
    <row r="91" spans="2:12" ht="45.9" customHeight="1" x14ac:dyDescent="0.3">
      <c r="B91" s="202" t="s">
        <v>51</v>
      </c>
      <c r="C91" s="203"/>
      <c r="D91" s="203"/>
      <c r="E91" s="203"/>
      <c r="F91" s="203"/>
      <c r="G91" s="3" t="s">
        <v>49</v>
      </c>
      <c r="H91" s="21"/>
    </row>
    <row r="92" spans="2:12" ht="8.25" customHeight="1" x14ac:dyDescent="0.3">
      <c r="B92" s="24"/>
      <c r="C92" s="24"/>
      <c r="D92" s="24"/>
      <c r="E92" s="24"/>
      <c r="F92" s="24"/>
    </row>
    <row r="93" spans="2:12" ht="46.5" customHeight="1" x14ac:dyDescent="0.3">
      <c r="B93" s="202" t="s">
        <v>52</v>
      </c>
      <c r="C93" s="203"/>
      <c r="D93" s="203"/>
      <c r="E93" s="203"/>
      <c r="F93" s="203"/>
      <c r="G93" s="3" t="s">
        <v>49</v>
      </c>
      <c r="H93" s="12"/>
    </row>
    <row r="94" spans="2:12" ht="7.5" customHeight="1" x14ac:dyDescent="0.3">
      <c r="B94" s="24"/>
      <c r="C94" s="25"/>
      <c r="D94" s="25"/>
      <c r="E94" s="25"/>
      <c r="F94" s="25"/>
    </row>
    <row r="95" spans="2:12" ht="44.25" customHeight="1" x14ac:dyDescent="0.3">
      <c r="B95" s="202" t="s">
        <v>53</v>
      </c>
      <c r="C95" s="203"/>
      <c r="D95" s="203"/>
      <c r="E95" s="203"/>
      <c r="F95" s="203"/>
      <c r="G95" s="3" t="s">
        <v>49</v>
      </c>
      <c r="H95" s="21"/>
    </row>
    <row r="96" spans="2:12" ht="7.5" customHeight="1" x14ac:dyDescent="0.3">
      <c r="B96" s="2"/>
      <c r="C96" s="2"/>
      <c r="D96" s="2"/>
      <c r="E96" s="2"/>
      <c r="F96" s="2"/>
    </row>
    <row r="97" spans="2:7" ht="53.25" customHeight="1" x14ac:dyDescent="0.3">
      <c r="B97" s="202" t="s">
        <v>54</v>
      </c>
      <c r="C97" s="203"/>
      <c r="D97" s="203"/>
      <c r="E97" s="203"/>
      <c r="F97" s="203"/>
      <c r="G97" s="3" t="s">
        <v>49</v>
      </c>
    </row>
    <row r="98" spans="2:7" ht="7.5" customHeight="1" x14ac:dyDescent="0.3">
      <c r="B98" s="2"/>
      <c r="C98" s="2"/>
      <c r="D98" s="2"/>
      <c r="E98" s="2"/>
      <c r="F98" s="2"/>
    </row>
    <row r="99" spans="2:7" ht="33.9" customHeight="1" x14ac:dyDescent="0.3">
      <c r="B99" s="204" t="s">
        <v>55</v>
      </c>
      <c r="C99" s="205"/>
      <c r="D99" s="205"/>
      <c r="E99" s="205"/>
      <c r="F99" s="205"/>
      <c r="G99" s="3" t="s">
        <v>49</v>
      </c>
    </row>
    <row r="100" spans="2:7" ht="6.9" customHeight="1" x14ac:dyDescent="0.3">
      <c r="B100" s="24"/>
      <c r="C100" s="24"/>
      <c r="D100" s="24"/>
      <c r="E100" s="24"/>
      <c r="F100" s="24"/>
    </row>
    <row r="101" spans="2:7" ht="33.9" customHeight="1" x14ac:dyDescent="0.3">
      <c r="B101" s="199" t="s">
        <v>56</v>
      </c>
      <c r="C101" s="199"/>
      <c r="D101" s="199"/>
      <c r="E101" s="199"/>
      <c r="F101" s="199"/>
      <c r="G101" s="3" t="s">
        <v>49</v>
      </c>
    </row>
    <row r="102" spans="2:7" ht="24.9" customHeight="1" x14ac:dyDescent="0.3"/>
    <row r="103" spans="2:7" ht="19.5" customHeight="1" x14ac:dyDescent="0.3">
      <c r="B103" s="200" t="str">
        <f>IF(AND(G87="ÁNO",G89="ÁNO",G91="ÁNO",G93="ÁNO",OR(G95="ÁNO",G95="NIE (kompenzácia do 100 tis. EUR)"),G97="ÁNO",G99="ÁNO",G101="ÁNO"),"","NIE SÚ VYPLNENÉ VŠETKY ČESTNÉ PREHLÁSENIA")</f>
        <v>NIE SÚ VYPLNENÉ VŠETKY ČESTNÉ PREHLÁSENIA</v>
      </c>
      <c r="C103" s="201"/>
      <c r="D103" s="201"/>
      <c r="E103" s="201"/>
      <c r="F103" s="201"/>
    </row>
    <row r="104" spans="2:7" ht="24.9" customHeight="1" x14ac:dyDescent="0.3"/>
  </sheetData>
  <mergeCells count="20">
    <mergeCell ref="B1:F1"/>
    <mergeCell ref="B85:F85"/>
    <mergeCell ref="B91:F91"/>
    <mergeCell ref="B87:F87"/>
    <mergeCell ref="B89:F89"/>
    <mergeCell ref="A36:F36"/>
    <mergeCell ref="A53:F53"/>
    <mergeCell ref="B9:F9"/>
    <mergeCell ref="B12:F12"/>
    <mergeCell ref="B39:F39"/>
    <mergeCell ref="B42:F42"/>
    <mergeCell ref="B33:F33"/>
    <mergeCell ref="B48:F48"/>
    <mergeCell ref="B51:F51"/>
    <mergeCell ref="B101:F101"/>
    <mergeCell ref="B103:F103"/>
    <mergeCell ref="B93:F93"/>
    <mergeCell ref="B95:F95"/>
    <mergeCell ref="B99:F99"/>
    <mergeCell ref="B97:F97"/>
  </mergeCells>
  <dataValidations count="2">
    <dataValidation type="list" allowBlank="1" showInputMessage="1" showErrorMessage="1" prompt="ZVOLIŤ MOŽNOSŤ" sqref="G87 G91:G93 G97 G89 G99 G101" xr:uid="{00000000-0002-0000-0000-000000000000}">
      <formula1>"Zvoliť možnosť, ÁNO, NIE"</formula1>
    </dataValidation>
    <dataValidation type="list" allowBlank="1" showInputMessage="1" showErrorMessage="1" prompt="ZVOLIŤ MOŽNOSŤ" sqref="G95" xr:uid="{00000000-0002-0000-0000-000001000000}">
      <formula1>"Zvoliť možnosť, ÁNO, NIE, NIE (kompenzácia do 100 tis. EUR)"</formula1>
    </dataValidation>
  </dataValidations>
  <pageMargins left="0.7" right="0.7" top="0.75" bottom="0.75" header="0.3" footer="0.3"/>
  <pageSetup paperSize="8" scale="9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Okresy!$A$1:$A$79</xm:f>
          </x14:formula1>
          <xm:sqref>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C620-D40D-4C65-8552-2587F1DD388F}">
  <dimension ref="A1:U90"/>
  <sheetViews>
    <sheetView tabSelected="1" zoomScale="85" zoomScaleNormal="85" workbookViewId="0">
      <selection activeCell="B2" sqref="B2"/>
    </sheetView>
  </sheetViews>
  <sheetFormatPr defaultRowHeight="14.4" x14ac:dyDescent="0.3"/>
  <sheetData>
    <row r="1" spans="1:21" ht="30" customHeight="1" x14ac:dyDescent="0.3">
      <c r="A1" s="197" t="s">
        <v>313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4"/>
    </row>
    <row r="2" spans="1:21" x14ac:dyDescent="0.3">
      <c r="A2" s="95"/>
      <c r="U2" s="96"/>
    </row>
    <row r="3" spans="1:21" x14ac:dyDescent="0.3">
      <c r="A3" s="97"/>
      <c r="B3" s="98" t="s">
        <v>250</v>
      </c>
      <c r="C3" s="99"/>
      <c r="D3" s="99"/>
      <c r="E3" s="99"/>
      <c r="F3" s="99"/>
      <c r="G3" s="99"/>
      <c r="H3" s="99"/>
      <c r="I3" s="99"/>
      <c r="J3" s="99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1"/>
    </row>
    <row r="4" spans="1:21" ht="14.4" customHeight="1" x14ac:dyDescent="0.3">
      <c r="A4" s="102"/>
      <c r="B4" s="98" t="s">
        <v>251</v>
      </c>
      <c r="C4" s="99"/>
      <c r="D4" s="99"/>
      <c r="E4" s="99"/>
      <c r="F4" s="99"/>
      <c r="G4" s="99"/>
      <c r="H4" s="99"/>
      <c r="I4" s="99"/>
      <c r="J4" s="99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1"/>
    </row>
    <row r="5" spans="1:21" x14ac:dyDescent="0.3">
      <c r="A5" s="102"/>
      <c r="B5" s="195" t="s">
        <v>314</v>
      </c>
      <c r="C5" s="99"/>
      <c r="D5" s="99"/>
      <c r="E5" s="99"/>
      <c r="F5" s="99"/>
      <c r="G5" s="99"/>
      <c r="H5" s="99"/>
      <c r="I5" s="99"/>
      <c r="J5" s="99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1"/>
    </row>
    <row r="6" spans="1:21" ht="15" thickBot="1" x14ac:dyDescent="0.35">
      <c r="A6" s="103"/>
      <c r="B6" s="104"/>
      <c r="C6" s="105"/>
      <c r="D6" s="105"/>
      <c r="E6" s="105"/>
      <c r="F6" s="105"/>
      <c r="G6" s="105"/>
      <c r="H6" s="105"/>
      <c r="I6" s="105"/>
      <c r="J6" s="105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7"/>
    </row>
    <row r="7" spans="1:21" x14ac:dyDescent="0.3">
      <c r="A7" s="115"/>
      <c r="B7" s="116"/>
      <c r="U7" s="96"/>
    </row>
    <row r="8" spans="1:21" x14ac:dyDescent="0.3">
      <c r="A8" s="111"/>
      <c r="B8" s="112" t="s">
        <v>311</v>
      </c>
      <c r="C8" s="113"/>
      <c r="D8" s="113"/>
      <c r="E8" s="113"/>
      <c r="F8" s="113"/>
      <c r="G8" s="113"/>
      <c r="U8" s="96"/>
    </row>
    <row r="9" spans="1:21" x14ac:dyDescent="0.3">
      <c r="A9" s="114"/>
      <c r="B9" s="112" t="s">
        <v>306</v>
      </c>
      <c r="C9" s="113"/>
      <c r="D9" s="113"/>
      <c r="E9" s="113"/>
      <c r="F9" s="113"/>
      <c r="G9" s="113"/>
      <c r="U9" s="96"/>
    </row>
    <row r="10" spans="1:21" x14ac:dyDescent="0.3">
      <c r="A10" s="115"/>
      <c r="B10" s="116"/>
      <c r="U10" s="96"/>
    </row>
    <row r="11" spans="1:21" x14ac:dyDescent="0.3">
      <c r="A11" s="115"/>
      <c r="B11" s="116"/>
      <c r="U11" s="96"/>
    </row>
    <row r="12" spans="1:21" x14ac:dyDescent="0.3">
      <c r="A12" s="115"/>
      <c r="B12" s="116"/>
      <c r="U12" s="96"/>
    </row>
    <row r="13" spans="1:21" x14ac:dyDescent="0.3">
      <c r="A13" s="115"/>
      <c r="B13" s="116"/>
      <c r="U13" s="96"/>
    </row>
    <row r="14" spans="1:21" x14ac:dyDescent="0.3">
      <c r="A14" s="115"/>
      <c r="B14" s="116"/>
      <c r="U14" s="96"/>
    </row>
    <row r="15" spans="1:21" x14ac:dyDescent="0.3">
      <c r="A15" s="115"/>
      <c r="B15" s="116"/>
      <c r="U15" s="96"/>
    </row>
    <row r="16" spans="1:21" x14ac:dyDescent="0.3">
      <c r="A16" s="115"/>
      <c r="B16" s="116"/>
      <c r="U16" s="96"/>
    </row>
    <row r="17" spans="1:21" x14ac:dyDescent="0.3">
      <c r="A17" s="117" t="s">
        <v>253</v>
      </c>
      <c r="B17" s="118" t="s">
        <v>312</v>
      </c>
      <c r="C17" s="118"/>
      <c r="D17" s="118"/>
      <c r="E17" s="118"/>
      <c r="F17" s="118"/>
      <c r="G17" s="118"/>
      <c r="U17" s="96"/>
    </row>
    <row r="18" spans="1:21" x14ac:dyDescent="0.3">
      <c r="A18" s="115"/>
      <c r="B18" s="116"/>
      <c r="U18" s="96"/>
    </row>
    <row r="19" spans="1:21" x14ac:dyDescent="0.3">
      <c r="A19" s="115"/>
      <c r="B19" s="116"/>
      <c r="U19" s="96"/>
    </row>
    <row r="20" spans="1:21" x14ac:dyDescent="0.3">
      <c r="A20" s="117" t="s">
        <v>254</v>
      </c>
      <c r="B20" s="118" t="s">
        <v>312</v>
      </c>
      <c r="C20" s="118"/>
      <c r="D20" s="118"/>
      <c r="E20" s="118"/>
      <c r="F20" s="118"/>
      <c r="G20" s="118"/>
      <c r="U20" s="96"/>
    </row>
    <row r="21" spans="1:21" x14ac:dyDescent="0.3">
      <c r="A21" s="115"/>
      <c r="B21" s="116"/>
      <c r="U21" s="96"/>
    </row>
    <row r="22" spans="1:21" x14ac:dyDescent="0.3">
      <c r="A22" s="115"/>
      <c r="B22" s="116"/>
      <c r="U22" s="96"/>
    </row>
    <row r="23" spans="1:21" x14ac:dyDescent="0.3">
      <c r="A23" s="115"/>
      <c r="B23" s="116"/>
      <c r="U23" s="96"/>
    </row>
    <row r="24" spans="1:21" x14ac:dyDescent="0.3">
      <c r="A24" s="115"/>
      <c r="B24" s="116"/>
      <c r="U24" s="96"/>
    </row>
    <row r="25" spans="1:21" x14ac:dyDescent="0.3">
      <c r="A25" s="115"/>
      <c r="B25" s="116"/>
      <c r="U25" s="96"/>
    </row>
    <row r="26" spans="1:21" x14ac:dyDescent="0.3">
      <c r="A26" s="115"/>
      <c r="B26" s="116"/>
      <c r="U26" s="96"/>
    </row>
    <row r="27" spans="1:21" x14ac:dyDescent="0.3">
      <c r="A27" s="115"/>
      <c r="B27" s="116"/>
      <c r="U27" s="96"/>
    </row>
    <row r="28" spans="1:21" x14ac:dyDescent="0.3">
      <c r="A28" s="115"/>
      <c r="B28" s="116"/>
      <c r="U28" s="96"/>
    </row>
    <row r="29" spans="1:21" x14ac:dyDescent="0.3">
      <c r="A29" s="115"/>
      <c r="B29" s="116"/>
      <c r="U29" s="96"/>
    </row>
    <row r="30" spans="1:21" x14ac:dyDescent="0.3">
      <c r="A30" s="115"/>
      <c r="B30" s="116"/>
      <c r="U30" s="96"/>
    </row>
    <row r="31" spans="1:21" x14ac:dyDescent="0.3">
      <c r="A31" s="115"/>
      <c r="B31" s="116"/>
      <c r="U31" s="96"/>
    </row>
    <row r="32" spans="1:21" x14ac:dyDescent="0.3">
      <c r="A32" s="115"/>
      <c r="B32" s="116"/>
      <c r="U32" s="96"/>
    </row>
    <row r="33" spans="1:21" x14ac:dyDescent="0.3">
      <c r="A33" s="115"/>
      <c r="B33" s="116"/>
      <c r="U33" s="96"/>
    </row>
    <row r="34" spans="1:21" x14ac:dyDescent="0.3">
      <c r="A34" s="115"/>
      <c r="B34" s="116"/>
      <c r="U34" s="96"/>
    </row>
    <row r="35" spans="1:21" x14ac:dyDescent="0.3">
      <c r="A35" s="115"/>
      <c r="B35" s="116"/>
      <c r="U35" s="96"/>
    </row>
    <row r="36" spans="1:21" ht="15" thickBot="1" x14ac:dyDescent="0.35">
      <c r="A36" s="120"/>
      <c r="B36" s="105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7"/>
    </row>
    <row r="37" spans="1:21" x14ac:dyDescent="0.3">
      <c r="A37" s="108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10"/>
    </row>
    <row r="38" spans="1:21" x14ac:dyDescent="0.3">
      <c r="A38" s="111"/>
      <c r="B38" s="112" t="s">
        <v>311</v>
      </c>
      <c r="C38" s="113"/>
      <c r="D38" s="113"/>
      <c r="E38" s="113"/>
      <c r="F38" s="113"/>
      <c r="G38" s="113"/>
      <c r="U38" s="96"/>
    </row>
    <row r="39" spans="1:21" x14ac:dyDescent="0.3">
      <c r="A39" s="114"/>
      <c r="B39" s="112" t="s">
        <v>252</v>
      </c>
      <c r="C39" s="113"/>
      <c r="D39" s="113"/>
      <c r="E39" s="113"/>
      <c r="F39" s="113"/>
      <c r="G39" s="113"/>
      <c r="U39" s="96"/>
    </row>
    <row r="40" spans="1:21" x14ac:dyDescent="0.3">
      <c r="A40" s="95"/>
      <c r="U40" s="96"/>
    </row>
    <row r="41" spans="1:21" x14ac:dyDescent="0.3">
      <c r="A41" s="117" t="s">
        <v>253</v>
      </c>
      <c r="B41" s="118" t="s">
        <v>307</v>
      </c>
      <c r="C41" s="118"/>
      <c r="D41" s="118"/>
      <c r="E41" s="118"/>
      <c r="F41" s="118"/>
      <c r="G41" s="118"/>
      <c r="U41" s="96"/>
    </row>
    <row r="42" spans="1:21" x14ac:dyDescent="0.3">
      <c r="A42" s="119"/>
      <c r="B42" s="116"/>
      <c r="U42" s="96"/>
    </row>
    <row r="43" spans="1:21" x14ac:dyDescent="0.3">
      <c r="A43" s="119"/>
      <c r="B43" s="116"/>
      <c r="U43" s="96"/>
    </row>
    <row r="44" spans="1:21" x14ac:dyDescent="0.3">
      <c r="A44" s="95"/>
      <c r="U44" s="96"/>
    </row>
    <row r="45" spans="1:21" x14ac:dyDescent="0.3">
      <c r="A45" s="115"/>
      <c r="B45" s="116"/>
      <c r="U45" s="96"/>
    </row>
    <row r="46" spans="1:21" x14ac:dyDescent="0.3">
      <c r="A46" s="95"/>
      <c r="U46" s="96"/>
    </row>
    <row r="47" spans="1:21" x14ac:dyDescent="0.3">
      <c r="A47" s="117" t="s">
        <v>254</v>
      </c>
      <c r="B47" s="118" t="s">
        <v>308</v>
      </c>
      <c r="C47" s="118"/>
      <c r="D47" s="118"/>
      <c r="E47" s="118"/>
      <c r="F47" s="118"/>
      <c r="G47" s="118"/>
      <c r="U47" s="96"/>
    </row>
    <row r="48" spans="1:21" x14ac:dyDescent="0.3">
      <c r="A48" s="115"/>
      <c r="B48" s="116"/>
      <c r="U48" s="96"/>
    </row>
    <row r="49" spans="1:21" x14ac:dyDescent="0.3">
      <c r="A49" s="115"/>
      <c r="B49" s="116"/>
      <c r="U49" s="96"/>
    </row>
    <row r="50" spans="1:21" x14ac:dyDescent="0.3">
      <c r="A50" s="95"/>
      <c r="U50" s="96"/>
    </row>
    <row r="51" spans="1:21" x14ac:dyDescent="0.3">
      <c r="A51" s="115"/>
      <c r="B51" s="116"/>
      <c r="U51" s="96"/>
    </row>
    <row r="52" spans="1:21" x14ac:dyDescent="0.3">
      <c r="A52" s="95"/>
      <c r="U52" s="96"/>
    </row>
    <row r="53" spans="1:21" x14ac:dyDescent="0.3">
      <c r="A53" s="95"/>
      <c r="U53" s="96"/>
    </row>
    <row r="54" spans="1:21" x14ac:dyDescent="0.3">
      <c r="A54" s="117" t="s">
        <v>255</v>
      </c>
      <c r="B54" s="118" t="s">
        <v>256</v>
      </c>
      <c r="C54" s="118"/>
      <c r="D54" s="118"/>
      <c r="E54" s="118"/>
      <c r="F54" s="118"/>
      <c r="G54" s="118"/>
      <c r="U54" s="96"/>
    </row>
    <row r="55" spans="1:21" x14ac:dyDescent="0.3">
      <c r="A55" s="95"/>
      <c r="U55" s="96"/>
    </row>
    <row r="56" spans="1:21" x14ac:dyDescent="0.3">
      <c r="A56" s="115"/>
      <c r="B56" s="116"/>
      <c r="U56" s="96"/>
    </row>
    <row r="57" spans="1:21" x14ac:dyDescent="0.3">
      <c r="A57" s="117" t="s">
        <v>257</v>
      </c>
      <c r="B57" s="118" t="s">
        <v>256</v>
      </c>
      <c r="C57" s="118"/>
      <c r="D57" s="118"/>
      <c r="E57" s="118"/>
      <c r="F57" s="118"/>
      <c r="G57" s="118"/>
      <c r="U57" s="96"/>
    </row>
    <row r="58" spans="1:21" x14ac:dyDescent="0.3">
      <c r="A58" s="95"/>
      <c r="U58" s="96"/>
    </row>
    <row r="59" spans="1:21" x14ac:dyDescent="0.3">
      <c r="A59" s="115"/>
      <c r="B59" s="116"/>
      <c r="U59" s="96"/>
    </row>
    <row r="60" spans="1:21" x14ac:dyDescent="0.3">
      <c r="A60" s="117" t="s">
        <v>258</v>
      </c>
      <c r="B60" s="118" t="s">
        <v>256</v>
      </c>
      <c r="C60" s="118"/>
      <c r="D60" s="118"/>
      <c r="E60" s="118"/>
      <c r="F60" s="118"/>
      <c r="G60" s="118"/>
      <c r="U60" s="96"/>
    </row>
    <row r="61" spans="1:21" x14ac:dyDescent="0.3">
      <c r="A61" s="115"/>
      <c r="B61" s="116"/>
      <c r="U61" s="96"/>
    </row>
    <row r="62" spans="1:21" x14ac:dyDescent="0.3">
      <c r="A62" s="115"/>
      <c r="B62" s="116"/>
      <c r="U62" s="96"/>
    </row>
    <row r="63" spans="1:21" x14ac:dyDescent="0.3">
      <c r="A63" s="115"/>
      <c r="B63" s="116"/>
      <c r="U63" s="96"/>
    </row>
    <row r="64" spans="1:21" x14ac:dyDescent="0.3">
      <c r="A64" s="115"/>
      <c r="B64" s="116"/>
      <c r="U64" s="96"/>
    </row>
    <row r="65" spans="1:21" x14ac:dyDescent="0.3">
      <c r="A65" s="115"/>
      <c r="B65" s="116"/>
      <c r="U65" s="96"/>
    </row>
    <row r="66" spans="1:21" ht="15" thickBot="1" x14ac:dyDescent="0.35">
      <c r="A66" s="120"/>
      <c r="B66" s="105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7"/>
    </row>
    <row r="67" spans="1:21" x14ac:dyDescent="0.3">
      <c r="A67" s="121"/>
      <c r="B67" s="122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10"/>
    </row>
    <row r="68" spans="1:21" x14ac:dyDescent="0.3">
      <c r="A68" s="111"/>
      <c r="B68" s="112" t="s">
        <v>311</v>
      </c>
      <c r="C68" s="113"/>
      <c r="D68" s="113"/>
      <c r="E68" s="113"/>
      <c r="F68" s="113"/>
      <c r="G68" s="113"/>
      <c r="U68" s="96"/>
    </row>
    <row r="69" spans="1:21" x14ac:dyDescent="0.3">
      <c r="A69" s="111"/>
      <c r="B69" s="112" t="s">
        <v>272</v>
      </c>
      <c r="C69" s="113"/>
      <c r="D69" s="113"/>
      <c r="E69" s="113"/>
      <c r="F69" s="113"/>
      <c r="G69" s="113"/>
      <c r="U69" s="96"/>
    </row>
    <row r="70" spans="1:21" x14ac:dyDescent="0.3">
      <c r="A70" s="95"/>
      <c r="U70" s="96"/>
    </row>
    <row r="71" spans="1:21" x14ac:dyDescent="0.3">
      <c r="A71" s="117" t="s">
        <v>259</v>
      </c>
      <c r="B71" s="118" t="s">
        <v>273</v>
      </c>
      <c r="C71" s="118"/>
      <c r="D71" s="118"/>
      <c r="E71" s="118"/>
      <c r="F71" s="118"/>
      <c r="G71" s="118"/>
      <c r="U71" s="96"/>
    </row>
    <row r="72" spans="1:21" x14ac:dyDescent="0.3">
      <c r="A72" s="95"/>
      <c r="U72" s="96"/>
    </row>
    <row r="73" spans="1:21" x14ac:dyDescent="0.3">
      <c r="A73" s="95"/>
      <c r="U73" s="96"/>
    </row>
    <row r="74" spans="1:21" x14ac:dyDescent="0.3">
      <c r="A74" s="117" t="s">
        <v>260</v>
      </c>
      <c r="B74" s="123" t="s">
        <v>315</v>
      </c>
      <c r="C74" s="118"/>
      <c r="D74" s="118"/>
      <c r="E74" s="123"/>
      <c r="F74" s="118"/>
      <c r="G74" s="118"/>
      <c r="U74" s="96"/>
    </row>
    <row r="75" spans="1:21" x14ac:dyDescent="0.3">
      <c r="B75" s="123" t="s">
        <v>316</v>
      </c>
      <c r="C75" s="118"/>
      <c r="D75" s="118"/>
      <c r="E75" s="118"/>
      <c r="F75" s="118"/>
      <c r="G75" s="118"/>
      <c r="U75" s="96"/>
    </row>
    <row r="76" spans="1:21" x14ac:dyDescent="0.3">
      <c r="U76" s="96"/>
    </row>
    <row r="77" spans="1:21" x14ac:dyDescent="0.3">
      <c r="U77" s="96"/>
    </row>
    <row r="78" spans="1:21" x14ac:dyDescent="0.3">
      <c r="A78" s="117" t="s">
        <v>261</v>
      </c>
      <c r="B78" s="123" t="s">
        <v>317</v>
      </c>
      <c r="C78" s="118"/>
      <c r="D78" s="118"/>
      <c r="E78" s="123"/>
      <c r="F78" s="118"/>
      <c r="G78" s="118"/>
      <c r="U78" s="96"/>
    </row>
    <row r="79" spans="1:21" x14ac:dyDescent="0.3">
      <c r="A79" s="95"/>
      <c r="B79" s="123" t="s">
        <v>318</v>
      </c>
      <c r="C79" s="118"/>
      <c r="D79" s="118"/>
      <c r="E79" s="123"/>
      <c r="F79" s="118"/>
      <c r="G79" s="118"/>
      <c r="U79" s="96"/>
    </row>
    <row r="80" spans="1:21" x14ac:dyDescent="0.3">
      <c r="U80" s="96"/>
    </row>
    <row r="81" spans="1:21" x14ac:dyDescent="0.3">
      <c r="U81" s="96"/>
    </row>
    <row r="82" spans="1:21" x14ac:dyDescent="0.3">
      <c r="U82" s="96"/>
    </row>
    <row r="83" spans="1:21" ht="15" thickBot="1" x14ac:dyDescent="0.35">
      <c r="A83" s="124"/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7"/>
    </row>
    <row r="84" spans="1:21" ht="15" thickBot="1" x14ac:dyDescent="0.35">
      <c r="A84" s="124"/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7"/>
    </row>
    <row r="86" spans="1:21" x14ac:dyDescent="0.3">
      <c r="A86" s="125" t="s">
        <v>262</v>
      </c>
      <c r="B86" s="125" t="s">
        <v>263</v>
      </c>
      <c r="C86" s="126"/>
      <c r="D86" s="127"/>
      <c r="E86" s="127"/>
      <c r="F86" s="127"/>
      <c r="G86" s="127"/>
      <c r="H86" s="127"/>
      <c r="I86" s="127"/>
      <c r="J86" s="127"/>
    </row>
    <row r="87" spans="1:21" x14ac:dyDescent="0.3">
      <c r="A87" s="126"/>
      <c r="B87" s="125" t="s">
        <v>264</v>
      </c>
      <c r="C87" s="126"/>
      <c r="D87" s="127"/>
      <c r="E87" s="127"/>
      <c r="F87" s="127"/>
      <c r="G87" s="127"/>
      <c r="H87" s="127"/>
      <c r="I87" s="127"/>
      <c r="J87" s="127"/>
    </row>
    <row r="88" spans="1:21" x14ac:dyDescent="0.3">
      <c r="A88" s="126"/>
      <c r="B88" s="125" t="s">
        <v>310</v>
      </c>
      <c r="C88" s="126"/>
      <c r="D88" s="127"/>
      <c r="E88" s="127"/>
      <c r="F88" s="127"/>
      <c r="G88" s="127"/>
      <c r="H88" s="127"/>
      <c r="I88" s="127"/>
      <c r="J88" s="127"/>
    </row>
    <row r="89" spans="1:21" x14ac:dyDescent="0.3">
      <c r="A89" s="127"/>
      <c r="B89" s="125" t="s">
        <v>275</v>
      </c>
      <c r="C89" s="127"/>
      <c r="D89" s="127"/>
      <c r="E89" s="127"/>
      <c r="F89" s="127"/>
      <c r="G89" s="127"/>
      <c r="H89" s="127"/>
      <c r="I89" s="127"/>
      <c r="J89" s="127"/>
    </row>
    <row r="90" spans="1:21" x14ac:dyDescent="0.3">
      <c r="A90" s="127"/>
      <c r="B90" s="125" t="s">
        <v>309</v>
      </c>
      <c r="C90" s="127"/>
      <c r="D90" s="127"/>
      <c r="E90" s="127"/>
      <c r="F90" s="127"/>
      <c r="G90" s="127"/>
      <c r="H90" s="127"/>
      <c r="I90" s="127"/>
      <c r="J90" s="127"/>
    </row>
  </sheetData>
  <sheetProtection algorithmName="SHA-512" hashValue="KTNjj5Tw500+hHMkjHviPyAcdQyAFyLZbgKMzmNmWa8k3YVLpHF77SpLuNoB19K3u+ZCEGcK0nbxFjHwuFaEPw==" saltValue="huX4RD6oUPTZOdBngAqqJA==" spinCount="100000" sheet="1" selectLockedCell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574A-78DA-4064-B7AA-C356BF64EE1E}">
  <dimension ref="A1:L83"/>
  <sheetViews>
    <sheetView zoomScale="85" zoomScaleNormal="85" workbookViewId="0">
      <selection activeCell="B6" sqref="B6"/>
    </sheetView>
  </sheetViews>
  <sheetFormatPr defaultColWidth="8.5546875" defaultRowHeight="14.4" x14ac:dyDescent="0.3"/>
  <cols>
    <col min="1" max="1" width="8.5546875" style="157"/>
    <col min="2" max="2" width="17.44140625" style="157" customWidth="1"/>
    <col min="3" max="3" width="17.5546875" style="157" customWidth="1"/>
    <col min="4" max="4" width="17.44140625" style="157" customWidth="1"/>
    <col min="5" max="5" width="18.5546875" style="157" customWidth="1"/>
    <col min="6" max="6" width="17.44140625" style="157" customWidth="1"/>
    <col min="7" max="8" width="18.44140625" style="157" customWidth="1"/>
    <col min="9" max="9" width="8.5546875" style="157"/>
    <col min="10" max="10" width="17.44140625" style="157" customWidth="1"/>
    <col min="11" max="11" width="12.5546875" style="157" customWidth="1"/>
    <col min="12" max="16384" width="8.5546875" style="157"/>
  </cols>
  <sheetData>
    <row r="1" spans="1:6" ht="44.4" customHeight="1" thickBot="1" x14ac:dyDescent="0.35">
      <c r="B1" s="222" t="s">
        <v>319</v>
      </c>
      <c r="C1" s="223"/>
      <c r="D1" s="223"/>
      <c r="E1" s="223"/>
      <c r="F1" s="224"/>
    </row>
    <row r="2" spans="1:6" ht="24.9" customHeight="1" x14ac:dyDescent="0.3"/>
    <row r="3" spans="1:6" ht="18" x14ac:dyDescent="0.35">
      <c r="A3" s="158" t="s">
        <v>1</v>
      </c>
      <c r="B3" s="158"/>
      <c r="C3" s="158"/>
      <c r="D3" s="159"/>
      <c r="E3" s="159"/>
      <c r="F3" s="159"/>
    </row>
    <row r="4" spans="1:6" x14ac:dyDescent="0.3">
      <c r="B4" s="160"/>
    </row>
    <row r="5" spans="1:6" ht="15" thickBot="1" x14ac:dyDescent="0.35">
      <c r="B5" s="157" t="s">
        <v>2</v>
      </c>
      <c r="D5" s="157" t="s">
        <v>3</v>
      </c>
      <c r="F5" s="157" t="s">
        <v>4</v>
      </c>
    </row>
    <row r="6" spans="1:6" ht="15" customHeight="1" thickBot="1" x14ac:dyDescent="0.35">
      <c r="B6" s="161"/>
      <c r="D6" s="161"/>
      <c r="F6" s="161"/>
    </row>
    <row r="7" spans="1:6" ht="15" customHeight="1" x14ac:dyDescent="0.3"/>
    <row r="8" spans="1:6" ht="15" customHeight="1" thickBot="1" x14ac:dyDescent="0.35">
      <c r="B8" s="157" t="s">
        <v>5</v>
      </c>
    </row>
    <row r="9" spans="1:6" ht="15" customHeight="1" thickBot="1" x14ac:dyDescent="0.35">
      <c r="B9" s="225"/>
      <c r="C9" s="226"/>
      <c r="D9" s="226"/>
      <c r="E9" s="226"/>
      <c r="F9" s="227"/>
    </row>
    <row r="10" spans="1:6" ht="15" customHeight="1" x14ac:dyDescent="0.3"/>
    <row r="11" spans="1:6" ht="15" thickBot="1" x14ac:dyDescent="0.35">
      <c r="B11" s="157" t="s">
        <v>6</v>
      </c>
    </row>
    <row r="12" spans="1:6" ht="15" thickBot="1" x14ac:dyDescent="0.35">
      <c r="B12" s="225"/>
      <c r="C12" s="226"/>
      <c r="D12" s="226"/>
      <c r="E12" s="226"/>
      <c r="F12" s="227"/>
    </row>
    <row r="13" spans="1:6" ht="15" customHeight="1" x14ac:dyDescent="0.3"/>
    <row r="14" spans="1:6" x14ac:dyDescent="0.3">
      <c r="B14" s="157" t="s">
        <v>7</v>
      </c>
    </row>
    <row r="15" spans="1:6" ht="15" thickBot="1" x14ac:dyDescent="0.35">
      <c r="B15" s="157" t="s">
        <v>8</v>
      </c>
      <c r="D15" s="157" t="s">
        <v>9</v>
      </c>
      <c r="F15" s="157" t="s">
        <v>10</v>
      </c>
    </row>
    <row r="16" spans="1:6" ht="15" thickBot="1" x14ac:dyDescent="0.35">
      <c r="B16" s="161"/>
      <c r="D16" s="161"/>
      <c r="F16" s="161"/>
    </row>
    <row r="17" spans="1:12" ht="7.5" customHeight="1" x14ac:dyDescent="0.3"/>
    <row r="18" spans="1:12" ht="15" thickBot="1" x14ac:dyDescent="0.35">
      <c r="B18" s="157" t="s">
        <v>11</v>
      </c>
      <c r="D18" s="157" t="s">
        <v>12</v>
      </c>
      <c r="F18" s="157" t="s">
        <v>13</v>
      </c>
    </row>
    <row r="19" spans="1:12" ht="15" thickBot="1" x14ac:dyDescent="0.35">
      <c r="B19" s="161"/>
      <c r="D19" s="162"/>
      <c r="F19" s="161"/>
    </row>
    <row r="20" spans="1:12" ht="15" customHeight="1" x14ac:dyDescent="0.3"/>
    <row r="21" spans="1:12" x14ac:dyDescent="0.3">
      <c r="B21" s="157" t="s">
        <v>14</v>
      </c>
    </row>
    <row r="22" spans="1:12" ht="15" thickBot="1" x14ac:dyDescent="0.35">
      <c r="B22" s="157" t="s">
        <v>15</v>
      </c>
      <c r="D22" s="157" t="s">
        <v>16</v>
      </c>
    </row>
    <row r="23" spans="1:12" ht="15" thickBot="1" x14ac:dyDescent="0.35">
      <c r="B23" s="161"/>
      <c r="D23" s="161"/>
    </row>
    <row r="24" spans="1:12" ht="15" customHeight="1" x14ac:dyDescent="0.3">
      <c r="B24" s="163"/>
      <c r="F24" s="164"/>
    </row>
    <row r="25" spans="1:12" ht="15" thickBot="1" x14ac:dyDescent="0.35">
      <c r="B25" s="157" t="s">
        <v>19</v>
      </c>
      <c r="F25" s="164"/>
    </row>
    <row r="26" spans="1:12" ht="15" thickBot="1" x14ac:dyDescent="0.35">
      <c r="B26" s="228"/>
      <c r="C26" s="229"/>
      <c r="F26" s="164"/>
    </row>
    <row r="27" spans="1:12" ht="15" customHeight="1" x14ac:dyDescent="0.3"/>
    <row r="28" spans="1:12" ht="15" thickBot="1" x14ac:dyDescent="0.35">
      <c r="B28" s="157" t="s">
        <v>20</v>
      </c>
    </row>
    <row r="29" spans="1:12" ht="15" thickBot="1" x14ac:dyDescent="0.35">
      <c r="B29" s="225"/>
      <c r="C29" s="226"/>
      <c r="D29" s="226"/>
      <c r="E29" s="226"/>
      <c r="F29" s="227"/>
    </row>
    <row r="32" spans="1:12" ht="18" x14ac:dyDescent="0.35">
      <c r="A32" s="158" t="s">
        <v>320</v>
      </c>
      <c r="B32" s="165"/>
      <c r="C32" s="166"/>
      <c r="D32" s="166"/>
      <c r="E32" s="166"/>
      <c r="F32" s="167"/>
      <c r="G32" s="168"/>
      <c r="H32" s="168"/>
      <c r="I32" s="168"/>
      <c r="L32" s="169"/>
    </row>
    <row r="33" spans="2:12" ht="15" thickBot="1" x14ac:dyDescent="0.35">
      <c r="B33" s="170" t="s">
        <v>26</v>
      </c>
      <c r="C33" s="170"/>
      <c r="D33" s="170" t="s">
        <v>27</v>
      </c>
      <c r="E33" s="170"/>
      <c r="F33" s="171"/>
      <c r="L33" s="169"/>
    </row>
    <row r="34" spans="2:12" ht="15" thickBot="1" x14ac:dyDescent="0.35">
      <c r="B34" s="172"/>
      <c r="C34" s="170"/>
      <c r="D34" s="172"/>
      <c r="E34" s="170"/>
      <c r="F34" s="171"/>
      <c r="L34" s="169"/>
    </row>
    <row r="35" spans="2:12" x14ac:dyDescent="0.3">
      <c r="B35" s="173"/>
      <c r="C35" s="170"/>
      <c r="D35" s="170"/>
      <c r="E35" s="170"/>
      <c r="F35" s="171"/>
      <c r="L35" s="169"/>
    </row>
    <row r="36" spans="2:12" ht="15" thickBot="1" x14ac:dyDescent="0.35">
      <c r="B36" s="170" t="s">
        <v>29</v>
      </c>
      <c r="C36" s="170"/>
      <c r="D36" s="170" t="s">
        <v>30</v>
      </c>
      <c r="E36" s="170"/>
      <c r="F36" s="171"/>
      <c r="L36" s="169"/>
    </row>
    <row r="37" spans="2:12" ht="15" thickBot="1" x14ac:dyDescent="0.35">
      <c r="B37" s="172"/>
      <c r="C37" s="170"/>
      <c r="D37" s="172"/>
      <c r="E37" s="170"/>
      <c r="F37" s="171"/>
      <c r="L37" s="169"/>
    </row>
    <row r="38" spans="2:12" x14ac:dyDescent="0.3">
      <c r="B38" s="173"/>
      <c r="C38" s="170"/>
      <c r="D38" s="170"/>
      <c r="E38" s="170"/>
      <c r="F38" s="171"/>
      <c r="L38" s="169"/>
    </row>
    <row r="39" spans="2:12" ht="15" thickBot="1" x14ac:dyDescent="0.35">
      <c r="B39" s="170" t="s">
        <v>31</v>
      </c>
      <c r="C39" s="170"/>
      <c r="D39" s="170" t="s">
        <v>32</v>
      </c>
      <c r="E39" s="170"/>
      <c r="F39" s="171"/>
      <c r="L39" s="169"/>
    </row>
    <row r="40" spans="2:12" ht="15" thickBot="1" x14ac:dyDescent="0.35">
      <c r="B40" s="172"/>
      <c r="C40" s="170"/>
      <c r="D40" s="172"/>
      <c r="E40" s="170"/>
      <c r="F40" s="171"/>
      <c r="L40" s="169"/>
    </row>
    <row r="41" spans="2:12" x14ac:dyDescent="0.3">
      <c r="B41" s="173"/>
      <c r="C41" s="170"/>
      <c r="D41" s="170"/>
      <c r="E41" s="170"/>
      <c r="F41" s="171"/>
      <c r="L41" s="169"/>
    </row>
    <row r="42" spans="2:12" ht="15" thickBot="1" x14ac:dyDescent="0.35">
      <c r="B42" s="170" t="s">
        <v>33</v>
      </c>
      <c r="C42" s="170"/>
      <c r="D42" s="170" t="s">
        <v>34</v>
      </c>
      <c r="E42" s="170"/>
      <c r="F42" s="171"/>
      <c r="L42" s="169"/>
    </row>
    <row r="43" spans="2:12" ht="15" thickBot="1" x14ac:dyDescent="0.35">
      <c r="B43" s="172"/>
      <c r="C43" s="170"/>
      <c r="D43" s="172"/>
      <c r="E43" s="170"/>
      <c r="F43" s="171"/>
      <c r="L43" s="169"/>
    </row>
    <row r="44" spans="2:12" x14ac:dyDescent="0.3">
      <c r="B44" s="173"/>
      <c r="C44" s="170"/>
      <c r="D44" s="170"/>
      <c r="E44" s="170"/>
      <c r="F44" s="171"/>
      <c r="L44" s="169"/>
    </row>
    <row r="45" spans="2:12" ht="15" thickBot="1" x14ac:dyDescent="0.35">
      <c r="B45" s="170" t="s">
        <v>35</v>
      </c>
      <c r="C45" s="170"/>
      <c r="D45" s="170" t="s">
        <v>36</v>
      </c>
      <c r="E45" s="170"/>
      <c r="F45" s="171"/>
      <c r="L45" s="169"/>
    </row>
    <row r="46" spans="2:12" ht="15" thickBot="1" x14ac:dyDescent="0.35">
      <c r="B46" s="172"/>
      <c r="C46" s="170"/>
      <c r="D46" s="172"/>
      <c r="E46" s="170"/>
      <c r="F46" s="171"/>
      <c r="L46" s="169"/>
    </row>
    <row r="47" spans="2:12" x14ac:dyDescent="0.3">
      <c r="B47" s="173"/>
      <c r="C47" s="170"/>
      <c r="D47" s="170"/>
      <c r="E47" s="170"/>
      <c r="F47" s="171"/>
      <c r="L47" s="169"/>
    </row>
    <row r="48" spans="2:12" ht="15" thickBot="1" x14ac:dyDescent="0.35">
      <c r="B48" s="170" t="s">
        <v>37</v>
      </c>
      <c r="C48" s="170"/>
      <c r="D48" s="170" t="s">
        <v>38</v>
      </c>
      <c r="E48" s="170"/>
      <c r="F48" s="171"/>
      <c r="L48" s="169"/>
    </row>
    <row r="49" spans="1:12" ht="15" thickBot="1" x14ac:dyDescent="0.35">
      <c r="B49" s="172"/>
      <c r="C49" s="170"/>
      <c r="D49" s="172"/>
      <c r="E49" s="170"/>
      <c r="F49" s="171"/>
      <c r="L49" s="169"/>
    </row>
    <row r="50" spans="1:12" x14ac:dyDescent="0.3">
      <c r="B50" s="173"/>
      <c r="C50" s="170"/>
      <c r="D50" s="170"/>
      <c r="E50" s="170"/>
      <c r="F50" s="171"/>
      <c r="L50" s="169"/>
    </row>
    <row r="51" spans="1:12" ht="15" thickBot="1" x14ac:dyDescent="0.35">
      <c r="B51" s="170" t="s">
        <v>39</v>
      </c>
      <c r="C51" s="170"/>
      <c r="D51" s="170" t="s">
        <v>40</v>
      </c>
      <c r="E51" s="170"/>
      <c r="F51" s="171"/>
      <c r="L51" s="169"/>
    </row>
    <row r="52" spans="1:12" ht="15" thickBot="1" x14ac:dyDescent="0.35">
      <c r="B52" s="172"/>
      <c r="C52" s="170"/>
      <c r="D52" s="172"/>
      <c r="E52" s="170"/>
      <c r="F52" s="171"/>
      <c r="L52" s="169"/>
    </row>
    <row r="53" spans="1:12" x14ac:dyDescent="0.3">
      <c r="B53" s="173"/>
      <c r="C53" s="170"/>
      <c r="D53" s="170"/>
      <c r="E53" s="170"/>
      <c r="F53" s="171"/>
      <c r="L53" s="169"/>
    </row>
    <row r="54" spans="1:12" ht="15" thickBot="1" x14ac:dyDescent="0.35">
      <c r="B54" s="170" t="s">
        <v>41</v>
      </c>
      <c r="C54" s="170"/>
      <c r="D54" s="170" t="s">
        <v>42</v>
      </c>
      <c r="E54" s="170"/>
      <c r="F54" s="171"/>
      <c r="L54" s="169"/>
    </row>
    <row r="55" spans="1:12" ht="15" thickBot="1" x14ac:dyDescent="0.35">
      <c r="B55" s="172"/>
      <c r="C55" s="170"/>
      <c r="D55" s="172"/>
      <c r="E55" s="170"/>
      <c r="F55" s="171"/>
      <c r="L55" s="169"/>
    </row>
    <row r="56" spans="1:12" x14ac:dyDescent="0.3">
      <c r="B56" s="173"/>
      <c r="C56" s="170"/>
      <c r="D56" s="170"/>
      <c r="E56" s="170"/>
      <c r="F56" s="171"/>
      <c r="L56" s="169"/>
    </row>
    <row r="57" spans="1:12" ht="15" thickBot="1" x14ac:dyDescent="0.35">
      <c r="B57" s="170" t="s">
        <v>43</v>
      </c>
      <c r="C57" s="170"/>
      <c r="D57" s="170" t="s">
        <v>44</v>
      </c>
      <c r="E57" s="170"/>
      <c r="F57" s="171"/>
      <c r="L57" s="169"/>
    </row>
    <row r="58" spans="1:12" ht="15" thickBot="1" x14ac:dyDescent="0.35">
      <c r="B58" s="172"/>
      <c r="C58" s="170"/>
      <c r="D58" s="172"/>
      <c r="E58" s="170"/>
      <c r="F58" s="171"/>
      <c r="L58" s="169"/>
    </row>
    <row r="59" spans="1:12" x14ac:dyDescent="0.3">
      <c r="B59" s="173"/>
      <c r="C59" s="170"/>
      <c r="D59" s="170"/>
      <c r="E59" s="170"/>
      <c r="F59" s="171"/>
      <c r="L59" s="169"/>
    </row>
    <row r="60" spans="1:12" ht="15" thickBot="1" x14ac:dyDescent="0.35">
      <c r="B60" s="170" t="s">
        <v>45</v>
      </c>
      <c r="C60" s="170"/>
      <c r="D60" s="170" t="s">
        <v>46</v>
      </c>
      <c r="E60" s="170"/>
      <c r="F60" s="171"/>
      <c r="L60" s="169"/>
    </row>
    <row r="61" spans="1:12" ht="15" thickBot="1" x14ac:dyDescent="0.35">
      <c r="B61" s="172"/>
      <c r="C61" s="170"/>
      <c r="D61" s="172"/>
      <c r="E61" s="170"/>
      <c r="F61" s="171"/>
      <c r="L61" s="169"/>
    </row>
    <row r="62" spans="1:12" ht="24.9" customHeight="1" x14ac:dyDescent="0.3">
      <c r="B62" s="170"/>
      <c r="C62" s="170"/>
      <c r="D62" s="170"/>
      <c r="E62" s="170"/>
      <c r="F62" s="170"/>
    </row>
    <row r="63" spans="1:12" ht="18.75" customHeight="1" x14ac:dyDescent="0.35">
      <c r="A63" s="158" t="s">
        <v>47</v>
      </c>
      <c r="B63" s="174"/>
      <c r="C63" s="174"/>
      <c r="D63" s="174"/>
      <c r="E63" s="174"/>
      <c r="F63" s="174"/>
    </row>
    <row r="64" spans="1:12" ht="15.75" customHeight="1" x14ac:dyDescent="0.3">
      <c r="B64" s="170"/>
      <c r="C64" s="170"/>
      <c r="D64" s="170"/>
      <c r="E64" s="170"/>
      <c r="F64" s="170"/>
    </row>
    <row r="65" spans="2:8" ht="39.9" customHeight="1" x14ac:dyDescent="0.3">
      <c r="B65" s="221" t="s">
        <v>48</v>
      </c>
      <c r="C65" s="221"/>
      <c r="D65" s="221"/>
      <c r="E65" s="221"/>
      <c r="F65" s="221"/>
      <c r="G65" s="175" t="s">
        <v>49</v>
      </c>
      <c r="H65" s="176"/>
    </row>
    <row r="66" spans="2:8" ht="39.9" customHeight="1" x14ac:dyDescent="0.3">
      <c r="B66" s="221" t="s">
        <v>278</v>
      </c>
      <c r="C66" s="221"/>
      <c r="D66" s="221"/>
      <c r="E66" s="221"/>
      <c r="F66" s="221"/>
      <c r="G66" s="175" t="s">
        <v>49</v>
      </c>
      <c r="H66" s="176"/>
    </row>
    <row r="67" spans="2:8" ht="39.9" customHeight="1" x14ac:dyDescent="0.3">
      <c r="B67" s="221" t="s">
        <v>279</v>
      </c>
      <c r="C67" s="221"/>
      <c r="D67" s="221"/>
      <c r="E67" s="221"/>
      <c r="F67" s="221"/>
      <c r="G67" s="175" t="s">
        <v>49</v>
      </c>
      <c r="H67" s="176"/>
    </row>
    <row r="68" spans="2:8" ht="39.9" customHeight="1" x14ac:dyDescent="0.3">
      <c r="B68" s="221" t="s">
        <v>280</v>
      </c>
      <c r="C68" s="221"/>
      <c r="D68" s="221"/>
      <c r="E68" s="221"/>
      <c r="F68" s="221"/>
      <c r="G68" s="175" t="s">
        <v>49</v>
      </c>
      <c r="H68" s="176"/>
    </row>
    <row r="69" spans="2:8" ht="45.9" customHeight="1" x14ac:dyDescent="0.3">
      <c r="B69" s="221" t="s">
        <v>54</v>
      </c>
      <c r="C69" s="221"/>
      <c r="D69" s="221"/>
      <c r="E69" s="221"/>
      <c r="F69" s="221"/>
      <c r="G69" s="175" t="s">
        <v>49</v>
      </c>
      <c r="H69" s="176"/>
    </row>
    <row r="70" spans="2:8" ht="39.9" customHeight="1" x14ac:dyDescent="0.3">
      <c r="B70" s="221" t="s">
        <v>281</v>
      </c>
      <c r="C70" s="221"/>
      <c r="D70" s="221"/>
      <c r="E70" s="221"/>
      <c r="F70" s="221"/>
      <c r="G70" s="175" t="s">
        <v>49</v>
      </c>
      <c r="H70" s="176"/>
    </row>
    <row r="71" spans="2:8" ht="39.9" customHeight="1" x14ac:dyDescent="0.3">
      <c r="B71" s="221" t="s">
        <v>282</v>
      </c>
      <c r="C71" s="221"/>
      <c r="D71" s="221"/>
      <c r="E71" s="221"/>
      <c r="F71" s="221"/>
      <c r="G71" s="175" t="s">
        <v>49</v>
      </c>
      <c r="H71" s="176"/>
    </row>
    <row r="72" spans="2:8" ht="39.9" customHeight="1" x14ac:dyDescent="0.3">
      <c r="B72" s="221" t="s">
        <v>56</v>
      </c>
      <c r="C72" s="221"/>
      <c r="D72" s="221"/>
      <c r="E72" s="221"/>
      <c r="F72" s="221"/>
      <c r="G72" s="175" t="s">
        <v>49</v>
      </c>
      <c r="H72" s="176"/>
    </row>
    <row r="73" spans="2:8" ht="39.9" customHeight="1" x14ac:dyDescent="0.3">
      <c r="B73" s="221" t="s">
        <v>283</v>
      </c>
      <c r="C73" s="230"/>
      <c r="D73" s="230"/>
      <c r="E73" s="230"/>
      <c r="F73" s="230"/>
      <c r="G73" s="175" t="s">
        <v>49</v>
      </c>
      <c r="H73" s="176"/>
    </row>
    <row r="74" spans="2:8" ht="39.9" customHeight="1" x14ac:dyDescent="0.3">
      <c r="B74" s="221" t="s">
        <v>284</v>
      </c>
      <c r="C74" s="221"/>
      <c r="D74" s="221"/>
      <c r="E74" s="221"/>
      <c r="F74" s="221"/>
      <c r="G74" s="175" t="s">
        <v>49</v>
      </c>
      <c r="H74" s="176"/>
    </row>
    <row r="75" spans="2:8" ht="39.9" customHeight="1" x14ac:dyDescent="0.3">
      <c r="B75" s="221" t="s">
        <v>285</v>
      </c>
      <c r="C75" s="230"/>
      <c r="D75" s="230"/>
      <c r="E75" s="230"/>
      <c r="F75" s="230"/>
      <c r="G75" s="175" t="s">
        <v>49</v>
      </c>
      <c r="H75" s="176"/>
    </row>
    <row r="76" spans="2:8" ht="39.9" customHeight="1" x14ac:dyDescent="0.3">
      <c r="B76" s="221" t="s">
        <v>286</v>
      </c>
      <c r="C76" s="230"/>
      <c r="D76" s="230"/>
      <c r="E76" s="230"/>
      <c r="F76" s="230"/>
      <c r="G76" s="175" t="s">
        <v>49</v>
      </c>
      <c r="H76" s="176"/>
    </row>
    <row r="77" spans="2:8" ht="39.9" customHeight="1" x14ac:dyDescent="0.3">
      <c r="B77" s="221" t="s">
        <v>287</v>
      </c>
      <c r="C77" s="230"/>
      <c r="D77" s="230"/>
      <c r="E77" s="230"/>
      <c r="F77" s="230"/>
      <c r="G77" s="175" t="s">
        <v>49</v>
      </c>
      <c r="H77" s="176"/>
    </row>
    <row r="78" spans="2:8" ht="39.9" customHeight="1" x14ac:dyDescent="0.3">
      <c r="B78" s="230" t="s">
        <v>288</v>
      </c>
      <c r="C78" s="230"/>
      <c r="D78" s="230"/>
      <c r="E78" s="230"/>
      <c r="F78" s="230"/>
      <c r="G78" s="175" t="s">
        <v>49</v>
      </c>
      <c r="H78" s="176"/>
    </row>
    <row r="79" spans="2:8" ht="39.9" customHeight="1" x14ac:dyDescent="0.3">
      <c r="B79" s="221" t="s">
        <v>289</v>
      </c>
      <c r="C79" s="230"/>
      <c r="D79" s="230"/>
      <c r="E79" s="230"/>
      <c r="F79" s="230"/>
      <c r="G79" s="175" t="s">
        <v>49</v>
      </c>
      <c r="H79" s="176"/>
    </row>
    <row r="80" spans="2:8" ht="39.9" customHeight="1" x14ac:dyDescent="0.3">
      <c r="B80" s="221" t="s">
        <v>290</v>
      </c>
      <c r="C80" s="230"/>
      <c r="D80" s="230"/>
      <c r="E80" s="230"/>
      <c r="F80" s="230"/>
      <c r="G80" s="175" t="s">
        <v>49</v>
      </c>
      <c r="H80" s="176"/>
    </row>
    <row r="81" spans="2:8" ht="39.9" customHeight="1" x14ac:dyDescent="0.3">
      <c r="B81" s="231" t="s">
        <v>291</v>
      </c>
      <c r="C81" s="231"/>
      <c r="D81" s="231"/>
      <c r="E81" s="231"/>
      <c r="F81" s="231"/>
      <c r="G81" s="175" t="s">
        <v>49</v>
      </c>
      <c r="H81" s="176"/>
    </row>
    <row r="82" spans="2:8" ht="24.9" customHeight="1" x14ac:dyDescent="0.3"/>
    <row r="83" spans="2:8" x14ac:dyDescent="0.3">
      <c r="B83" s="177" t="str">
        <f>IF(AND(G76="ÁNO",G77="ÁNO",G78="ÁNO",G79="ÁNO",G80="ÁNO",G81="ÁNO",G65="ÁNO",G67="ÁNO",G72="ÁNO",G73="ÁNO",G74="ÁNO",G75="ÁNO"),"","NIE SÚ VYPLNENÉ VŠETKY ČESTNÉ PREHLÁSENIA")</f>
        <v>NIE SÚ VYPLNENÉ VŠETKY ČESTNÉ PREHLÁSENIA</v>
      </c>
    </row>
  </sheetData>
  <sheetProtection algorithmName="SHA-512" hashValue="rKgNg2P0iMVXbsDI5dgp8vksTTg29b8GgVeLNCeCdu5pHacixyW52mfF+FssYIoVzbV5NGSXihPnJeGJ91XHWg==" saltValue="cYjW7JjQzVWVdpWM1nlGCg==" spinCount="100000" sheet="1" selectLockedCells="1"/>
  <mergeCells count="22">
    <mergeCell ref="B78:F78"/>
    <mergeCell ref="B79:F79"/>
    <mergeCell ref="B80:F80"/>
    <mergeCell ref="B81:F81"/>
    <mergeCell ref="B72:F72"/>
    <mergeCell ref="B73:F73"/>
    <mergeCell ref="B74:F74"/>
    <mergeCell ref="B75:F75"/>
    <mergeCell ref="B76:F76"/>
    <mergeCell ref="B77:F77"/>
    <mergeCell ref="B71:F71"/>
    <mergeCell ref="B1:F1"/>
    <mergeCell ref="B9:F9"/>
    <mergeCell ref="B12:F12"/>
    <mergeCell ref="B26:C26"/>
    <mergeCell ref="B29:F29"/>
    <mergeCell ref="B65:F65"/>
    <mergeCell ref="B66:F66"/>
    <mergeCell ref="B67:F67"/>
    <mergeCell ref="B68:F68"/>
    <mergeCell ref="B69:F69"/>
    <mergeCell ref="B70:F70"/>
  </mergeCells>
  <dataValidations disablePrompts="1" count="1">
    <dataValidation type="list" allowBlank="1" showInputMessage="1" showErrorMessage="1" prompt="ZVOLIŤ MOŽNOSŤ" sqref="G65:H81" xr:uid="{A4077E63-11C2-4D6D-B0AA-BE28A64B6699}">
      <formula1>"Zvoliť možnosť, ÁNO, NIE"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7AC8-932B-466B-B57C-570499A6ACF7}">
  <dimension ref="A1:N27"/>
  <sheetViews>
    <sheetView zoomScale="60" zoomScaleNormal="60" workbookViewId="0">
      <selection activeCell="B2" sqref="B2"/>
    </sheetView>
  </sheetViews>
  <sheetFormatPr defaultRowHeight="14.4" x14ac:dyDescent="0.3"/>
  <cols>
    <col min="1" max="1" width="38.33203125" customWidth="1"/>
    <col min="2" max="3" width="24.44140625" customWidth="1"/>
  </cols>
  <sheetData>
    <row r="1" spans="1:12" ht="30" customHeight="1" x14ac:dyDescent="0.3">
      <c r="A1" s="198" t="s">
        <v>321</v>
      </c>
      <c r="B1" s="128"/>
      <c r="C1" s="128"/>
      <c r="D1" s="129"/>
      <c r="E1" s="129"/>
      <c r="F1" s="129"/>
      <c r="G1" s="129"/>
      <c r="H1" s="129"/>
      <c r="I1" s="129"/>
      <c r="J1" s="129"/>
      <c r="K1" s="130"/>
      <c r="L1" s="131"/>
    </row>
    <row r="2" spans="1:12" ht="20.399999999999999" thickBot="1" x14ac:dyDescent="0.45">
      <c r="A2" s="155" t="s">
        <v>269</v>
      </c>
      <c r="B2" s="178" t="s">
        <v>274</v>
      </c>
      <c r="C2" s="132"/>
      <c r="D2" s="132"/>
      <c r="E2" s="132"/>
      <c r="F2" s="132"/>
      <c r="G2" s="132"/>
      <c r="H2" s="132"/>
      <c r="I2" s="132"/>
      <c r="J2" s="132"/>
      <c r="K2" s="133"/>
      <c r="L2" s="134"/>
    </row>
    <row r="3" spans="1:12" ht="20.399999999999999" thickBot="1" x14ac:dyDescent="0.45">
      <c r="A3" s="179"/>
      <c r="B3" s="180"/>
      <c r="C3" s="181"/>
      <c r="D3" s="181"/>
      <c r="E3" s="181"/>
      <c r="F3" s="181"/>
      <c r="G3" s="181"/>
      <c r="H3" s="181"/>
      <c r="I3" s="181"/>
      <c r="J3" s="181"/>
      <c r="K3" s="182"/>
      <c r="L3" s="183"/>
    </row>
    <row r="4" spans="1:12" x14ac:dyDescent="0.3">
      <c r="A4" s="234" t="s">
        <v>292</v>
      </c>
      <c r="B4" s="184" t="s">
        <v>293</v>
      </c>
      <c r="C4" s="185" t="s">
        <v>293</v>
      </c>
      <c r="L4" s="96"/>
    </row>
    <row r="5" spans="1:12" x14ac:dyDescent="0.3">
      <c r="A5" s="235"/>
      <c r="B5" s="186" t="s">
        <v>330</v>
      </c>
      <c r="C5" s="187" t="s">
        <v>331</v>
      </c>
      <c r="L5" s="96"/>
    </row>
    <row r="6" spans="1:12" x14ac:dyDescent="0.3">
      <c r="A6" s="188" t="s">
        <v>294</v>
      </c>
      <c r="B6" s="189">
        <f>C6/1.2</f>
        <v>0</v>
      </c>
      <c r="C6" s="190">
        <v>0</v>
      </c>
      <c r="L6" s="96"/>
    </row>
    <row r="7" spans="1:12" x14ac:dyDescent="0.3">
      <c r="A7" s="188" t="s">
        <v>295</v>
      </c>
      <c r="B7" s="189">
        <f t="shared" ref="B7:B17" si="0">C7/1.2</f>
        <v>0</v>
      </c>
      <c r="C7" s="191">
        <v>0</v>
      </c>
      <c r="L7" s="96"/>
    </row>
    <row r="8" spans="1:12" x14ac:dyDescent="0.3">
      <c r="A8" s="188" t="s">
        <v>296</v>
      </c>
      <c r="B8" s="189">
        <f t="shared" si="0"/>
        <v>0</v>
      </c>
      <c r="C8" s="191">
        <v>0</v>
      </c>
      <c r="L8" s="96"/>
    </row>
    <row r="9" spans="1:12" x14ac:dyDescent="0.3">
      <c r="A9" s="188" t="s">
        <v>297</v>
      </c>
      <c r="B9" s="189">
        <f t="shared" si="0"/>
        <v>0</v>
      </c>
      <c r="C9" s="191">
        <v>0</v>
      </c>
      <c r="L9" s="96"/>
    </row>
    <row r="10" spans="1:12" x14ac:dyDescent="0.3">
      <c r="A10" s="188" t="s">
        <v>298</v>
      </c>
      <c r="B10" s="189">
        <f t="shared" si="0"/>
        <v>0</v>
      </c>
      <c r="C10" s="191">
        <v>0</v>
      </c>
      <c r="L10" s="96"/>
    </row>
    <row r="11" spans="1:12" x14ac:dyDescent="0.3">
      <c r="A11" s="188" t="s">
        <v>299</v>
      </c>
      <c r="B11" s="189">
        <f t="shared" si="0"/>
        <v>0</v>
      </c>
      <c r="C11" s="191">
        <v>0</v>
      </c>
      <c r="G11" s="232" t="s">
        <v>323</v>
      </c>
      <c r="H11" s="232"/>
      <c r="I11" s="232"/>
      <c r="J11" s="232"/>
      <c r="K11" s="232"/>
      <c r="L11" s="233"/>
    </row>
    <row r="12" spans="1:12" x14ac:dyDescent="0.3">
      <c r="A12" s="188" t="s">
        <v>300</v>
      </c>
      <c r="B12" s="189">
        <f t="shared" si="0"/>
        <v>0</v>
      </c>
      <c r="C12" s="191">
        <v>0</v>
      </c>
      <c r="G12" s="232"/>
      <c r="H12" s="232"/>
      <c r="I12" s="232"/>
      <c r="J12" s="232"/>
      <c r="K12" s="232"/>
      <c r="L12" s="233"/>
    </row>
    <row r="13" spans="1:12" x14ac:dyDescent="0.3">
      <c r="A13" s="188" t="s">
        <v>301</v>
      </c>
      <c r="B13" s="189">
        <f t="shared" si="0"/>
        <v>0</v>
      </c>
      <c r="C13" s="191">
        <v>0</v>
      </c>
      <c r="L13" s="96"/>
    </row>
    <row r="14" spans="1:12" x14ac:dyDescent="0.3">
      <c r="A14" s="188" t="s">
        <v>302</v>
      </c>
      <c r="B14" s="189">
        <f t="shared" si="0"/>
        <v>0</v>
      </c>
      <c r="C14" s="191">
        <v>0</v>
      </c>
      <c r="L14" s="96"/>
    </row>
    <row r="15" spans="1:12" x14ac:dyDescent="0.3">
      <c r="A15" s="188" t="s">
        <v>303</v>
      </c>
      <c r="B15" s="189">
        <f t="shared" si="0"/>
        <v>0</v>
      </c>
      <c r="C15" s="191">
        <v>0</v>
      </c>
      <c r="L15" s="96"/>
    </row>
    <row r="16" spans="1:12" x14ac:dyDescent="0.3">
      <c r="A16" s="188" t="s">
        <v>304</v>
      </c>
      <c r="B16" s="189">
        <f t="shared" si="0"/>
        <v>0</v>
      </c>
      <c r="C16" s="191">
        <v>0</v>
      </c>
      <c r="L16" s="96"/>
    </row>
    <row r="17" spans="1:14" x14ac:dyDescent="0.3">
      <c r="A17" s="188" t="s">
        <v>305</v>
      </c>
      <c r="B17" s="189">
        <f t="shared" si="0"/>
        <v>0</v>
      </c>
      <c r="C17" s="191">
        <v>0</v>
      </c>
      <c r="G17" s="232"/>
      <c r="H17" s="232"/>
      <c r="I17" s="232"/>
      <c r="J17" s="232"/>
      <c r="K17" s="232"/>
      <c r="L17" s="233"/>
    </row>
    <row r="18" spans="1:14" ht="18.600000000000001" thickBot="1" x14ac:dyDescent="0.4">
      <c r="A18" s="192" t="s">
        <v>322</v>
      </c>
      <c r="B18" s="193">
        <f>SUM(B6:B17)</f>
        <v>0</v>
      </c>
      <c r="C18" s="194">
        <f>SUM(C6:C17)</f>
        <v>0</v>
      </c>
      <c r="G18" s="232"/>
      <c r="H18" s="232"/>
      <c r="I18" s="232"/>
      <c r="J18" s="232"/>
      <c r="K18" s="232"/>
      <c r="L18" s="233"/>
    </row>
    <row r="19" spans="1:14" ht="15" thickBot="1" x14ac:dyDescent="0.35">
      <c r="A19" s="124"/>
      <c r="B19" s="106"/>
      <c r="C19" s="106"/>
      <c r="L19" s="96"/>
    </row>
    <row r="20" spans="1:14" s="136" customFormat="1" ht="34.200000000000003" customHeight="1" x14ac:dyDescent="0.35">
      <c r="A20" s="139" t="s">
        <v>265</v>
      </c>
      <c r="B20" s="140" t="s">
        <v>330</v>
      </c>
      <c r="C20" s="141" t="s">
        <v>331</v>
      </c>
      <c r="D20" s="135"/>
      <c r="E20" s="135"/>
      <c r="G20" s="232" t="s">
        <v>332</v>
      </c>
      <c r="H20" s="232"/>
      <c r="I20" s="232"/>
      <c r="J20" s="232"/>
      <c r="K20" s="232"/>
      <c r="L20" s="233"/>
      <c r="N20" s="137"/>
    </row>
    <row r="21" spans="1:14" s="136" customFormat="1" ht="27" customHeight="1" thickBot="1" x14ac:dyDescent="0.4">
      <c r="A21" s="142" t="s">
        <v>324</v>
      </c>
      <c r="B21" s="143">
        <f>'podklad PDS'!H227</f>
        <v>0</v>
      </c>
      <c r="C21" s="144">
        <f>'podklad PDS'!I225</f>
        <v>0</v>
      </c>
      <c r="D21" s="135"/>
      <c r="E21" s="135"/>
      <c r="G21" s="232"/>
      <c r="H21" s="232"/>
      <c r="I21" s="232"/>
      <c r="J21" s="232"/>
      <c r="K21" s="232"/>
      <c r="L21" s="233"/>
      <c r="N21" s="137"/>
    </row>
    <row r="22" spans="1:14" ht="15" thickBot="1" x14ac:dyDescent="0.35">
      <c r="A22" s="95"/>
      <c r="L22" s="96"/>
    </row>
    <row r="23" spans="1:14" s="136" customFormat="1" ht="34.799999999999997" x14ac:dyDescent="0.35">
      <c r="A23" s="148" t="s">
        <v>266</v>
      </c>
      <c r="B23" s="149" t="s">
        <v>330</v>
      </c>
      <c r="C23" s="150" t="s">
        <v>331</v>
      </c>
      <c r="D23" s="135"/>
      <c r="E23" s="135"/>
      <c r="G23" s="232" t="s">
        <v>267</v>
      </c>
      <c r="H23" s="232"/>
      <c r="I23" s="232"/>
      <c r="J23" s="232"/>
      <c r="K23" s="232"/>
      <c r="L23" s="233"/>
      <c r="N23" s="137"/>
    </row>
    <row r="24" spans="1:14" s="136" customFormat="1" ht="27" customHeight="1" thickBot="1" x14ac:dyDescent="0.4">
      <c r="A24" s="151" t="s">
        <v>324</v>
      </c>
      <c r="B24" s="152">
        <f>IF(B21&lt;0,B18,-1*(B18-B21))</f>
        <v>0</v>
      </c>
      <c r="C24" s="196">
        <f>IF(C21&lt;0,C18,-1*(C18-C21))</f>
        <v>0</v>
      </c>
      <c r="D24" s="135"/>
      <c r="E24" s="135"/>
      <c r="G24" s="232"/>
      <c r="H24" s="232"/>
      <c r="I24" s="232"/>
      <c r="J24" s="232"/>
      <c r="K24" s="232"/>
      <c r="L24" s="233"/>
      <c r="N24" s="137"/>
    </row>
    <row r="25" spans="1:14" s="136" customFormat="1" ht="15" customHeight="1" thickBot="1" x14ac:dyDescent="0.4">
      <c r="A25" s="145"/>
      <c r="B25" s="146"/>
      <c r="C25" s="146"/>
      <c r="D25" s="135"/>
      <c r="E25" s="135"/>
      <c r="H25" s="147"/>
      <c r="J25" s="147"/>
      <c r="L25" s="138"/>
      <c r="N25" s="137"/>
    </row>
    <row r="26" spans="1:14" s="136" customFormat="1" ht="36.75" customHeight="1" thickBot="1" x14ac:dyDescent="0.4">
      <c r="A26" s="153" t="s">
        <v>268</v>
      </c>
      <c r="B26" s="156">
        <f>'podklad PDS'!H228</f>
        <v>0</v>
      </c>
      <c r="C26" s="154" t="s">
        <v>241</v>
      </c>
      <c r="D26" s="135"/>
      <c r="E26" s="135"/>
      <c r="H26" s="147"/>
      <c r="J26" s="147"/>
      <c r="L26" s="138"/>
      <c r="N26" s="137"/>
    </row>
    <row r="27" spans="1:14" ht="15" thickBot="1" x14ac:dyDescent="0.35">
      <c r="A27" s="124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7"/>
    </row>
  </sheetData>
  <sheetProtection algorithmName="SHA-512" hashValue="quLA2uiWauc6dx4tzUtj8nxeqtNYUCHptdqPVkvXT1GHpDzWS6AKs5VrMJxAugLzv5J++DN46mQi5GZNBZzLTQ==" saltValue="pUm3sXysykmjWAKkTFuKNA==" spinCount="100000" sheet="1" selectLockedCells="1"/>
  <mergeCells count="5">
    <mergeCell ref="G17:L18"/>
    <mergeCell ref="G20:L21"/>
    <mergeCell ref="G23:L24"/>
    <mergeCell ref="A4:A5"/>
    <mergeCell ref="G11:L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9"/>
  <sheetViews>
    <sheetView showGridLines="0" zoomScale="85" zoomScaleNormal="85" zoomScaleSheetLayoutView="100" workbookViewId="0">
      <selection activeCell="A2" sqref="A2:A4"/>
    </sheetView>
  </sheetViews>
  <sheetFormatPr defaultColWidth="8.88671875" defaultRowHeight="14.4" x14ac:dyDescent="0.3"/>
  <cols>
    <col min="1" max="1" width="38.33203125" style="40" customWidth="1"/>
    <col min="2" max="2" width="8" style="42" customWidth="1"/>
    <col min="3" max="3" width="53.88671875" style="40" customWidth="1"/>
    <col min="4" max="4" width="5.6640625" style="42" customWidth="1"/>
    <col min="5" max="5" width="28.5546875" style="40" customWidth="1"/>
    <col min="6" max="9" width="21.44140625" style="40" customWidth="1"/>
    <col min="10" max="16384" width="8.88671875" style="40"/>
  </cols>
  <sheetData>
    <row r="1" spans="1:9" ht="55.5" customHeight="1" x14ac:dyDescent="0.3">
      <c r="A1" s="256" t="s">
        <v>321</v>
      </c>
      <c r="B1" s="256"/>
      <c r="C1" s="256"/>
      <c r="D1" s="256"/>
      <c r="E1" s="256"/>
      <c r="F1" s="256"/>
      <c r="G1" s="256"/>
      <c r="H1" s="256"/>
      <c r="I1" s="256"/>
    </row>
    <row r="2" spans="1:9" ht="36" x14ac:dyDescent="0.3">
      <c r="A2" s="257" t="s">
        <v>325</v>
      </c>
      <c r="B2" s="236" t="s">
        <v>170</v>
      </c>
      <c r="C2" s="236" t="s">
        <v>167</v>
      </c>
      <c r="D2" s="236" t="s">
        <v>234</v>
      </c>
      <c r="E2" s="32" t="s">
        <v>244</v>
      </c>
      <c r="F2" s="37" t="s">
        <v>270</v>
      </c>
      <c r="G2" s="37" t="s">
        <v>271</v>
      </c>
      <c r="H2" s="32" t="s">
        <v>326</v>
      </c>
      <c r="I2" s="32" t="s">
        <v>327</v>
      </c>
    </row>
    <row r="3" spans="1:9" ht="15" customHeight="1" x14ac:dyDescent="0.3">
      <c r="A3" s="257"/>
      <c r="B3" s="236"/>
      <c r="C3" s="236"/>
      <c r="D3" s="236"/>
      <c r="E3" s="36" t="s">
        <v>206</v>
      </c>
      <c r="F3" s="33" t="s">
        <v>178</v>
      </c>
      <c r="G3" s="33" t="s">
        <v>178</v>
      </c>
      <c r="H3" s="33" t="s">
        <v>178</v>
      </c>
      <c r="I3" s="33" t="s">
        <v>57</v>
      </c>
    </row>
    <row r="4" spans="1:9" ht="15" customHeight="1" x14ac:dyDescent="0.3">
      <c r="A4" s="257"/>
      <c r="B4" s="236"/>
      <c r="C4" s="236"/>
      <c r="D4" s="236"/>
      <c r="E4" s="33" t="s">
        <v>58</v>
      </c>
      <c r="F4" s="33" t="s">
        <v>59</v>
      </c>
      <c r="G4" s="33" t="s">
        <v>60</v>
      </c>
      <c r="H4" s="33" t="s">
        <v>61</v>
      </c>
      <c r="I4" s="33" t="s">
        <v>62</v>
      </c>
    </row>
    <row r="5" spans="1:9" ht="15" customHeight="1" x14ac:dyDescent="0.3">
      <c r="A5" s="247" t="s">
        <v>63</v>
      </c>
      <c r="B5" s="236" t="s">
        <v>169</v>
      </c>
      <c r="C5" s="54" t="s">
        <v>162</v>
      </c>
      <c r="D5" s="86"/>
      <c r="E5" s="92"/>
      <c r="F5" s="38"/>
      <c r="G5" s="38"/>
      <c r="H5" s="34">
        <f>+G5-F5</f>
        <v>0</v>
      </c>
      <c r="I5" s="45">
        <f>+ROUND(IF(H5&gt;0,H5*E5,0),4)</f>
        <v>0</v>
      </c>
    </row>
    <row r="6" spans="1:9" ht="15" customHeight="1" x14ac:dyDescent="0.3">
      <c r="A6" s="247"/>
      <c r="B6" s="236"/>
      <c r="C6" s="54" t="s">
        <v>163</v>
      </c>
      <c r="D6" s="236" t="s">
        <v>247</v>
      </c>
      <c r="E6" s="258"/>
      <c r="F6" s="38"/>
      <c r="G6" s="38"/>
      <c r="H6" s="34" t="s">
        <v>67</v>
      </c>
      <c r="I6" s="34" t="s">
        <v>67</v>
      </c>
    </row>
    <row r="7" spans="1:9" ht="15" customHeight="1" x14ac:dyDescent="0.3">
      <c r="A7" s="247"/>
      <c r="B7" s="236"/>
      <c r="C7" s="54" t="s">
        <v>164</v>
      </c>
      <c r="D7" s="236"/>
      <c r="E7" s="259"/>
      <c r="F7" s="38"/>
      <c r="G7" s="38"/>
      <c r="H7" s="34" t="s">
        <v>67</v>
      </c>
      <c r="I7" s="34" t="s">
        <v>67</v>
      </c>
    </row>
    <row r="8" spans="1:9" ht="15" customHeight="1" x14ac:dyDescent="0.3">
      <c r="A8" s="247"/>
      <c r="B8" s="236"/>
      <c r="C8" s="54" t="s">
        <v>168</v>
      </c>
      <c r="D8" s="236"/>
      <c r="E8" s="260"/>
      <c r="F8" s="34">
        <f>+F6+F7</f>
        <v>0</v>
      </c>
      <c r="G8" s="34">
        <f t="shared" ref="G8" si="0">+G6+G7</f>
        <v>0</v>
      </c>
      <c r="H8" s="34">
        <f>+G8-F8</f>
        <v>0</v>
      </c>
      <c r="I8" s="45">
        <f>+ROUND(IF(H8&gt;0,H8*E6,0),4)</f>
        <v>0</v>
      </c>
    </row>
    <row r="9" spans="1:9" ht="15" customHeight="1" x14ac:dyDescent="0.3">
      <c r="A9" s="247" t="s">
        <v>63</v>
      </c>
      <c r="B9" s="236" t="s">
        <v>174</v>
      </c>
      <c r="C9" s="54" t="s">
        <v>162</v>
      </c>
      <c r="D9" s="86"/>
      <c r="E9" s="92"/>
      <c r="F9" s="38"/>
      <c r="G9" s="38"/>
      <c r="H9" s="34">
        <f>+G9-F9</f>
        <v>0</v>
      </c>
      <c r="I9" s="45">
        <f t="shared" ref="I9" si="1">+ROUND(IF(H9&gt;0,H9*E9,0),4)</f>
        <v>0</v>
      </c>
    </row>
    <row r="10" spans="1:9" ht="15" customHeight="1" x14ac:dyDescent="0.3">
      <c r="A10" s="247"/>
      <c r="B10" s="236"/>
      <c r="C10" s="55" t="s">
        <v>222</v>
      </c>
      <c r="D10" s="86"/>
      <c r="E10" s="92"/>
      <c r="F10" s="89"/>
      <c r="G10" s="89"/>
      <c r="H10" s="34">
        <f>+G10-F10</f>
        <v>0</v>
      </c>
      <c r="I10" s="45">
        <f>+ROUND(IF(H10&gt;0,H10*E10,0),4)</f>
        <v>0</v>
      </c>
    </row>
    <row r="11" spans="1:9" ht="15" customHeight="1" x14ac:dyDescent="0.3">
      <c r="A11" s="247"/>
      <c r="B11" s="236"/>
      <c r="C11" s="54" t="s">
        <v>163</v>
      </c>
      <c r="D11" s="236" t="s">
        <v>247</v>
      </c>
      <c r="E11" s="244"/>
      <c r="F11" s="38"/>
      <c r="G11" s="38"/>
      <c r="H11" s="34" t="s">
        <v>67</v>
      </c>
      <c r="I11" s="34" t="s">
        <v>67</v>
      </c>
    </row>
    <row r="12" spans="1:9" ht="15" customHeight="1" x14ac:dyDescent="0.3">
      <c r="A12" s="247"/>
      <c r="B12" s="236"/>
      <c r="C12" s="54" t="s">
        <v>164</v>
      </c>
      <c r="D12" s="236"/>
      <c r="E12" s="244"/>
      <c r="F12" s="38"/>
      <c r="G12" s="38"/>
      <c r="H12" s="34" t="s">
        <v>67</v>
      </c>
      <c r="I12" s="34" t="s">
        <v>67</v>
      </c>
    </row>
    <row r="13" spans="1:9" ht="15" customHeight="1" x14ac:dyDescent="0.3">
      <c r="A13" s="247"/>
      <c r="B13" s="236"/>
      <c r="C13" s="54" t="s">
        <v>168</v>
      </c>
      <c r="D13" s="236"/>
      <c r="E13" s="244"/>
      <c r="F13" s="34">
        <f>+F11+F12</f>
        <v>0</v>
      </c>
      <c r="G13" s="34">
        <f t="shared" ref="G13" si="2">+G11+G12</f>
        <v>0</v>
      </c>
      <c r="H13" s="34">
        <f>+G13-F13</f>
        <v>0</v>
      </c>
      <c r="I13" s="45">
        <f>+ROUND(IF(H13&gt;0,H13*E11,0),4)</f>
        <v>0</v>
      </c>
    </row>
    <row r="14" spans="1:9" ht="15" customHeight="1" x14ac:dyDescent="0.3">
      <c r="A14" s="247" t="s">
        <v>63</v>
      </c>
      <c r="B14" s="236" t="s">
        <v>175</v>
      </c>
      <c r="C14" s="54" t="s">
        <v>162</v>
      </c>
      <c r="D14" s="86"/>
      <c r="E14" s="92"/>
      <c r="F14" s="38"/>
      <c r="G14" s="38"/>
      <c r="H14" s="34">
        <f>+G14-F14</f>
        <v>0</v>
      </c>
      <c r="I14" s="45">
        <f t="shared" ref="I14" si="3">+ROUND(IF(H14&gt;0,H14*E14,0),4)</f>
        <v>0</v>
      </c>
    </row>
    <row r="15" spans="1:9" ht="15" customHeight="1" x14ac:dyDescent="0.3">
      <c r="A15" s="247"/>
      <c r="B15" s="236"/>
      <c r="C15" s="54" t="s">
        <v>179</v>
      </c>
      <c r="D15" s="236" t="s">
        <v>247</v>
      </c>
      <c r="E15" s="244"/>
      <c r="F15" s="38"/>
      <c r="G15" s="38"/>
      <c r="H15" s="34" t="s">
        <v>67</v>
      </c>
      <c r="I15" s="34" t="s">
        <v>67</v>
      </c>
    </row>
    <row r="16" spans="1:9" ht="15" customHeight="1" x14ac:dyDescent="0.3">
      <c r="A16" s="247"/>
      <c r="B16" s="236"/>
      <c r="C16" s="54" t="s">
        <v>164</v>
      </c>
      <c r="D16" s="236"/>
      <c r="E16" s="244"/>
      <c r="F16" s="38"/>
      <c r="G16" s="38"/>
      <c r="H16" s="34" t="s">
        <v>67</v>
      </c>
      <c r="I16" s="34" t="s">
        <v>67</v>
      </c>
    </row>
    <row r="17" spans="1:9" ht="15" customHeight="1" x14ac:dyDescent="0.3">
      <c r="A17" s="247"/>
      <c r="B17" s="236"/>
      <c r="C17" s="54" t="s">
        <v>182</v>
      </c>
      <c r="D17" s="236"/>
      <c r="E17" s="244"/>
      <c r="F17" s="34">
        <f>+F15+F16</f>
        <v>0</v>
      </c>
      <c r="G17" s="34">
        <f t="shared" ref="G17" si="4">+G15+G16</f>
        <v>0</v>
      </c>
      <c r="H17" s="34">
        <f>+G17-F17</f>
        <v>0</v>
      </c>
      <c r="I17" s="45">
        <f>+ROUND(IF(H17&gt;0,H17*E15,0),4)</f>
        <v>0</v>
      </c>
    </row>
    <row r="18" spans="1:9" ht="15" customHeight="1" x14ac:dyDescent="0.3">
      <c r="A18" s="247"/>
      <c r="B18" s="236"/>
      <c r="C18" s="54" t="s">
        <v>180</v>
      </c>
      <c r="D18" s="236" t="s">
        <v>247</v>
      </c>
      <c r="E18" s="244"/>
      <c r="F18" s="38"/>
      <c r="G18" s="38"/>
      <c r="H18" s="34" t="s">
        <v>67</v>
      </c>
      <c r="I18" s="34" t="s">
        <v>67</v>
      </c>
    </row>
    <row r="19" spans="1:9" ht="15" customHeight="1" x14ac:dyDescent="0.3">
      <c r="A19" s="247"/>
      <c r="B19" s="236"/>
      <c r="C19" s="54" t="s">
        <v>164</v>
      </c>
      <c r="D19" s="236"/>
      <c r="E19" s="244"/>
      <c r="F19" s="38"/>
      <c r="G19" s="38"/>
      <c r="H19" s="34" t="s">
        <v>67</v>
      </c>
      <c r="I19" s="34" t="s">
        <v>67</v>
      </c>
    </row>
    <row r="20" spans="1:9" ht="15" customHeight="1" x14ac:dyDescent="0.3">
      <c r="A20" s="247"/>
      <c r="B20" s="236"/>
      <c r="C20" s="54" t="s">
        <v>181</v>
      </c>
      <c r="D20" s="236"/>
      <c r="E20" s="244"/>
      <c r="F20" s="34">
        <f>+F18+F19</f>
        <v>0</v>
      </c>
      <c r="G20" s="34">
        <f t="shared" ref="G20" si="5">+G18+G19</f>
        <v>0</v>
      </c>
      <c r="H20" s="34">
        <f>+G20-F20</f>
        <v>0</v>
      </c>
      <c r="I20" s="45">
        <f>+ROUND(IF(H20&gt;0,H20*E18,0),4)</f>
        <v>0</v>
      </c>
    </row>
    <row r="21" spans="1:9" ht="15" customHeight="1" x14ac:dyDescent="0.3">
      <c r="A21" s="247" t="s">
        <v>63</v>
      </c>
      <c r="B21" s="236" t="s">
        <v>176</v>
      </c>
      <c r="C21" s="54" t="s">
        <v>162</v>
      </c>
      <c r="D21" s="86"/>
      <c r="E21" s="92"/>
      <c r="F21" s="38"/>
      <c r="G21" s="38"/>
      <c r="H21" s="34">
        <f>+G21-F21</f>
        <v>0</v>
      </c>
      <c r="I21" s="45">
        <f t="shared" ref="I21:I22" si="6">+ROUND(IF(H21&gt;0,H21*E21,0),4)</f>
        <v>0</v>
      </c>
    </row>
    <row r="22" spans="1:9" ht="15" customHeight="1" x14ac:dyDescent="0.3">
      <c r="A22" s="247"/>
      <c r="B22" s="236"/>
      <c r="C22" s="54" t="s">
        <v>222</v>
      </c>
      <c r="D22" s="86"/>
      <c r="E22" s="92"/>
      <c r="F22" s="38"/>
      <c r="G22" s="38"/>
      <c r="H22" s="34">
        <f>+G22-F22</f>
        <v>0</v>
      </c>
      <c r="I22" s="45">
        <f t="shared" si="6"/>
        <v>0</v>
      </c>
    </row>
    <row r="23" spans="1:9" ht="15" customHeight="1" x14ac:dyDescent="0.3">
      <c r="A23" s="247"/>
      <c r="B23" s="236"/>
      <c r="C23" s="54" t="s">
        <v>179</v>
      </c>
      <c r="D23" s="236" t="s">
        <v>247</v>
      </c>
      <c r="E23" s="244"/>
      <c r="F23" s="38"/>
      <c r="G23" s="38"/>
      <c r="H23" s="34" t="s">
        <v>67</v>
      </c>
      <c r="I23" s="34" t="s">
        <v>67</v>
      </c>
    </row>
    <row r="24" spans="1:9" ht="15" customHeight="1" x14ac:dyDescent="0.3">
      <c r="A24" s="247"/>
      <c r="B24" s="236"/>
      <c r="C24" s="54" t="s">
        <v>164</v>
      </c>
      <c r="D24" s="236"/>
      <c r="E24" s="244"/>
      <c r="F24" s="38"/>
      <c r="G24" s="38"/>
      <c r="H24" s="34" t="s">
        <v>67</v>
      </c>
      <c r="I24" s="34" t="s">
        <v>67</v>
      </c>
    </row>
    <row r="25" spans="1:9" ht="15" customHeight="1" x14ac:dyDescent="0.3">
      <c r="A25" s="247"/>
      <c r="B25" s="236"/>
      <c r="C25" s="54" t="s">
        <v>182</v>
      </c>
      <c r="D25" s="236"/>
      <c r="E25" s="244"/>
      <c r="F25" s="34">
        <f>+F23+F24</f>
        <v>0</v>
      </c>
      <c r="G25" s="34">
        <f>+G23+G24</f>
        <v>0</v>
      </c>
      <c r="H25" s="34">
        <f>+G25-F25</f>
        <v>0</v>
      </c>
      <c r="I25" s="45">
        <f>+ROUND(IF(H25&gt;0,H25*E23,0),4)</f>
        <v>0</v>
      </c>
    </row>
    <row r="26" spans="1:9" ht="15" customHeight="1" x14ac:dyDescent="0.3">
      <c r="A26" s="247"/>
      <c r="B26" s="236"/>
      <c r="C26" s="54" t="s">
        <v>180</v>
      </c>
      <c r="D26" s="236" t="s">
        <v>247</v>
      </c>
      <c r="E26" s="244"/>
      <c r="F26" s="38"/>
      <c r="G26" s="38"/>
      <c r="H26" s="34" t="s">
        <v>67</v>
      </c>
      <c r="I26" s="34" t="s">
        <v>67</v>
      </c>
    </row>
    <row r="27" spans="1:9" ht="15" customHeight="1" x14ac:dyDescent="0.3">
      <c r="A27" s="247"/>
      <c r="B27" s="236"/>
      <c r="C27" s="54" t="s">
        <v>164</v>
      </c>
      <c r="D27" s="236"/>
      <c r="E27" s="244"/>
      <c r="F27" s="38"/>
      <c r="G27" s="38"/>
      <c r="H27" s="34" t="s">
        <v>67</v>
      </c>
      <c r="I27" s="34" t="s">
        <v>67</v>
      </c>
    </row>
    <row r="28" spans="1:9" ht="15" customHeight="1" x14ac:dyDescent="0.3">
      <c r="A28" s="247"/>
      <c r="B28" s="236"/>
      <c r="C28" s="54" t="s">
        <v>181</v>
      </c>
      <c r="D28" s="236"/>
      <c r="E28" s="244"/>
      <c r="F28" s="34">
        <f>+F26+F27</f>
        <v>0</v>
      </c>
      <c r="G28" s="34">
        <f t="shared" ref="G28" si="7">+G26+G27</f>
        <v>0</v>
      </c>
      <c r="H28" s="34">
        <f>+G28-F28</f>
        <v>0</v>
      </c>
      <c r="I28" s="45">
        <f>+ROUND(IF(H28&gt;0,H28*E26,0),4)</f>
        <v>0</v>
      </c>
    </row>
    <row r="29" spans="1:9" ht="15" customHeight="1" x14ac:dyDescent="0.3">
      <c r="A29" s="247" t="s">
        <v>63</v>
      </c>
      <c r="B29" s="236" t="s">
        <v>177</v>
      </c>
      <c r="C29" s="54" t="s">
        <v>162</v>
      </c>
      <c r="D29" s="86"/>
      <c r="E29" s="92"/>
      <c r="F29" s="89"/>
      <c r="G29" s="89"/>
      <c r="H29" s="34">
        <f>+G29-F29</f>
        <v>0</v>
      </c>
      <c r="I29" s="45">
        <f t="shared" ref="I29" si="8">+ROUND(IF(H29&gt;0,H29*E29,0),4)</f>
        <v>0</v>
      </c>
    </row>
    <row r="30" spans="1:9" ht="15" customHeight="1" x14ac:dyDescent="0.3">
      <c r="A30" s="247"/>
      <c r="B30" s="236"/>
      <c r="C30" s="54" t="s">
        <v>179</v>
      </c>
      <c r="D30" s="236" t="s">
        <v>247</v>
      </c>
      <c r="E30" s="244"/>
      <c r="F30" s="38"/>
      <c r="G30" s="38"/>
      <c r="H30" s="34" t="s">
        <v>67</v>
      </c>
      <c r="I30" s="34" t="s">
        <v>67</v>
      </c>
    </row>
    <row r="31" spans="1:9" ht="15" customHeight="1" x14ac:dyDescent="0.3">
      <c r="A31" s="247"/>
      <c r="B31" s="236"/>
      <c r="C31" s="54" t="s">
        <v>164</v>
      </c>
      <c r="D31" s="236"/>
      <c r="E31" s="244"/>
      <c r="F31" s="38"/>
      <c r="G31" s="38"/>
      <c r="H31" s="34" t="s">
        <v>67</v>
      </c>
      <c r="I31" s="34" t="s">
        <v>67</v>
      </c>
    </row>
    <row r="32" spans="1:9" ht="15" customHeight="1" x14ac:dyDescent="0.3">
      <c r="A32" s="247"/>
      <c r="B32" s="236"/>
      <c r="C32" s="54" t="s">
        <v>182</v>
      </c>
      <c r="D32" s="236"/>
      <c r="E32" s="244"/>
      <c r="F32" s="34">
        <f>+F30+F31</f>
        <v>0</v>
      </c>
      <c r="G32" s="34">
        <f t="shared" ref="G32" si="9">+G30+G31</f>
        <v>0</v>
      </c>
      <c r="H32" s="34">
        <f>+G32-F32</f>
        <v>0</v>
      </c>
      <c r="I32" s="45">
        <f>+ROUND(IF(H32&gt;0,H32*E30,0),4)</f>
        <v>0</v>
      </c>
    </row>
    <row r="33" spans="1:9" ht="15" customHeight="1" x14ac:dyDescent="0.3">
      <c r="A33" s="247"/>
      <c r="B33" s="236"/>
      <c r="C33" s="54" t="s">
        <v>180</v>
      </c>
      <c r="D33" s="236" t="s">
        <v>247</v>
      </c>
      <c r="E33" s="244"/>
      <c r="F33" s="38"/>
      <c r="G33" s="38"/>
      <c r="H33" s="34" t="s">
        <v>67</v>
      </c>
      <c r="I33" s="34" t="s">
        <v>67</v>
      </c>
    </row>
    <row r="34" spans="1:9" ht="15" customHeight="1" x14ac:dyDescent="0.3">
      <c r="A34" s="247"/>
      <c r="B34" s="236"/>
      <c r="C34" s="54" t="s">
        <v>164</v>
      </c>
      <c r="D34" s="236"/>
      <c r="E34" s="244"/>
      <c r="F34" s="38"/>
      <c r="G34" s="38"/>
      <c r="H34" s="34" t="s">
        <v>67</v>
      </c>
      <c r="I34" s="34" t="s">
        <v>67</v>
      </c>
    </row>
    <row r="35" spans="1:9" ht="15" customHeight="1" x14ac:dyDescent="0.3">
      <c r="A35" s="247"/>
      <c r="B35" s="236"/>
      <c r="C35" s="54" t="s">
        <v>181</v>
      </c>
      <c r="D35" s="236"/>
      <c r="E35" s="244"/>
      <c r="F35" s="34">
        <f>+F33+F34</f>
        <v>0</v>
      </c>
      <c r="G35" s="34">
        <f t="shared" ref="G35" si="10">+G33+G34</f>
        <v>0</v>
      </c>
      <c r="H35" s="34">
        <f>+G35-F35</f>
        <v>0</v>
      </c>
      <c r="I35" s="45">
        <f>+ROUND(IF(H35&gt;0,H35*E33,0),4)</f>
        <v>0</v>
      </c>
    </row>
    <row r="36" spans="1:9" ht="15" customHeight="1" x14ac:dyDescent="0.3">
      <c r="A36" s="247" t="s">
        <v>63</v>
      </c>
      <c r="B36" s="236" t="s">
        <v>200</v>
      </c>
      <c r="C36" s="54" t="s">
        <v>162</v>
      </c>
      <c r="D36" s="86"/>
      <c r="E36" s="92"/>
      <c r="F36" s="89"/>
      <c r="G36" s="89"/>
      <c r="H36" s="34">
        <f>+G36-F36</f>
        <v>0</v>
      </c>
      <c r="I36" s="45">
        <f t="shared" ref="I36" si="11">+ROUND(IF(H36&gt;0,H36*E36,0),4)</f>
        <v>0</v>
      </c>
    </row>
    <row r="37" spans="1:9" ht="15" customHeight="1" x14ac:dyDescent="0.3">
      <c r="A37" s="247"/>
      <c r="B37" s="236"/>
      <c r="C37" s="54" t="s">
        <v>179</v>
      </c>
      <c r="D37" s="236" t="s">
        <v>247</v>
      </c>
      <c r="E37" s="244"/>
      <c r="F37" s="38"/>
      <c r="G37" s="38"/>
      <c r="H37" s="34" t="s">
        <v>67</v>
      </c>
      <c r="I37" s="34" t="s">
        <v>67</v>
      </c>
    </row>
    <row r="38" spans="1:9" ht="15" customHeight="1" x14ac:dyDescent="0.3">
      <c r="A38" s="247"/>
      <c r="B38" s="236"/>
      <c r="C38" s="54" t="s">
        <v>164</v>
      </c>
      <c r="D38" s="236"/>
      <c r="E38" s="244"/>
      <c r="F38" s="38"/>
      <c r="G38" s="38"/>
      <c r="H38" s="34" t="s">
        <v>67</v>
      </c>
      <c r="I38" s="34" t="s">
        <v>67</v>
      </c>
    </row>
    <row r="39" spans="1:9" ht="15" customHeight="1" x14ac:dyDescent="0.3">
      <c r="A39" s="247"/>
      <c r="B39" s="236"/>
      <c r="C39" s="54" t="s">
        <v>182</v>
      </c>
      <c r="D39" s="236"/>
      <c r="E39" s="244"/>
      <c r="F39" s="34">
        <f>+F37+F38</f>
        <v>0</v>
      </c>
      <c r="G39" s="34">
        <f t="shared" ref="G39" si="12">+G37+G38</f>
        <v>0</v>
      </c>
      <c r="H39" s="34">
        <f>+G39-F39</f>
        <v>0</v>
      </c>
      <c r="I39" s="45">
        <f>+ROUND(IF(H39&gt;0,H39*E37,0),4)</f>
        <v>0</v>
      </c>
    </row>
    <row r="40" spans="1:9" ht="15" customHeight="1" x14ac:dyDescent="0.3">
      <c r="A40" s="247"/>
      <c r="B40" s="236"/>
      <c r="C40" s="54" t="s">
        <v>180</v>
      </c>
      <c r="D40" s="236" t="s">
        <v>247</v>
      </c>
      <c r="E40" s="244"/>
      <c r="F40" s="38"/>
      <c r="G40" s="38"/>
      <c r="H40" s="34" t="s">
        <v>67</v>
      </c>
      <c r="I40" s="34" t="s">
        <v>67</v>
      </c>
    </row>
    <row r="41" spans="1:9" ht="15" customHeight="1" x14ac:dyDescent="0.3">
      <c r="A41" s="247"/>
      <c r="B41" s="236"/>
      <c r="C41" s="54" t="s">
        <v>164</v>
      </c>
      <c r="D41" s="236"/>
      <c r="E41" s="244"/>
      <c r="F41" s="38"/>
      <c r="G41" s="38"/>
      <c r="H41" s="34" t="s">
        <v>67</v>
      </c>
      <c r="I41" s="34" t="s">
        <v>67</v>
      </c>
    </row>
    <row r="42" spans="1:9" ht="15" customHeight="1" x14ac:dyDescent="0.3">
      <c r="A42" s="247"/>
      <c r="B42" s="236"/>
      <c r="C42" s="54" t="s">
        <v>181</v>
      </c>
      <c r="D42" s="236"/>
      <c r="E42" s="244"/>
      <c r="F42" s="34">
        <f>+F40+F41</f>
        <v>0</v>
      </c>
      <c r="G42" s="34">
        <f t="shared" ref="G42" si="13">+G40+G41</f>
        <v>0</v>
      </c>
      <c r="H42" s="34">
        <f>+G42-F42</f>
        <v>0</v>
      </c>
      <c r="I42" s="45">
        <f>+ROUND(IF(H42&gt;0,H42*E40,0),4)</f>
        <v>0</v>
      </c>
    </row>
    <row r="43" spans="1:9" ht="15" customHeight="1" x14ac:dyDescent="0.3">
      <c r="A43" s="247" t="s">
        <v>63</v>
      </c>
      <c r="B43" s="236" t="s">
        <v>199</v>
      </c>
      <c r="C43" s="54" t="s">
        <v>162</v>
      </c>
      <c r="D43" s="86"/>
      <c r="E43" s="92"/>
      <c r="F43" s="89"/>
      <c r="G43" s="89"/>
      <c r="H43" s="34">
        <f>+G43-F43</f>
        <v>0</v>
      </c>
      <c r="I43" s="45">
        <f>+ROUND(IF(H43&gt;0,H43*E43,0),4)</f>
        <v>0</v>
      </c>
    </row>
    <row r="44" spans="1:9" ht="15" customHeight="1" x14ac:dyDescent="0.3">
      <c r="A44" s="247"/>
      <c r="B44" s="236"/>
      <c r="C44" s="54" t="s">
        <v>179</v>
      </c>
      <c r="D44" s="236" t="s">
        <v>247</v>
      </c>
      <c r="E44" s="244"/>
      <c r="F44" s="89"/>
      <c r="G44" s="89"/>
      <c r="H44" s="34" t="s">
        <v>67</v>
      </c>
      <c r="I44" s="34" t="s">
        <v>67</v>
      </c>
    </row>
    <row r="45" spans="1:9" ht="15" customHeight="1" x14ac:dyDescent="0.3">
      <c r="A45" s="247"/>
      <c r="B45" s="236"/>
      <c r="C45" s="54" t="s">
        <v>164</v>
      </c>
      <c r="D45" s="236"/>
      <c r="E45" s="244"/>
      <c r="F45" s="89"/>
      <c r="G45" s="89"/>
      <c r="H45" s="34" t="s">
        <v>67</v>
      </c>
      <c r="I45" s="34" t="s">
        <v>67</v>
      </c>
    </row>
    <row r="46" spans="1:9" ht="15" customHeight="1" x14ac:dyDescent="0.3">
      <c r="A46" s="247"/>
      <c r="B46" s="236"/>
      <c r="C46" s="54" t="s">
        <v>182</v>
      </c>
      <c r="D46" s="236"/>
      <c r="E46" s="244"/>
      <c r="F46" s="34">
        <f>+F44+F45</f>
        <v>0</v>
      </c>
      <c r="G46" s="34">
        <f t="shared" ref="G46" si="14">+G44+G45</f>
        <v>0</v>
      </c>
      <c r="H46" s="34">
        <f>+G46-F46</f>
        <v>0</v>
      </c>
      <c r="I46" s="45">
        <f>+ROUND(IF(H46&gt;0,H46*E44,0),4)</f>
        <v>0</v>
      </c>
    </row>
    <row r="47" spans="1:9" ht="15" customHeight="1" x14ac:dyDescent="0.3">
      <c r="A47" s="247"/>
      <c r="B47" s="236"/>
      <c r="C47" s="54" t="s">
        <v>180</v>
      </c>
      <c r="D47" s="236" t="s">
        <v>247</v>
      </c>
      <c r="E47" s="244"/>
      <c r="F47" s="89"/>
      <c r="G47" s="89"/>
      <c r="H47" s="34" t="s">
        <v>67</v>
      </c>
      <c r="I47" s="34" t="s">
        <v>67</v>
      </c>
    </row>
    <row r="48" spans="1:9" ht="15" customHeight="1" x14ac:dyDescent="0.3">
      <c r="A48" s="247"/>
      <c r="B48" s="236"/>
      <c r="C48" s="54" t="s">
        <v>164</v>
      </c>
      <c r="D48" s="236"/>
      <c r="E48" s="244"/>
      <c r="F48" s="89"/>
      <c r="G48" s="89"/>
      <c r="H48" s="34" t="s">
        <v>67</v>
      </c>
      <c r="I48" s="34" t="s">
        <v>67</v>
      </c>
    </row>
    <row r="49" spans="1:9" ht="15" customHeight="1" x14ac:dyDescent="0.3">
      <c r="A49" s="247"/>
      <c r="B49" s="236"/>
      <c r="C49" s="54" t="s">
        <v>181</v>
      </c>
      <c r="D49" s="236"/>
      <c r="E49" s="244"/>
      <c r="F49" s="34">
        <f>+F47+F48</f>
        <v>0</v>
      </c>
      <c r="G49" s="34">
        <f t="shared" ref="G49" si="15">+G47+G48</f>
        <v>0</v>
      </c>
      <c r="H49" s="34">
        <f>+G49-F49</f>
        <v>0</v>
      </c>
      <c r="I49" s="45">
        <f>+ROUND(IF(H49&gt;0,H49*E47,0),4)</f>
        <v>0</v>
      </c>
    </row>
    <row r="50" spans="1:9" ht="15" customHeight="1" x14ac:dyDescent="0.3">
      <c r="A50" s="247" t="s">
        <v>63</v>
      </c>
      <c r="B50" s="236" t="s">
        <v>198</v>
      </c>
      <c r="C50" s="54" t="s">
        <v>162</v>
      </c>
      <c r="D50" s="86"/>
      <c r="E50" s="92"/>
      <c r="F50" s="89"/>
      <c r="G50" s="89"/>
      <c r="H50" s="34">
        <f>+G50-F50</f>
        <v>0</v>
      </c>
      <c r="I50" s="45">
        <f>+ROUND(IF(H50&gt;0,H50*E50,0),4)</f>
        <v>0</v>
      </c>
    </row>
    <row r="51" spans="1:9" ht="15" customHeight="1" x14ac:dyDescent="0.3">
      <c r="A51" s="247"/>
      <c r="B51" s="236"/>
      <c r="C51" s="54" t="s">
        <v>179</v>
      </c>
      <c r="D51" s="236" t="s">
        <v>247</v>
      </c>
      <c r="E51" s="244"/>
      <c r="F51" s="38"/>
      <c r="G51" s="38"/>
      <c r="H51" s="34" t="s">
        <v>67</v>
      </c>
      <c r="I51" s="34" t="s">
        <v>67</v>
      </c>
    </row>
    <row r="52" spans="1:9" ht="15" customHeight="1" x14ac:dyDescent="0.3">
      <c r="A52" s="247"/>
      <c r="B52" s="236"/>
      <c r="C52" s="54" t="s">
        <v>164</v>
      </c>
      <c r="D52" s="236"/>
      <c r="E52" s="244"/>
      <c r="F52" s="38"/>
      <c r="G52" s="38"/>
      <c r="H52" s="34" t="s">
        <v>67</v>
      </c>
      <c r="I52" s="34" t="s">
        <v>67</v>
      </c>
    </row>
    <row r="53" spans="1:9" ht="15" customHeight="1" x14ac:dyDescent="0.3">
      <c r="A53" s="247"/>
      <c r="B53" s="236"/>
      <c r="C53" s="54" t="s">
        <v>182</v>
      </c>
      <c r="D53" s="236"/>
      <c r="E53" s="244"/>
      <c r="F53" s="34">
        <f>+F51+F52</f>
        <v>0</v>
      </c>
      <c r="G53" s="34">
        <f t="shared" ref="G53" si="16">+G51+G52</f>
        <v>0</v>
      </c>
      <c r="H53" s="34">
        <f>+G53-F53</f>
        <v>0</v>
      </c>
      <c r="I53" s="45">
        <f>+ROUND(IF(H53&gt;0,H53*E51,0),4)</f>
        <v>0</v>
      </c>
    </row>
    <row r="54" spans="1:9" ht="15" customHeight="1" x14ac:dyDescent="0.3">
      <c r="A54" s="247"/>
      <c r="B54" s="236"/>
      <c r="C54" s="54" t="s">
        <v>180</v>
      </c>
      <c r="D54" s="236" t="s">
        <v>247</v>
      </c>
      <c r="E54" s="244"/>
      <c r="F54" s="38"/>
      <c r="G54" s="38"/>
      <c r="H54" s="34" t="s">
        <v>67</v>
      </c>
      <c r="I54" s="34" t="s">
        <v>67</v>
      </c>
    </row>
    <row r="55" spans="1:9" ht="15" customHeight="1" x14ac:dyDescent="0.3">
      <c r="A55" s="247"/>
      <c r="B55" s="236"/>
      <c r="C55" s="54" t="s">
        <v>164</v>
      </c>
      <c r="D55" s="236"/>
      <c r="E55" s="244"/>
      <c r="F55" s="38"/>
      <c r="G55" s="38"/>
      <c r="H55" s="34" t="s">
        <v>67</v>
      </c>
      <c r="I55" s="34" t="s">
        <v>67</v>
      </c>
    </row>
    <row r="56" spans="1:9" ht="15" customHeight="1" x14ac:dyDescent="0.3">
      <c r="A56" s="247"/>
      <c r="B56" s="236"/>
      <c r="C56" s="54" t="s">
        <v>181</v>
      </c>
      <c r="D56" s="236"/>
      <c r="E56" s="244"/>
      <c r="F56" s="34">
        <f>+F54+F55</f>
        <v>0</v>
      </c>
      <c r="G56" s="34">
        <f t="shared" ref="G56" si="17">+G54+G55</f>
        <v>0</v>
      </c>
      <c r="H56" s="34">
        <f>+G56-F56</f>
        <v>0</v>
      </c>
      <c r="I56" s="45">
        <f>+ROUND(IF(H56&gt;0,H56*E54,0),4)</f>
        <v>0</v>
      </c>
    </row>
    <row r="57" spans="1:9" ht="15" customHeight="1" x14ac:dyDescent="0.3">
      <c r="A57" s="247" t="s">
        <v>63</v>
      </c>
      <c r="B57" s="236" t="s">
        <v>224</v>
      </c>
      <c r="C57" s="54" t="s">
        <v>162</v>
      </c>
      <c r="D57" s="86"/>
      <c r="E57" s="92"/>
      <c r="F57" s="38"/>
      <c r="G57" s="38"/>
      <c r="H57" s="34">
        <f>+G57-F57</f>
        <v>0</v>
      </c>
      <c r="I57" s="45">
        <f t="shared" ref="I57" si="18">+ROUND(IF(H57&gt;0,H57*E57,0),4)</f>
        <v>0</v>
      </c>
    </row>
    <row r="58" spans="1:9" ht="15" customHeight="1" x14ac:dyDescent="0.3">
      <c r="A58" s="247"/>
      <c r="B58" s="236"/>
      <c r="C58" s="54" t="s">
        <v>179</v>
      </c>
      <c r="D58" s="236" t="s">
        <v>247</v>
      </c>
      <c r="E58" s="244"/>
      <c r="F58" s="38"/>
      <c r="G58" s="38"/>
      <c r="H58" s="34" t="s">
        <v>67</v>
      </c>
      <c r="I58" s="34" t="s">
        <v>67</v>
      </c>
    </row>
    <row r="59" spans="1:9" ht="15" customHeight="1" x14ac:dyDescent="0.3">
      <c r="A59" s="247"/>
      <c r="B59" s="236"/>
      <c r="C59" s="54" t="s">
        <v>164</v>
      </c>
      <c r="D59" s="236"/>
      <c r="E59" s="244"/>
      <c r="F59" s="38"/>
      <c r="G59" s="38"/>
      <c r="H59" s="34" t="s">
        <v>67</v>
      </c>
      <c r="I59" s="34" t="s">
        <v>67</v>
      </c>
    </row>
    <row r="60" spans="1:9" ht="15" customHeight="1" x14ac:dyDescent="0.3">
      <c r="A60" s="247"/>
      <c r="B60" s="236"/>
      <c r="C60" s="54" t="s">
        <v>182</v>
      </c>
      <c r="D60" s="236"/>
      <c r="E60" s="244"/>
      <c r="F60" s="34">
        <f>+F58+F59</f>
        <v>0</v>
      </c>
      <c r="G60" s="34">
        <f t="shared" ref="G60" si="19">+G58+G59</f>
        <v>0</v>
      </c>
      <c r="H60" s="34">
        <f>+G60-F60</f>
        <v>0</v>
      </c>
      <c r="I60" s="45">
        <f>+ROUND(IF(H60&gt;0,H60*E58,0),4)</f>
        <v>0</v>
      </c>
    </row>
    <row r="61" spans="1:9" ht="15" customHeight="1" x14ac:dyDescent="0.3">
      <c r="A61" s="247"/>
      <c r="B61" s="236"/>
      <c r="C61" s="54" t="s">
        <v>180</v>
      </c>
      <c r="D61" s="236" t="s">
        <v>247</v>
      </c>
      <c r="E61" s="244"/>
      <c r="F61" s="38"/>
      <c r="G61" s="38"/>
      <c r="H61" s="34" t="s">
        <v>67</v>
      </c>
      <c r="I61" s="34" t="s">
        <v>67</v>
      </c>
    </row>
    <row r="62" spans="1:9" ht="15" customHeight="1" x14ac:dyDescent="0.3">
      <c r="A62" s="247"/>
      <c r="B62" s="236"/>
      <c r="C62" s="54" t="s">
        <v>164</v>
      </c>
      <c r="D62" s="236"/>
      <c r="E62" s="244"/>
      <c r="F62" s="38"/>
      <c r="G62" s="38"/>
      <c r="H62" s="34" t="s">
        <v>67</v>
      </c>
      <c r="I62" s="34" t="s">
        <v>67</v>
      </c>
    </row>
    <row r="63" spans="1:9" ht="15" customHeight="1" x14ac:dyDescent="0.3">
      <c r="A63" s="247"/>
      <c r="B63" s="236"/>
      <c r="C63" s="54" t="s">
        <v>181</v>
      </c>
      <c r="D63" s="236"/>
      <c r="E63" s="244"/>
      <c r="F63" s="34">
        <f>+F61+F62</f>
        <v>0</v>
      </c>
      <c r="G63" s="34">
        <f t="shared" ref="G63" si="20">+G61+G62</f>
        <v>0</v>
      </c>
      <c r="H63" s="34">
        <f>+G63-F63</f>
        <v>0</v>
      </c>
      <c r="I63" s="45">
        <f>+ROUND(IF(H63&gt;0,H63*E61,0),4)</f>
        <v>0</v>
      </c>
    </row>
    <row r="64" spans="1:9" ht="15" customHeight="1" x14ac:dyDescent="0.3">
      <c r="A64" s="247" t="s">
        <v>235</v>
      </c>
      <c r="B64" s="236" t="s">
        <v>225</v>
      </c>
      <c r="C64" s="54" t="s">
        <v>162</v>
      </c>
      <c r="D64" s="86"/>
      <c r="E64" s="92"/>
      <c r="F64" s="38"/>
      <c r="G64" s="38"/>
      <c r="H64" s="34">
        <f>+G64-F64</f>
        <v>0</v>
      </c>
      <c r="I64" s="45">
        <f t="shared" ref="I64" si="21">+ROUND(IF(H64&gt;0,H64*E64,0),4)</f>
        <v>0</v>
      </c>
    </row>
    <row r="65" spans="1:9" ht="15" customHeight="1" x14ac:dyDescent="0.3">
      <c r="A65" s="247"/>
      <c r="B65" s="236"/>
      <c r="C65" s="54" t="s">
        <v>226</v>
      </c>
      <c r="D65" s="236" t="s">
        <v>247</v>
      </c>
      <c r="E65" s="244"/>
      <c r="F65" s="38"/>
      <c r="G65" s="38"/>
      <c r="H65" s="34" t="s">
        <v>67</v>
      </c>
      <c r="I65" s="34" t="s">
        <v>67</v>
      </c>
    </row>
    <row r="66" spans="1:9" ht="15" customHeight="1" x14ac:dyDescent="0.3">
      <c r="A66" s="247"/>
      <c r="B66" s="236"/>
      <c r="C66" s="54" t="s">
        <v>164</v>
      </c>
      <c r="D66" s="236"/>
      <c r="E66" s="244"/>
      <c r="F66" s="38"/>
      <c r="G66" s="38"/>
      <c r="H66" s="34" t="s">
        <v>67</v>
      </c>
      <c r="I66" s="34" t="s">
        <v>67</v>
      </c>
    </row>
    <row r="67" spans="1:9" ht="15" customHeight="1" x14ac:dyDescent="0.3">
      <c r="A67" s="247"/>
      <c r="B67" s="236"/>
      <c r="C67" s="54" t="s">
        <v>227</v>
      </c>
      <c r="D67" s="236"/>
      <c r="E67" s="244"/>
      <c r="F67" s="34">
        <f>+F65+F66</f>
        <v>0</v>
      </c>
      <c r="G67" s="34">
        <f t="shared" ref="G67" si="22">+G65+G66</f>
        <v>0</v>
      </c>
      <c r="H67" s="34">
        <f>+G67-F67</f>
        <v>0</v>
      </c>
      <c r="I67" s="45">
        <f>+ROUND(IF(H67&gt;0,H67*E65,0),4)</f>
        <v>0</v>
      </c>
    </row>
    <row r="68" spans="1:9" ht="15" customHeight="1" x14ac:dyDescent="0.3">
      <c r="A68" s="247"/>
      <c r="B68" s="236"/>
      <c r="C68" s="54" t="s">
        <v>179</v>
      </c>
      <c r="D68" s="236" t="s">
        <v>247</v>
      </c>
      <c r="E68" s="244"/>
      <c r="F68" s="38"/>
      <c r="G68" s="38"/>
      <c r="H68" s="34" t="s">
        <v>67</v>
      </c>
      <c r="I68" s="34" t="s">
        <v>67</v>
      </c>
    </row>
    <row r="69" spans="1:9" ht="15" customHeight="1" x14ac:dyDescent="0.3">
      <c r="A69" s="247"/>
      <c r="B69" s="236"/>
      <c r="C69" s="54" t="s">
        <v>164</v>
      </c>
      <c r="D69" s="236"/>
      <c r="E69" s="244"/>
      <c r="F69" s="38"/>
      <c r="G69" s="38"/>
      <c r="H69" s="34" t="s">
        <v>67</v>
      </c>
      <c r="I69" s="34" t="s">
        <v>67</v>
      </c>
    </row>
    <row r="70" spans="1:9" ht="15" customHeight="1" x14ac:dyDescent="0.3">
      <c r="A70" s="247"/>
      <c r="B70" s="236"/>
      <c r="C70" s="54" t="s">
        <v>182</v>
      </c>
      <c r="D70" s="236"/>
      <c r="E70" s="244"/>
      <c r="F70" s="34">
        <f>+F68+F69</f>
        <v>0</v>
      </c>
      <c r="G70" s="34">
        <f t="shared" ref="G70" si="23">+G68+G69</f>
        <v>0</v>
      </c>
      <c r="H70" s="34">
        <f>+G70-F70</f>
        <v>0</v>
      </c>
      <c r="I70" s="45">
        <f>+ROUND(IF(H70&gt;0,H70*E68,0),4)</f>
        <v>0</v>
      </c>
    </row>
    <row r="71" spans="1:9" ht="15" customHeight="1" x14ac:dyDescent="0.3">
      <c r="A71" s="247"/>
      <c r="B71" s="236"/>
      <c r="C71" s="54" t="s">
        <v>180</v>
      </c>
      <c r="D71" s="236" t="s">
        <v>247</v>
      </c>
      <c r="E71" s="244"/>
      <c r="F71" s="38"/>
      <c r="G71" s="38"/>
      <c r="H71" s="34" t="s">
        <v>67</v>
      </c>
      <c r="I71" s="34" t="s">
        <v>67</v>
      </c>
    </row>
    <row r="72" spans="1:9" ht="15" customHeight="1" x14ac:dyDescent="0.3">
      <c r="A72" s="247"/>
      <c r="B72" s="236"/>
      <c r="C72" s="54" t="s">
        <v>164</v>
      </c>
      <c r="D72" s="236"/>
      <c r="E72" s="244"/>
      <c r="F72" s="38"/>
      <c r="G72" s="38"/>
      <c r="H72" s="34" t="s">
        <v>67</v>
      </c>
      <c r="I72" s="34" t="s">
        <v>67</v>
      </c>
    </row>
    <row r="73" spans="1:9" ht="15" customHeight="1" x14ac:dyDescent="0.3">
      <c r="A73" s="247"/>
      <c r="B73" s="236"/>
      <c r="C73" s="54" t="s">
        <v>181</v>
      </c>
      <c r="D73" s="236"/>
      <c r="E73" s="244"/>
      <c r="F73" s="34">
        <f>+F71+F72</f>
        <v>0</v>
      </c>
      <c r="G73" s="34">
        <f t="shared" ref="G73" si="24">+G71+G72</f>
        <v>0</v>
      </c>
      <c r="H73" s="34">
        <f>+G73-F73</f>
        <v>0</v>
      </c>
      <c r="I73" s="45">
        <f>+ROUND(IF(H73&gt;0,H73*E71,0),4)</f>
        <v>0</v>
      </c>
    </row>
    <row r="74" spans="1:9" ht="15" customHeight="1" x14ac:dyDescent="0.3">
      <c r="A74" s="247"/>
      <c r="B74" s="236"/>
      <c r="C74" s="54" t="s">
        <v>228</v>
      </c>
      <c r="D74" s="236" t="s">
        <v>247</v>
      </c>
      <c r="E74" s="244"/>
      <c r="F74" s="38"/>
      <c r="G74" s="38"/>
      <c r="H74" s="34" t="s">
        <v>67</v>
      </c>
      <c r="I74" s="34" t="s">
        <v>67</v>
      </c>
    </row>
    <row r="75" spans="1:9" ht="15" customHeight="1" x14ac:dyDescent="0.3">
      <c r="A75" s="247"/>
      <c r="B75" s="236"/>
      <c r="C75" s="54" t="s">
        <v>164</v>
      </c>
      <c r="D75" s="236"/>
      <c r="E75" s="244"/>
      <c r="F75" s="38"/>
      <c r="G75" s="38"/>
      <c r="H75" s="34" t="s">
        <v>67</v>
      </c>
      <c r="I75" s="34" t="s">
        <v>67</v>
      </c>
    </row>
    <row r="76" spans="1:9" ht="15" customHeight="1" x14ac:dyDescent="0.3">
      <c r="A76" s="247"/>
      <c r="B76" s="236"/>
      <c r="C76" s="54" t="s">
        <v>229</v>
      </c>
      <c r="D76" s="236"/>
      <c r="E76" s="244"/>
      <c r="F76" s="34">
        <f>+F74+F75</f>
        <v>0</v>
      </c>
      <c r="G76" s="34">
        <f t="shared" ref="G76" si="25">+G74+G75</f>
        <v>0</v>
      </c>
      <c r="H76" s="34">
        <f>+G76-F76</f>
        <v>0</v>
      </c>
      <c r="I76" s="45">
        <f>+ROUND(IF(H76&gt;0,H76*E74,0),4)</f>
        <v>0</v>
      </c>
    </row>
    <row r="77" spans="1:9" ht="15" customHeight="1" x14ac:dyDescent="0.3">
      <c r="A77" s="254" t="s">
        <v>63</v>
      </c>
      <c r="B77" s="255" t="s">
        <v>188</v>
      </c>
      <c r="C77" s="56" t="s">
        <v>162</v>
      </c>
      <c r="D77" s="65" t="s">
        <v>67</v>
      </c>
      <c r="E77" s="47" t="s">
        <v>67</v>
      </c>
      <c r="F77" s="47" t="s">
        <v>67</v>
      </c>
      <c r="G77" s="47" t="s">
        <v>67</v>
      </c>
      <c r="H77" s="47" t="s">
        <v>67</v>
      </c>
      <c r="I77" s="47">
        <f>+I5+I9+I10+I14+I21+I22+I29+I36+I43+I50+I57+I64</f>
        <v>0</v>
      </c>
    </row>
    <row r="78" spans="1:9" ht="15" customHeight="1" x14ac:dyDescent="0.3">
      <c r="A78" s="254"/>
      <c r="B78" s="255"/>
      <c r="C78" s="56" t="s">
        <v>168</v>
      </c>
      <c r="D78" s="65"/>
      <c r="E78" s="47">
        <f>SUM(E6,E11,E15,E18,E23,E26,E30,E33,E37,E40,E44,E47,E51,E54,E58,E61,E65,E68,E71,E74)</f>
        <v>0</v>
      </c>
      <c r="F78" s="47" t="s">
        <v>67</v>
      </c>
      <c r="G78" s="47" t="s">
        <v>67</v>
      </c>
      <c r="H78" s="47" t="s">
        <v>67</v>
      </c>
      <c r="I78" s="47">
        <f>+I8+I13+I17+I20+I25+I28+I32+I35+I39+I42+I46+I49+I53+I56+I60+I63+I67+I70+I73+I76</f>
        <v>0</v>
      </c>
    </row>
    <row r="79" spans="1:9" ht="15" customHeight="1" x14ac:dyDescent="0.3">
      <c r="A79" s="247" t="s">
        <v>64</v>
      </c>
      <c r="B79" s="236" t="s">
        <v>197</v>
      </c>
      <c r="C79" s="54" t="s">
        <v>230</v>
      </c>
      <c r="D79" s="86" t="s">
        <v>165</v>
      </c>
      <c r="E79" s="92"/>
      <c r="F79" s="89"/>
      <c r="G79" s="89"/>
      <c r="H79" s="34">
        <f>+G79-F79</f>
        <v>0</v>
      </c>
      <c r="I79" s="45">
        <f>+ROUND(IF(H79&gt;0,H79*E79,0),4)</f>
        <v>0</v>
      </c>
    </row>
    <row r="80" spans="1:9" ht="15" customHeight="1" x14ac:dyDescent="0.3">
      <c r="A80" s="247"/>
      <c r="B80" s="236"/>
      <c r="C80" s="54" t="s">
        <v>231</v>
      </c>
      <c r="D80" s="86" t="s">
        <v>166</v>
      </c>
      <c r="E80" s="92"/>
      <c r="F80" s="89"/>
      <c r="G80" s="89"/>
      <c r="H80" s="34">
        <f>+G80-F80</f>
        <v>0</v>
      </c>
      <c r="I80" s="45">
        <f>+ROUND(IF(H80&gt;0,H80*E80,0),4)</f>
        <v>0</v>
      </c>
    </row>
    <row r="81" spans="1:9" ht="15" customHeight="1" x14ac:dyDescent="0.3">
      <c r="A81" s="247"/>
      <c r="B81" s="236"/>
      <c r="C81" s="54" t="s">
        <v>163</v>
      </c>
      <c r="D81" s="236" t="s">
        <v>247</v>
      </c>
      <c r="E81" s="244"/>
      <c r="F81" s="38"/>
      <c r="G81" s="38"/>
      <c r="H81" s="34" t="s">
        <v>67</v>
      </c>
      <c r="I81" s="34" t="s">
        <v>67</v>
      </c>
    </row>
    <row r="82" spans="1:9" ht="15" customHeight="1" x14ac:dyDescent="0.3">
      <c r="A82" s="247"/>
      <c r="B82" s="236"/>
      <c r="C82" s="54" t="s">
        <v>164</v>
      </c>
      <c r="D82" s="236"/>
      <c r="E82" s="244"/>
      <c r="F82" s="38"/>
      <c r="G82" s="38"/>
      <c r="H82" s="34" t="s">
        <v>67</v>
      </c>
      <c r="I82" s="34" t="s">
        <v>67</v>
      </c>
    </row>
    <row r="83" spans="1:9" ht="15" customHeight="1" x14ac:dyDescent="0.3">
      <c r="A83" s="247"/>
      <c r="B83" s="236"/>
      <c r="C83" s="54" t="s">
        <v>168</v>
      </c>
      <c r="D83" s="236"/>
      <c r="E83" s="244"/>
      <c r="F83" s="34">
        <f>+F81+F82</f>
        <v>0</v>
      </c>
      <c r="G83" s="34">
        <f t="shared" ref="G83" si="26">+G81+G82</f>
        <v>0</v>
      </c>
      <c r="H83" s="34">
        <f>+G83-F83</f>
        <v>0</v>
      </c>
      <c r="I83" s="45">
        <f>+ROUND(IF(H83&gt;0,H83*E81,0),4)</f>
        <v>0</v>
      </c>
    </row>
    <row r="84" spans="1:9" ht="15" customHeight="1" x14ac:dyDescent="0.3">
      <c r="A84" s="247" t="s">
        <v>64</v>
      </c>
      <c r="B84" s="236" t="s">
        <v>171</v>
      </c>
      <c r="C84" s="54" t="s">
        <v>230</v>
      </c>
      <c r="D84" s="86" t="s">
        <v>165</v>
      </c>
      <c r="E84" s="92"/>
      <c r="F84" s="89"/>
      <c r="G84" s="89"/>
      <c r="H84" s="34">
        <f>+G84-F84</f>
        <v>0</v>
      </c>
      <c r="I84" s="45">
        <f t="shared" ref="I84" si="27">+ROUND(IF(H84&gt;0,H84*E84,0),4)</f>
        <v>0</v>
      </c>
    </row>
    <row r="85" spans="1:9" ht="15" customHeight="1" x14ac:dyDescent="0.3">
      <c r="A85" s="247"/>
      <c r="B85" s="236"/>
      <c r="C85" s="54" t="s">
        <v>231</v>
      </c>
      <c r="D85" s="86" t="s">
        <v>166</v>
      </c>
      <c r="E85" s="92"/>
      <c r="F85" s="89"/>
      <c r="G85" s="89"/>
      <c r="H85" s="34">
        <f>+G85-F85</f>
        <v>0</v>
      </c>
      <c r="I85" s="45">
        <f t="shared" ref="I85" si="28">+ROUND(IF(H85&gt;0,H85*E85,0),4)</f>
        <v>0</v>
      </c>
    </row>
    <row r="86" spans="1:9" ht="15" customHeight="1" x14ac:dyDescent="0.3">
      <c r="A86" s="247"/>
      <c r="B86" s="236"/>
      <c r="C86" s="54" t="s">
        <v>163</v>
      </c>
      <c r="D86" s="236" t="s">
        <v>247</v>
      </c>
      <c r="E86" s="244"/>
      <c r="F86" s="38"/>
      <c r="G86" s="38"/>
      <c r="H86" s="34" t="s">
        <v>67</v>
      </c>
      <c r="I86" s="34" t="s">
        <v>67</v>
      </c>
    </row>
    <row r="87" spans="1:9" x14ac:dyDescent="0.3">
      <c r="A87" s="247"/>
      <c r="B87" s="236"/>
      <c r="C87" s="54" t="s">
        <v>164</v>
      </c>
      <c r="D87" s="236"/>
      <c r="E87" s="244"/>
      <c r="F87" s="38"/>
      <c r="G87" s="38"/>
      <c r="H87" s="34" t="s">
        <v>67</v>
      </c>
      <c r="I87" s="34" t="s">
        <v>67</v>
      </c>
    </row>
    <row r="88" spans="1:9" x14ac:dyDescent="0.3">
      <c r="A88" s="247"/>
      <c r="B88" s="236"/>
      <c r="C88" s="54" t="s">
        <v>168</v>
      </c>
      <c r="D88" s="236"/>
      <c r="E88" s="244"/>
      <c r="F88" s="34">
        <f>+F86+F87</f>
        <v>0</v>
      </c>
      <c r="G88" s="34">
        <f t="shared" ref="G88" si="29">+G86+G87</f>
        <v>0</v>
      </c>
      <c r="H88" s="34">
        <f>+G88-F88</f>
        <v>0</v>
      </c>
      <c r="I88" s="45">
        <f>+ROUND(IF(H88&gt;0,H88*E86,0),4)</f>
        <v>0</v>
      </c>
    </row>
    <row r="89" spans="1:9" ht="15" customHeight="1" x14ac:dyDescent="0.3">
      <c r="A89" s="247" t="s">
        <v>64</v>
      </c>
      <c r="B89" s="236" t="s">
        <v>196</v>
      </c>
      <c r="C89" s="54" t="s">
        <v>230</v>
      </c>
      <c r="D89" s="86" t="s">
        <v>165</v>
      </c>
      <c r="E89" s="92"/>
      <c r="F89" s="89"/>
      <c r="G89" s="89"/>
      <c r="H89" s="34">
        <f>+G89-F89</f>
        <v>0</v>
      </c>
      <c r="I89" s="45">
        <f t="shared" ref="I89" si="30">+ROUND(IF(H89&gt;0,H89*E89,0),4)</f>
        <v>0</v>
      </c>
    </row>
    <row r="90" spans="1:9" ht="15" customHeight="1" x14ac:dyDescent="0.3">
      <c r="A90" s="247"/>
      <c r="B90" s="236"/>
      <c r="C90" s="54" t="s">
        <v>231</v>
      </c>
      <c r="D90" s="86" t="s">
        <v>166</v>
      </c>
      <c r="E90" s="92"/>
      <c r="F90" s="89"/>
      <c r="G90" s="89"/>
      <c r="H90" s="34">
        <f>+G90-F90</f>
        <v>0</v>
      </c>
      <c r="I90" s="45">
        <f t="shared" ref="I90" si="31">+ROUND(IF(H90&gt;0,H90*E90,0),4)</f>
        <v>0</v>
      </c>
    </row>
    <row r="91" spans="1:9" x14ac:dyDescent="0.3">
      <c r="A91" s="247"/>
      <c r="B91" s="236"/>
      <c r="C91" s="54" t="s">
        <v>163</v>
      </c>
      <c r="D91" s="236" t="s">
        <v>247</v>
      </c>
      <c r="E91" s="244"/>
      <c r="F91" s="38"/>
      <c r="G91" s="38"/>
      <c r="H91" s="34" t="s">
        <v>67</v>
      </c>
      <c r="I91" s="34" t="s">
        <v>67</v>
      </c>
    </row>
    <row r="92" spans="1:9" x14ac:dyDescent="0.3">
      <c r="A92" s="247"/>
      <c r="B92" s="236"/>
      <c r="C92" s="54" t="s">
        <v>164</v>
      </c>
      <c r="D92" s="236"/>
      <c r="E92" s="244"/>
      <c r="F92" s="38"/>
      <c r="G92" s="38"/>
      <c r="H92" s="34" t="s">
        <v>67</v>
      </c>
      <c r="I92" s="34" t="s">
        <v>67</v>
      </c>
    </row>
    <row r="93" spans="1:9" x14ac:dyDescent="0.3">
      <c r="A93" s="247"/>
      <c r="B93" s="236"/>
      <c r="C93" s="54" t="s">
        <v>168</v>
      </c>
      <c r="D93" s="236"/>
      <c r="E93" s="244"/>
      <c r="F93" s="34">
        <f>+F91+F92</f>
        <v>0</v>
      </c>
      <c r="G93" s="34">
        <f t="shared" ref="G93" si="32">+G91+G92</f>
        <v>0</v>
      </c>
      <c r="H93" s="34">
        <f>+G93-F93</f>
        <v>0</v>
      </c>
      <c r="I93" s="45">
        <f>+ROUND(IF(H93&gt;0,H93*E91,0),4)</f>
        <v>0</v>
      </c>
    </row>
    <row r="94" spans="1:9" ht="15" customHeight="1" x14ac:dyDescent="0.3">
      <c r="A94" s="247" t="s">
        <v>64</v>
      </c>
      <c r="B94" s="236" t="s">
        <v>195</v>
      </c>
      <c r="C94" s="54" t="s">
        <v>230</v>
      </c>
      <c r="D94" s="86" t="s">
        <v>165</v>
      </c>
      <c r="E94" s="92"/>
      <c r="F94" s="89"/>
      <c r="G94" s="89"/>
      <c r="H94" s="34">
        <f>+G94-F94</f>
        <v>0</v>
      </c>
      <c r="I94" s="45">
        <f>+ROUND(IF(H94&gt;0,H94*E94,0),4)</f>
        <v>0</v>
      </c>
    </row>
    <row r="95" spans="1:9" ht="15" customHeight="1" x14ac:dyDescent="0.3">
      <c r="A95" s="247"/>
      <c r="B95" s="236"/>
      <c r="C95" s="54" t="s">
        <v>231</v>
      </c>
      <c r="D95" s="86" t="s">
        <v>166</v>
      </c>
      <c r="E95" s="92"/>
      <c r="F95" s="89"/>
      <c r="G95" s="89"/>
      <c r="H95" s="34">
        <f>+G95-F95</f>
        <v>0</v>
      </c>
      <c r="I95" s="45">
        <f>+ROUND(IF(H95&gt;0,H95*E95,0),4)</f>
        <v>0</v>
      </c>
    </row>
    <row r="96" spans="1:9" x14ac:dyDescent="0.3">
      <c r="A96" s="247"/>
      <c r="B96" s="236"/>
      <c r="C96" s="54" t="s">
        <v>179</v>
      </c>
      <c r="D96" s="236" t="s">
        <v>247</v>
      </c>
      <c r="E96" s="244"/>
      <c r="F96" s="38"/>
      <c r="G96" s="38"/>
      <c r="H96" s="34" t="s">
        <v>67</v>
      </c>
      <c r="I96" s="34" t="s">
        <v>67</v>
      </c>
    </row>
    <row r="97" spans="1:9" x14ac:dyDescent="0.3">
      <c r="A97" s="247"/>
      <c r="B97" s="236"/>
      <c r="C97" s="54" t="s">
        <v>164</v>
      </c>
      <c r="D97" s="236"/>
      <c r="E97" s="244"/>
      <c r="F97" s="38"/>
      <c r="G97" s="38"/>
      <c r="H97" s="34" t="s">
        <v>67</v>
      </c>
      <c r="I97" s="34" t="s">
        <v>67</v>
      </c>
    </row>
    <row r="98" spans="1:9" x14ac:dyDescent="0.3">
      <c r="A98" s="247"/>
      <c r="B98" s="236"/>
      <c r="C98" s="54" t="s">
        <v>182</v>
      </c>
      <c r="D98" s="236"/>
      <c r="E98" s="244"/>
      <c r="F98" s="34">
        <f>+F96+F97</f>
        <v>0</v>
      </c>
      <c r="G98" s="34">
        <f t="shared" ref="G98" si="33">+G96+G97</f>
        <v>0</v>
      </c>
      <c r="H98" s="34">
        <f>+G98-F98</f>
        <v>0</v>
      </c>
      <c r="I98" s="45">
        <f>+ROUND(IF(H98&gt;0,H98*E96,0),4)</f>
        <v>0</v>
      </c>
    </row>
    <row r="99" spans="1:9" x14ac:dyDescent="0.3">
      <c r="A99" s="247"/>
      <c r="B99" s="236"/>
      <c r="C99" s="54" t="s">
        <v>180</v>
      </c>
      <c r="D99" s="236" t="s">
        <v>247</v>
      </c>
      <c r="E99" s="244"/>
      <c r="F99" s="38"/>
      <c r="G99" s="38"/>
      <c r="H99" s="34" t="s">
        <v>67</v>
      </c>
      <c r="I99" s="34" t="s">
        <v>67</v>
      </c>
    </row>
    <row r="100" spans="1:9" x14ac:dyDescent="0.3">
      <c r="A100" s="247"/>
      <c r="B100" s="236"/>
      <c r="C100" s="54" t="s">
        <v>164</v>
      </c>
      <c r="D100" s="236"/>
      <c r="E100" s="244"/>
      <c r="F100" s="38"/>
      <c r="G100" s="38"/>
      <c r="H100" s="34" t="s">
        <v>67</v>
      </c>
      <c r="I100" s="34" t="s">
        <v>67</v>
      </c>
    </row>
    <row r="101" spans="1:9" ht="15" customHeight="1" x14ac:dyDescent="0.3">
      <c r="A101" s="247"/>
      <c r="B101" s="236"/>
      <c r="C101" s="54" t="s">
        <v>181</v>
      </c>
      <c r="D101" s="236"/>
      <c r="E101" s="244"/>
      <c r="F101" s="34">
        <f>+F99+F100</f>
        <v>0</v>
      </c>
      <c r="G101" s="34">
        <f t="shared" ref="G101" si="34">+G99+G100</f>
        <v>0</v>
      </c>
      <c r="H101" s="34">
        <f>+G101-F101</f>
        <v>0</v>
      </c>
      <c r="I101" s="45">
        <f>+ROUND(IF(H101&gt;0,H101*E99,0),4)</f>
        <v>0</v>
      </c>
    </row>
    <row r="102" spans="1:9" x14ac:dyDescent="0.3">
      <c r="A102" s="247" t="s">
        <v>64</v>
      </c>
      <c r="B102" s="236" t="s">
        <v>194</v>
      </c>
      <c r="C102" s="54" t="s">
        <v>230</v>
      </c>
      <c r="D102" s="86" t="s">
        <v>165</v>
      </c>
      <c r="E102" s="92"/>
      <c r="F102" s="89"/>
      <c r="G102" s="89"/>
      <c r="H102" s="34">
        <f>+G102-F102</f>
        <v>0</v>
      </c>
      <c r="I102" s="45">
        <f t="shared" ref="I102" si="35">+ROUND(IF(H102&gt;0,H102*E102,0),4)</f>
        <v>0</v>
      </c>
    </row>
    <row r="103" spans="1:9" x14ac:dyDescent="0.3">
      <c r="A103" s="247"/>
      <c r="B103" s="236"/>
      <c r="C103" s="54" t="s">
        <v>231</v>
      </c>
      <c r="D103" s="86" t="s">
        <v>166</v>
      </c>
      <c r="E103" s="92"/>
      <c r="F103" s="89"/>
      <c r="G103" s="89"/>
      <c r="H103" s="34">
        <f>+G103-F103</f>
        <v>0</v>
      </c>
      <c r="I103" s="45">
        <f>+ROUND(IF(H103&gt;0,H103*E103,0),4)</f>
        <v>0</v>
      </c>
    </row>
    <row r="104" spans="1:9" x14ac:dyDescent="0.3">
      <c r="A104" s="247"/>
      <c r="B104" s="236"/>
      <c r="C104" s="54" t="s">
        <v>179</v>
      </c>
      <c r="D104" s="236" t="s">
        <v>247</v>
      </c>
      <c r="E104" s="244"/>
      <c r="F104" s="38"/>
      <c r="G104" s="38"/>
      <c r="H104" s="34" t="s">
        <v>67</v>
      </c>
      <c r="I104" s="34" t="s">
        <v>67</v>
      </c>
    </row>
    <row r="105" spans="1:9" x14ac:dyDescent="0.3">
      <c r="A105" s="247"/>
      <c r="B105" s="236"/>
      <c r="C105" s="54" t="s">
        <v>164</v>
      </c>
      <c r="D105" s="236"/>
      <c r="E105" s="244"/>
      <c r="F105" s="38"/>
      <c r="G105" s="38"/>
      <c r="H105" s="34" t="s">
        <v>67</v>
      </c>
      <c r="I105" s="34" t="s">
        <v>67</v>
      </c>
    </row>
    <row r="106" spans="1:9" x14ac:dyDescent="0.3">
      <c r="A106" s="247"/>
      <c r="B106" s="236"/>
      <c r="C106" s="54" t="s">
        <v>182</v>
      </c>
      <c r="D106" s="236"/>
      <c r="E106" s="244"/>
      <c r="F106" s="34">
        <f>+F104+F105</f>
        <v>0</v>
      </c>
      <c r="G106" s="34">
        <f t="shared" ref="G106" si="36">+G104+G105</f>
        <v>0</v>
      </c>
      <c r="H106" s="34">
        <f>+G106-F106</f>
        <v>0</v>
      </c>
      <c r="I106" s="45">
        <f>+ROUND(IF(H106&gt;0,H106*E104,0),4)</f>
        <v>0</v>
      </c>
    </row>
    <row r="107" spans="1:9" x14ac:dyDescent="0.3">
      <c r="A107" s="247"/>
      <c r="B107" s="236"/>
      <c r="C107" s="54" t="s">
        <v>180</v>
      </c>
      <c r="D107" s="236" t="s">
        <v>247</v>
      </c>
      <c r="E107" s="244"/>
      <c r="F107" s="38"/>
      <c r="G107" s="38"/>
      <c r="H107" s="34" t="s">
        <v>67</v>
      </c>
      <c r="I107" s="34" t="s">
        <v>67</v>
      </c>
    </row>
    <row r="108" spans="1:9" x14ac:dyDescent="0.3">
      <c r="A108" s="247"/>
      <c r="B108" s="236"/>
      <c r="C108" s="54" t="s">
        <v>164</v>
      </c>
      <c r="D108" s="236"/>
      <c r="E108" s="244"/>
      <c r="F108" s="38"/>
      <c r="G108" s="38"/>
      <c r="H108" s="34" t="s">
        <v>67</v>
      </c>
      <c r="I108" s="34" t="s">
        <v>67</v>
      </c>
    </row>
    <row r="109" spans="1:9" x14ac:dyDescent="0.3">
      <c r="A109" s="247"/>
      <c r="B109" s="236"/>
      <c r="C109" s="54" t="s">
        <v>181</v>
      </c>
      <c r="D109" s="236"/>
      <c r="E109" s="244"/>
      <c r="F109" s="34">
        <f>+F107+F108</f>
        <v>0</v>
      </c>
      <c r="G109" s="34">
        <f t="shared" ref="G109" si="37">+G107+G108</f>
        <v>0</v>
      </c>
      <c r="H109" s="34">
        <f>+G109-F109</f>
        <v>0</v>
      </c>
      <c r="I109" s="45">
        <f>+ROUND(IF(H109&gt;0,H109*E107,0),4)</f>
        <v>0</v>
      </c>
    </row>
    <row r="110" spans="1:9" x14ac:dyDescent="0.3">
      <c r="A110" s="247" t="s">
        <v>64</v>
      </c>
      <c r="B110" s="236" t="s">
        <v>193</v>
      </c>
      <c r="C110" s="54" t="s">
        <v>230</v>
      </c>
      <c r="D110" s="86" t="s">
        <v>165</v>
      </c>
      <c r="E110" s="92"/>
      <c r="F110" s="89"/>
      <c r="G110" s="89"/>
      <c r="H110" s="34">
        <f>+G110-F110</f>
        <v>0</v>
      </c>
      <c r="I110" s="45">
        <f>+ROUND(IF(H110&gt;0,H110*E110,0),4)</f>
        <v>0</v>
      </c>
    </row>
    <row r="111" spans="1:9" x14ac:dyDescent="0.3">
      <c r="A111" s="247"/>
      <c r="B111" s="236"/>
      <c r="C111" s="54" t="s">
        <v>231</v>
      </c>
      <c r="D111" s="86" t="s">
        <v>166</v>
      </c>
      <c r="E111" s="92"/>
      <c r="F111" s="89"/>
      <c r="G111" s="89"/>
      <c r="H111" s="34">
        <f>+G111-F111</f>
        <v>0</v>
      </c>
      <c r="I111" s="45">
        <f>+ROUND(IF(H111&gt;0,H111*E111,0),4)</f>
        <v>0</v>
      </c>
    </row>
    <row r="112" spans="1:9" x14ac:dyDescent="0.3">
      <c r="A112" s="247"/>
      <c r="B112" s="236"/>
      <c r="C112" s="54" t="s">
        <v>179</v>
      </c>
      <c r="D112" s="236" t="s">
        <v>247</v>
      </c>
      <c r="E112" s="244"/>
      <c r="F112" s="38"/>
      <c r="G112" s="38"/>
      <c r="H112" s="34" t="s">
        <v>67</v>
      </c>
      <c r="I112" s="34" t="s">
        <v>67</v>
      </c>
    </row>
    <row r="113" spans="1:9" x14ac:dyDescent="0.3">
      <c r="A113" s="247"/>
      <c r="B113" s="236"/>
      <c r="C113" s="54" t="s">
        <v>164</v>
      </c>
      <c r="D113" s="236"/>
      <c r="E113" s="244"/>
      <c r="F113" s="38"/>
      <c r="G113" s="38"/>
      <c r="H113" s="34" t="s">
        <v>67</v>
      </c>
      <c r="I113" s="34" t="s">
        <v>67</v>
      </c>
    </row>
    <row r="114" spans="1:9" x14ac:dyDescent="0.3">
      <c r="A114" s="247"/>
      <c r="B114" s="236"/>
      <c r="C114" s="54" t="s">
        <v>182</v>
      </c>
      <c r="D114" s="236"/>
      <c r="E114" s="244"/>
      <c r="F114" s="34">
        <f>+F112+F113</f>
        <v>0</v>
      </c>
      <c r="G114" s="34">
        <f t="shared" ref="G114" si="38">+G112+G113</f>
        <v>0</v>
      </c>
      <c r="H114" s="34">
        <f>+G114-F114</f>
        <v>0</v>
      </c>
      <c r="I114" s="45">
        <f>+ROUND(IF(H114&gt;0,H114*E112,0),4)</f>
        <v>0</v>
      </c>
    </row>
    <row r="115" spans="1:9" x14ac:dyDescent="0.3">
      <c r="A115" s="247"/>
      <c r="B115" s="236"/>
      <c r="C115" s="54" t="s">
        <v>180</v>
      </c>
      <c r="D115" s="236" t="s">
        <v>247</v>
      </c>
      <c r="E115" s="244"/>
      <c r="F115" s="38"/>
      <c r="G115" s="38"/>
      <c r="H115" s="34" t="s">
        <v>67</v>
      </c>
      <c r="I115" s="34" t="s">
        <v>67</v>
      </c>
    </row>
    <row r="116" spans="1:9" x14ac:dyDescent="0.3">
      <c r="A116" s="247"/>
      <c r="B116" s="236"/>
      <c r="C116" s="54" t="s">
        <v>164</v>
      </c>
      <c r="D116" s="236"/>
      <c r="E116" s="244"/>
      <c r="F116" s="38"/>
      <c r="G116" s="38"/>
      <c r="H116" s="34" t="s">
        <v>67</v>
      </c>
      <c r="I116" s="34" t="s">
        <v>67</v>
      </c>
    </row>
    <row r="117" spans="1:9" x14ac:dyDescent="0.3">
      <c r="A117" s="247"/>
      <c r="B117" s="236"/>
      <c r="C117" s="54" t="s">
        <v>181</v>
      </c>
      <c r="D117" s="236"/>
      <c r="E117" s="244"/>
      <c r="F117" s="34">
        <f>+F115+F116</f>
        <v>0</v>
      </c>
      <c r="G117" s="34">
        <f t="shared" ref="G117" si="39">+G115+G116</f>
        <v>0</v>
      </c>
      <c r="H117" s="34">
        <f>+G117-F117</f>
        <v>0</v>
      </c>
      <c r="I117" s="45">
        <f>+ROUND(IF(H117&gt;0,H117*E115,0),4)</f>
        <v>0</v>
      </c>
    </row>
    <row r="118" spans="1:9" x14ac:dyDescent="0.3">
      <c r="A118" s="247" t="s">
        <v>64</v>
      </c>
      <c r="B118" s="236" t="s">
        <v>192</v>
      </c>
      <c r="C118" s="54" t="s">
        <v>230</v>
      </c>
      <c r="D118" s="86" t="s">
        <v>165</v>
      </c>
      <c r="E118" s="92"/>
      <c r="F118" s="89"/>
      <c r="G118" s="89"/>
      <c r="H118" s="34">
        <f>+G118-F118</f>
        <v>0</v>
      </c>
      <c r="I118" s="45">
        <f>+ROUND(IF(H118&gt;0,H118*E118,0),4)</f>
        <v>0</v>
      </c>
    </row>
    <row r="119" spans="1:9" x14ac:dyDescent="0.3">
      <c r="A119" s="247"/>
      <c r="B119" s="236"/>
      <c r="C119" s="54" t="s">
        <v>231</v>
      </c>
      <c r="D119" s="86" t="s">
        <v>166</v>
      </c>
      <c r="E119" s="92"/>
      <c r="F119" s="89"/>
      <c r="G119" s="89"/>
      <c r="H119" s="34">
        <f>+G119-F119</f>
        <v>0</v>
      </c>
      <c r="I119" s="45">
        <f>+ROUND(IF(H119&gt;0,H119*E119,0),4)</f>
        <v>0</v>
      </c>
    </row>
    <row r="120" spans="1:9" x14ac:dyDescent="0.3">
      <c r="A120" s="247"/>
      <c r="B120" s="236"/>
      <c r="C120" s="54" t="s">
        <v>179</v>
      </c>
      <c r="D120" s="236" t="s">
        <v>247</v>
      </c>
      <c r="E120" s="244"/>
      <c r="F120" s="38"/>
      <c r="G120" s="38"/>
      <c r="H120" s="34" t="s">
        <v>67</v>
      </c>
      <c r="I120" s="34" t="s">
        <v>67</v>
      </c>
    </row>
    <row r="121" spans="1:9" x14ac:dyDescent="0.3">
      <c r="A121" s="247"/>
      <c r="B121" s="236"/>
      <c r="C121" s="54" t="s">
        <v>164</v>
      </c>
      <c r="D121" s="236"/>
      <c r="E121" s="244"/>
      <c r="F121" s="38"/>
      <c r="G121" s="38"/>
      <c r="H121" s="34" t="s">
        <v>67</v>
      </c>
      <c r="I121" s="34" t="s">
        <v>67</v>
      </c>
    </row>
    <row r="122" spans="1:9" x14ac:dyDescent="0.3">
      <c r="A122" s="247"/>
      <c r="B122" s="236"/>
      <c r="C122" s="54" t="s">
        <v>182</v>
      </c>
      <c r="D122" s="236"/>
      <c r="E122" s="244"/>
      <c r="F122" s="34">
        <f>+F120+F121</f>
        <v>0</v>
      </c>
      <c r="G122" s="34">
        <f t="shared" ref="G122" si="40">+G120+G121</f>
        <v>0</v>
      </c>
      <c r="H122" s="34">
        <f>+G122-F122</f>
        <v>0</v>
      </c>
      <c r="I122" s="45">
        <f>+ROUND(IF(H122&gt;0,H122*E120,0),4)</f>
        <v>0</v>
      </c>
    </row>
    <row r="123" spans="1:9" x14ac:dyDescent="0.3">
      <c r="A123" s="247"/>
      <c r="B123" s="236"/>
      <c r="C123" s="54" t="s">
        <v>180</v>
      </c>
      <c r="D123" s="236" t="s">
        <v>247</v>
      </c>
      <c r="E123" s="244"/>
      <c r="F123" s="38"/>
      <c r="G123" s="38"/>
      <c r="H123" s="34" t="s">
        <v>67</v>
      </c>
      <c r="I123" s="34" t="s">
        <v>67</v>
      </c>
    </row>
    <row r="124" spans="1:9" x14ac:dyDescent="0.3">
      <c r="A124" s="247"/>
      <c r="B124" s="236"/>
      <c r="C124" s="54" t="s">
        <v>164</v>
      </c>
      <c r="D124" s="236"/>
      <c r="E124" s="244"/>
      <c r="F124" s="38"/>
      <c r="G124" s="38"/>
      <c r="H124" s="34" t="s">
        <v>67</v>
      </c>
      <c r="I124" s="34" t="s">
        <v>67</v>
      </c>
    </row>
    <row r="125" spans="1:9" x14ac:dyDescent="0.3">
      <c r="A125" s="247"/>
      <c r="B125" s="236"/>
      <c r="C125" s="54" t="s">
        <v>181</v>
      </c>
      <c r="D125" s="236"/>
      <c r="E125" s="244"/>
      <c r="F125" s="34">
        <f>+F123+F124</f>
        <v>0</v>
      </c>
      <c r="G125" s="34">
        <f t="shared" ref="G125" si="41">+G123+G124</f>
        <v>0</v>
      </c>
      <c r="H125" s="34">
        <f>+G125-F125</f>
        <v>0</v>
      </c>
      <c r="I125" s="45">
        <f>+ROUND(IF(H125&gt;0,H125*E123,0),4)</f>
        <v>0</v>
      </c>
    </row>
    <row r="126" spans="1:9" x14ac:dyDescent="0.3">
      <c r="A126" s="247" t="s">
        <v>64</v>
      </c>
      <c r="B126" s="236" t="s">
        <v>191</v>
      </c>
      <c r="C126" s="54" t="s">
        <v>230</v>
      </c>
      <c r="D126" s="86" t="s">
        <v>165</v>
      </c>
      <c r="E126" s="92"/>
      <c r="F126" s="89"/>
      <c r="G126" s="89"/>
      <c r="H126" s="34">
        <f>+G126-F126</f>
        <v>0</v>
      </c>
      <c r="I126" s="45">
        <f>+ROUND(IF(H126&gt;0,H126*E126,0),4)</f>
        <v>0</v>
      </c>
    </row>
    <row r="127" spans="1:9" x14ac:dyDescent="0.3">
      <c r="A127" s="247"/>
      <c r="B127" s="236"/>
      <c r="C127" s="54" t="s">
        <v>231</v>
      </c>
      <c r="D127" s="86" t="s">
        <v>166</v>
      </c>
      <c r="E127" s="92"/>
      <c r="F127" s="89"/>
      <c r="G127" s="89"/>
      <c r="H127" s="34">
        <f>+G127-F127</f>
        <v>0</v>
      </c>
      <c r="I127" s="45">
        <f>+ROUND(IF(H127&gt;0,H127*E127,0),4)</f>
        <v>0</v>
      </c>
    </row>
    <row r="128" spans="1:9" x14ac:dyDescent="0.3">
      <c r="A128" s="247"/>
      <c r="B128" s="236"/>
      <c r="C128" s="54" t="s">
        <v>179</v>
      </c>
      <c r="D128" s="236" t="s">
        <v>247</v>
      </c>
      <c r="E128" s="244"/>
      <c r="F128" s="38"/>
      <c r="G128" s="38"/>
      <c r="H128" s="34" t="s">
        <v>67</v>
      </c>
      <c r="I128" s="34" t="s">
        <v>67</v>
      </c>
    </row>
    <row r="129" spans="1:9" x14ac:dyDescent="0.3">
      <c r="A129" s="247"/>
      <c r="B129" s="236"/>
      <c r="C129" s="54" t="s">
        <v>164</v>
      </c>
      <c r="D129" s="236"/>
      <c r="E129" s="244"/>
      <c r="F129" s="38"/>
      <c r="G129" s="38"/>
      <c r="H129" s="34" t="s">
        <v>67</v>
      </c>
      <c r="I129" s="34" t="s">
        <v>67</v>
      </c>
    </row>
    <row r="130" spans="1:9" x14ac:dyDescent="0.3">
      <c r="A130" s="247"/>
      <c r="B130" s="236"/>
      <c r="C130" s="54" t="s">
        <v>182</v>
      </c>
      <c r="D130" s="236"/>
      <c r="E130" s="244"/>
      <c r="F130" s="34">
        <f>+F128+F129</f>
        <v>0</v>
      </c>
      <c r="G130" s="34">
        <f t="shared" ref="G130" si="42">+G128+G129</f>
        <v>0</v>
      </c>
      <c r="H130" s="34">
        <f>+G130-F130</f>
        <v>0</v>
      </c>
      <c r="I130" s="45">
        <f>+ROUND(IF(H130&gt;0,H130*E128,0),4)</f>
        <v>0</v>
      </c>
    </row>
    <row r="131" spans="1:9" x14ac:dyDescent="0.3">
      <c r="A131" s="247"/>
      <c r="B131" s="236"/>
      <c r="C131" s="54" t="s">
        <v>180</v>
      </c>
      <c r="D131" s="236" t="s">
        <v>247</v>
      </c>
      <c r="E131" s="244"/>
      <c r="F131" s="38"/>
      <c r="G131" s="38"/>
      <c r="H131" s="34" t="s">
        <v>67</v>
      </c>
      <c r="I131" s="34" t="s">
        <v>67</v>
      </c>
    </row>
    <row r="132" spans="1:9" x14ac:dyDescent="0.3">
      <c r="A132" s="247"/>
      <c r="B132" s="236"/>
      <c r="C132" s="54" t="s">
        <v>164</v>
      </c>
      <c r="D132" s="236"/>
      <c r="E132" s="244"/>
      <c r="F132" s="38"/>
      <c r="G132" s="38"/>
      <c r="H132" s="34" t="s">
        <v>67</v>
      </c>
      <c r="I132" s="34" t="s">
        <v>67</v>
      </c>
    </row>
    <row r="133" spans="1:9" x14ac:dyDescent="0.3">
      <c r="A133" s="247"/>
      <c r="B133" s="236"/>
      <c r="C133" s="54" t="s">
        <v>181</v>
      </c>
      <c r="D133" s="236"/>
      <c r="E133" s="244"/>
      <c r="F133" s="34">
        <f>+F131+F132</f>
        <v>0</v>
      </c>
      <c r="G133" s="34">
        <f t="shared" ref="G133" si="43">+G131+G132</f>
        <v>0</v>
      </c>
      <c r="H133" s="34">
        <f>+G133-F133</f>
        <v>0</v>
      </c>
      <c r="I133" s="45">
        <f>+ROUND(IF(H133&gt;0,H133*E131,0),4)</f>
        <v>0</v>
      </c>
    </row>
    <row r="134" spans="1:9" x14ac:dyDescent="0.3">
      <c r="A134" s="241" t="s">
        <v>64</v>
      </c>
      <c r="B134" s="242" t="s">
        <v>190</v>
      </c>
      <c r="C134" s="55" t="s">
        <v>162</v>
      </c>
      <c r="D134" s="87" t="s">
        <v>236</v>
      </c>
      <c r="E134" s="91"/>
      <c r="F134" s="90"/>
      <c r="G134" s="90"/>
      <c r="H134" s="35">
        <f>+G134-F134</f>
        <v>0</v>
      </c>
      <c r="I134" s="45">
        <f>+ROUND(IF(H134&gt;0,H134*E134,0),4)</f>
        <v>0</v>
      </c>
    </row>
    <row r="135" spans="1:9" x14ac:dyDescent="0.3">
      <c r="A135" s="241" t="s">
        <v>65</v>
      </c>
      <c r="B135" s="242"/>
      <c r="C135" s="55" t="s">
        <v>162</v>
      </c>
      <c r="D135" s="87" t="s">
        <v>237</v>
      </c>
      <c r="E135" s="91"/>
      <c r="F135" s="90"/>
      <c r="G135" s="90"/>
      <c r="H135" s="35">
        <f t="shared" ref="H135" si="44">+G135-F135</f>
        <v>0</v>
      </c>
      <c r="I135" s="45">
        <f t="shared" ref="I135:I137" si="45">+ROUND(IF(H135&gt;0,H135*E135,0),4)</f>
        <v>0</v>
      </c>
    </row>
    <row r="136" spans="1:9" x14ac:dyDescent="0.3">
      <c r="A136" s="247" t="s">
        <v>64</v>
      </c>
      <c r="B136" s="236" t="s">
        <v>189</v>
      </c>
      <c r="C136" s="54" t="s">
        <v>230</v>
      </c>
      <c r="D136" s="86" t="s">
        <v>165</v>
      </c>
      <c r="E136" s="92"/>
      <c r="F136" s="89"/>
      <c r="G136" s="89"/>
      <c r="H136" s="34">
        <f>+G136-F136</f>
        <v>0</v>
      </c>
      <c r="I136" s="45">
        <f t="shared" si="45"/>
        <v>0</v>
      </c>
    </row>
    <row r="137" spans="1:9" x14ac:dyDescent="0.3">
      <c r="A137" s="247"/>
      <c r="B137" s="236"/>
      <c r="C137" s="54" t="s">
        <v>231</v>
      </c>
      <c r="D137" s="86" t="s">
        <v>166</v>
      </c>
      <c r="E137" s="92"/>
      <c r="F137" s="89"/>
      <c r="G137" s="89"/>
      <c r="H137" s="34">
        <f>+G137-F137</f>
        <v>0</v>
      </c>
      <c r="I137" s="45">
        <f t="shared" si="45"/>
        <v>0</v>
      </c>
    </row>
    <row r="138" spans="1:9" x14ac:dyDescent="0.3">
      <c r="A138" s="247"/>
      <c r="B138" s="236"/>
      <c r="C138" s="54" t="s">
        <v>163</v>
      </c>
      <c r="D138" s="236" t="s">
        <v>247</v>
      </c>
      <c r="E138" s="244"/>
      <c r="F138" s="38"/>
      <c r="G138" s="38"/>
      <c r="H138" s="34" t="s">
        <v>67</v>
      </c>
      <c r="I138" s="34" t="s">
        <v>67</v>
      </c>
    </row>
    <row r="139" spans="1:9" x14ac:dyDescent="0.3">
      <c r="A139" s="247"/>
      <c r="B139" s="236"/>
      <c r="C139" s="54" t="s">
        <v>164</v>
      </c>
      <c r="D139" s="236"/>
      <c r="E139" s="244"/>
      <c r="F139" s="38"/>
      <c r="G139" s="38"/>
      <c r="H139" s="34" t="s">
        <v>67</v>
      </c>
      <c r="I139" s="34" t="s">
        <v>67</v>
      </c>
    </row>
    <row r="140" spans="1:9" x14ac:dyDescent="0.3">
      <c r="A140" s="247"/>
      <c r="B140" s="236"/>
      <c r="C140" s="54" t="s">
        <v>168</v>
      </c>
      <c r="D140" s="236"/>
      <c r="E140" s="244"/>
      <c r="F140" s="34">
        <f>+F138+F139</f>
        <v>0</v>
      </c>
      <c r="G140" s="34">
        <f t="shared" ref="G140" si="46">+G138+G139</f>
        <v>0</v>
      </c>
      <c r="H140" s="34">
        <f>+G140-F140</f>
        <v>0</v>
      </c>
      <c r="I140" s="45">
        <f>+ROUND(IF(H140&gt;0,H140*E138,0),4)</f>
        <v>0</v>
      </c>
    </row>
    <row r="141" spans="1:9" s="44" customFormat="1" x14ac:dyDescent="0.3">
      <c r="A141" s="248" t="s">
        <v>64</v>
      </c>
      <c r="B141" s="251" t="s">
        <v>187</v>
      </c>
      <c r="C141" s="54" t="s">
        <v>162</v>
      </c>
      <c r="D141" s="86" t="s">
        <v>236</v>
      </c>
      <c r="E141" s="92"/>
      <c r="F141" s="38"/>
      <c r="G141" s="38"/>
      <c r="H141" s="34">
        <f>+G141-F141</f>
        <v>0</v>
      </c>
      <c r="I141" s="45">
        <f>+ROUND(IF(H141&gt;0,H141*E141,0),4)</f>
        <v>0</v>
      </c>
    </row>
    <row r="142" spans="1:9" s="44" customFormat="1" x14ac:dyDescent="0.3">
      <c r="A142" s="249"/>
      <c r="B142" s="252"/>
      <c r="C142" s="54" t="s">
        <v>230</v>
      </c>
      <c r="D142" s="86" t="s">
        <v>165</v>
      </c>
      <c r="E142" s="92"/>
      <c r="F142" s="38"/>
      <c r="G142" s="38"/>
      <c r="H142" s="34">
        <f>+G142-F142</f>
        <v>0</v>
      </c>
      <c r="I142" s="45">
        <f>+ROUND(IF(H142&gt;0,H142*E142,0),4)</f>
        <v>0</v>
      </c>
    </row>
    <row r="143" spans="1:9" s="44" customFormat="1" x14ac:dyDescent="0.3">
      <c r="A143" s="249"/>
      <c r="B143" s="252"/>
      <c r="C143" s="54" t="s">
        <v>231</v>
      </c>
      <c r="D143" s="88" t="s">
        <v>166</v>
      </c>
      <c r="E143" s="92"/>
      <c r="F143" s="38"/>
      <c r="G143" s="38"/>
      <c r="H143" s="34">
        <f>+G143-F143</f>
        <v>0</v>
      </c>
      <c r="I143" s="45">
        <f>+ROUND(IF(H143&gt;0,H143*E143,0),4)</f>
        <v>0</v>
      </c>
    </row>
    <row r="144" spans="1:9" ht="14.4" customHeight="1" x14ac:dyDescent="0.3">
      <c r="A144" s="249"/>
      <c r="B144" s="252"/>
      <c r="C144" s="54" t="s">
        <v>163</v>
      </c>
      <c r="D144" s="236" t="s">
        <v>247</v>
      </c>
      <c r="E144" s="244"/>
      <c r="F144" s="38"/>
      <c r="G144" s="38"/>
      <c r="H144" s="34" t="s">
        <v>67</v>
      </c>
      <c r="I144" s="34" t="s">
        <v>67</v>
      </c>
    </row>
    <row r="145" spans="1:9" x14ac:dyDescent="0.3">
      <c r="A145" s="249"/>
      <c r="B145" s="252"/>
      <c r="C145" s="54" t="s">
        <v>164</v>
      </c>
      <c r="D145" s="236"/>
      <c r="E145" s="244"/>
      <c r="F145" s="38"/>
      <c r="G145" s="38"/>
      <c r="H145" s="34" t="s">
        <v>67</v>
      </c>
      <c r="I145" s="34" t="s">
        <v>67</v>
      </c>
    </row>
    <row r="146" spans="1:9" x14ac:dyDescent="0.3">
      <c r="A146" s="250"/>
      <c r="B146" s="253"/>
      <c r="C146" s="54" t="s">
        <v>168</v>
      </c>
      <c r="D146" s="236"/>
      <c r="E146" s="244"/>
      <c r="F146" s="34">
        <f>+F144+F145</f>
        <v>0</v>
      </c>
      <c r="G146" s="34">
        <f>+G144+G145</f>
        <v>0</v>
      </c>
      <c r="H146" s="34">
        <f>+G146-F146</f>
        <v>0</v>
      </c>
      <c r="I146" s="45">
        <f>+ROUND(IF(H146&gt;0,H146*E144,0),4)</f>
        <v>0</v>
      </c>
    </row>
    <row r="147" spans="1:9" x14ac:dyDescent="0.3">
      <c r="A147" s="247" t="s">
        <v>64</v>
      </c>
      <c r="B147" s="236" t="s">
        <v>232</v>
      </c>
      <c r="C147" s="54" t="s">
        <v>230</v>
      </c>
      <c r="D147" s="86" t="s">
        <v>165</v>
      </c>
      <c r="E147" s="92"/>
      <c r="F147" s="38"/>
      <c r="G147" s="38"/>
      <c r="H147" s="34">
        <f>+G147-F147</f>
        <v>0</v>
      </c>
      <c r="I147" s="45">
        <f t="shared" ref="I147" si="47">+ROUND(IF(H147&gt;0,H147*E147,0),4)</f>
        <v>0</v>
      </c>
    </row>
    <row r="148" spans="1:9" x14ac:dyDescent="0.3">
      <c r="A148" s="247"/>
      <c r="B148" s="236"/>
      <c r="C148" s="54" t="s">
        <v>231</v>
      </c>
      <c r="D148" s="86" t="s">
        <v>166</v>
      </c>
      <c r="E148" s="92"/>
      <c r="F148" s="38"/>
      <c r="G148" s="38"/>
      <c r="H148" s="34">
        <f>+G148-F148</f>
        <v>0</v>
      </c>
      <c r="I148" s="45">
        <f>+ROUND(IF(H148&gt;0,H148*E148,0),4)</f>
        <v>0</v>
      </c>
    </row>
    <row r="149" spans="1:9" x14ac:dyDescent="0.3">
      <c r="A149" s="247"/>
      <c r="B149" s="236"/>
      <c r="C149" s="54" t="s">
        <v>179</v>
      </c>
      <c r="D149" s="236" t="s">
        <v>247</v>
      </c>
      <c r="E149" s="244"/>
      <c r="F149" s="38"/>
      <c r="G149" s="38"/>
      <c r="H149" s="34" t="s">
        <v>67</v>
      </c>
      <c r="I149" s="34" t="s">
        <v>67</v>
      </c>
    </row>
    <row r="150" spans="1:9" x14ac:dyDescent="0.3">
      <c r="A150" s="247"/>
      <c r="B150" s="236"/>
      <c r="C150" s="54" t="s">
        <v>164</v>
      </c>
      <c r="D150" s="236"/>
      <c r="E150" s="244"/>
      <c r="F150" s="38"/>
      <c r="G150" s="38"/>
      <c r="H150" s="34" t="s">
        <v>67</v>
      </c>
      <c r="I150" s="34" t="s">
        <v>67</v>
      </c>
    </row>
    <row r="151" spans="1:9" x14ac:dyDescent="0.3">
      <c r="A151" s="247"/>
      <c r="B151" s="236"/>
      <c r="C151" s="54" t="s">
        <v>182</v>
      </c>
      <c r="D151" s="236"/>
      <c r="E151" s="244"/>
      <c r="F151" s="34">
        <f>+F149+F150</f>
        <v>0</v>
      </c>
      <c r="G151" s="34">
        <f t="shared" ref="G151" si="48">+G149+G150</f>
        <v>0</v>
      </c>
      <c r="H151" s="34">
        <f>+G151-F151</f>
        <v>0</v>
      </c>
      <c r="I151" s="45">
        <f>+ROUND(IF(H151&gt;0,H151*E149,0),4)</f>
        <v>0</v>
      </c>
    </row>
    <row r="152" spans="1:9" x14ac:dyDescent="0.3">
      <c r="A152" s="247"/>
      <c r="B152" s="236"/>
      <c r="C152" s="54" t="s">
        <v>180</v>
      </c>
      <c r="D152" s="236" t="s">
        <v>247</v>
      </c>
      <c r="E152" s="244"/>
      <c r="F152" s="38"/>
      <c r="G152" s="38"/>
      <c r="H152" s="34" t="s">
        <v>67</v>
      </c>
      <c r="I152" s="34" t="s">
        <v>67</v>
      </c>
    </row>
    <row r="153" spans="1:9" x14ac:dyDescent="0.3">
      <c r="A153" s="247"/>
      <c r="B153" s="236"/>
      <c r="C153" s="54" t="s">
        <v>164</v>
      </c>
      <c r="D153" s="236"/>
      <c r="E153" s="244"/>
      <c r="F153" s="38"/>
      <c r="G153" s="38"/>
      <c r="H153" s="34" t="s">
        <v>67</v>
      </c>
      <c r="I153" s="34" t="s">
        <v>67</v>
      </c>
    </row>
    <row r="154" spans="1:9" x14ac:dyDescent="0.3">
      <c r="A154" s="247"/>
      <c r="B154" s="236"/>
      <c r="C154" s="54" t="s">
        <v>181</v>
      </c>
      <c r="D154" s="236"/>
      <c r="E154" s="244"/>
      <c r="F154" s="34">
        <f>+F152+F153</f>
        <v>0</v>
      </c>
      <c r="G154" s="34">
        <f t="shared" ref="G154" si="49">+G152+G153</f>
        <v>0</v>
      </c>
      <c r="H154" s="34">
        <f>+G154-F154</f>
        <v>0</v>
      </c>
      <c r="I154" s="45">
        <f>+ROUND(IF(H154&gt;0,H154*E152,0),4)</f>
        <v>0</v>
      </c>
    </row>
    <row r="155" spans="1:9" x14ac:dyDescent="0.3">
      <c r="A155" s="247" t="s">
        <v>64</v>
      </c>
      <c r="B155" s="236" t="s">
        <v>233</v>
      </c>
      <c r="C155" s="54" t="s">
        <v>230</v>
      </c>
      <c r="D155" s="86" t="s">
        <v>165</v>
      </c>
      <c r="E155" s="92"/>
      <c r="F155" s="38"/>
      <c r="G155" s="38"/>
      <c r="H155" s="34">
        <f>+G155-F155</f>
        <v>0</v>
      </c>
      <c r="I155" s="45">
        <f t="shared" ref="I155" si="50">+ROUND(IF(H155&gt;0,H155*E155,0),4)</f>
        <v>0</v>
      </c>
    </row>
    <row r="156" spans="1:9" x14ac:dyDescent="0.3">
      <c r="A156" s="247"/>
      <c r="B156" s="236"/>
      <c r="C156" s="54" t="s">
        <v>231</v>
      </c>
      <c r="D156" s="86" t="s">
        <v>166</v>
      </c>
      <c r="E156" s="92"/>
      <c r="F156" s="38"/>
      <c r="G156" s="38"/>
      <c r="H156" s="34">
        <f>+G156-F156</f>
        <v>0</v>
      </c>
      <c r="I156" s="45">
        <f t="shared" ref="I156" si="51">+ROUND(IF(H156&gt;0,H156*E156,0),4)</f>
        <v>0</v>
      </c>
    </row>
    <row r="157" spans="1:9" x14ac:dyDescent="0.3">
      <c r="A157" s="247"/>
      <c r="B157" s="236"/>
      <c r="C157" s="54" t="s">
        <v>226</v>
      </c>
      <c r="D157" s="236" t="s">
        <v>247</v>
      </c>
      <c r="E157" s="244"/>
      <c r="F157" s="38"/>
      <c r="G157" s="38"/>
      <c r="H157" s="34" t="s">
        <v>67</v>
      </c>
      <c r="I157" s="34" t="s">
        <v>67</v>
      </c>
    </row>
    <row r="158" spans="1:9" x14ac:dyDescent="0.3">
      <c r="A158" s="247"/>
      <c r="B158" s="236"/>
      <c r="C158" s="54" t="s">
        <v>164</v>
      </c>
      <c r="D158" s="236"/>
      <c r="E158" s="244"/>
      <c r="F158" s="38"/>
      <c r="G158" s="38"/>
      <c r="H158" s="34" t="s">
        <v>67</v>
      </c>
      <c r="I158" s="34" t="s">
        <v>67</v>
      </c>
    </row>
    <row r="159" spans="1:9" x14ac:dyDescent="0.3">
      <c r="A159" s="247"/>
      <c r="B159" s="236"/>
      <c r="C159" s="54" t="s">
        <v>227</v>
      </c>
      <c r="D159" s="236"/>
      <c r="E159" s="244"/>
      <c r="F159" s="34">
        <f>+F157+F158</f>
        <v>0</v>
      </c>
      <c r="G159" s="34">
        <f t="shared" ref="G159" si="52">+G157+G158</f>
        <v>0</v>
      </c>
      <c r="H159" s="34">
        <f>+G159-F159</f>
        <v>0</v>
      </c>
      <c r="I159" s="45">
        <f>+ROUND(IF(H159&gt;0,H159*E157,0),4)</f>
        <v>0</v>
      </c>
    </row>
    <row r="160" spans="1:9" x14ac:dyDescent="0.3">
      <c r="A160" s="247"/>
      <c r="B160" s="236"/>
      <c r="C160" s="54" t="s">
        <v>179</v>
      </c>
      <c r="D160" s="236" t="s">
        <v>247</v>
      </c>
      <c r="E160" s="244"/>
      <c r="F160" s="38"/>
      <c r="G160" s="38"/>
      <c r="H160" s="34" t="s">
        <v>67</v>
      </c>
      <c r="I160" s="34" t="s">
        <v>67</v>
      </c>
    </row>
    <row r="161" spans="1:9" x14ac:dyDescent="0.3">
      <c r="A161" s="247"/>
      <c r="B161" s="236"/>
      <c r="C161" s="54" t="s">
        <v>164</v>
      </c>
      <c r="D161" s="236"/>
      <c r="E161" s="244"/>
      <c r="F161" s="38"/>
      <c r="G161" s="38"/>
      <c r="H161" s="34" t="s">
        <v>67</v>
      </c>
      <c r="I161" s="34" t="s">
        <v>67</v>
      </c>
    </row>
    <row r="162" spans="1:9" x14ac:dyDescent="0.3">
      <c r="A162" s="247"/>
      <c r="B162" s="236"/>
      <c r="C162" s="54" t="s">
        <v>182</v>
      </c>
      <c r="D162" s="236"/>
      <c r="E162" s="244"/>
      <c r="F162" s="34">
        <f>+F160+F161</f>
        <v>0</v>
      </c>
      <c r="G162" s="34">
        <f t="shared" ref="G162" si="53">+G160+G161</f>
        <v>0</v>
      </c>
      <c r="H162" s="34">
        <f>+G162-F162</f>
        <v>0</v>
      </c>
      <c r="I162" s="45">
        <f>+ROUND(IF(H162&gt;0,H162*E160,0),4)</f>
        <v>0</v>
      </c>
    </row>
    <row r="163" spans="1:9" x14ac:dyDescent="0.3">
      <c r="A163" s="247"/>
      <c r="B163" s="236"/>
      <c r="C163" s="54" t="s">
        <v>180</v>
      </c>
      <c r="D163" s="236" t="s">
        <v>247</v>
      </c>
      <c r="E163" s="244"/>
      <c r="F163" s="38"/>
      <c r="G163" s="38"/>
      <c r="H163" s="34" t="s">
        <v>67</v>
      </c>
      <c r="I163" s="34" t="s">
        <v>67</v>
      </c>
    </row>
    <row r="164" spans="1:9" x14ac:dyDescent="0.3">
      <c r="A164" s="247"/>
      <c r="B164" s="236"/>
      <c r="C164" s="54" t="s">
        <v>164</v>
      </c>
      <c r="D164" s="236"/>
      <c r="E164" s="244"/>
      <c r="F164" s="38"/>
      <c r="G164" s="38"/>
      <c r="H164" s="34" t="s">
        <v>67</v>
      </c>
      <c r="I164" s="34" t="s">
        <v>67</v>
      </c>
    </row>
    <row r="165" spans="1:9" x14ac:dyDescent="0.3">
      <c r="A165" s="247"/>
      <c r="B165" s="236"/>
      <c r="C165" s="54" t="s">
        <v>181</v>
      </c>
      <c r="D165" s="236"/>
      <c r="E165" s="244"/>
      <c r="F165" s="34">
        <f>+F163+F164</f>
        <v>0</v>
      </c>
      <c r="G165" s="34">
        <f t="shared" ref="G165" si="54">+G163+G164</f>
        <v>0</v>
      </c>
      <c r="H165" s="34">
        <f>+G165-F165</f>
        <v>0</v>
      </c>
      <c r="I165" s="45">
        <f>+ROUND(IF(H165&gt;0,H165*E163,0),4)</f>
        <v>0</v>
      </c>
    </row>
    <row r="166" spans="1:9" x14ac:dyDescent="0.3">
      <c r="A166" s="247"/>
      <c r="B166" s="236"/>
      <c r="C166" s="54" t="s">
        <v>228</v>
      </c>
      <c r="D166" s="236" t="s">
        <v>247</v>
      </c>
      <c r="E166" s="244"/>
      <c r="F166" s="38"/>
      <c r="G166" s="38"/>
      <c r="H166" s="34" t="s">
        <v>67</v>
      </c>
      <c r="I166" s="34" t="s">
        <v>67</v>
      </c>
    </row>
    <row r="167" spans="1:9" x14ac:dyDescent="0.3">
      <c r="A167" s="247"/>
      <c r="B167" s="236"/>
      <c r="C167" s="54" t="s">
        <v>164</v>
      </c>
      <c r="D167" s="236"/>
      <c r="E167" s="244"/>
      <c r="F167" s="38"/>
      <c r="G167" s="38"/>
      <c r="H167" s="34" t="s">
        <v>67</v>
      </c>
      <c r="I167" s="34" t="s">
        <v>67</v>
      </c>
    </row>
    <row r="168" spans="1:9" x14ac:dyDescent="0.3">
      <c r="A168" s="247"/>
      <c r="B168" s="236"/>
      <c r="C168" s="54" t="s">
        <v>229</v>
      </c>
      <c r="D168" s="236"/>
      <c r="E168" s="244"/>
      <c r="F168" s="34">
        <f>+F166+F167</f>
        <v>0</v>
      </c>
      <c r="G168" s="34">
        <f t="shared" ref="G168" si="55">+G166+G167</f>
        <v>0</v>
      </c>
      <c r="H168" s="34">
        <f>+G168-F168</f>
        <v>0</v>
      </c>
      <c r="I168" s="45">
        <f>+ROUND(IF(H168&gt;0,H168*E166,0),4)</f>
        <v>0</v>
      </c>
    </row>
    <row r="169" spans="1:9" x14ac:dyDescent="0.3">
      <c r="A169" s="254" t="s">
        <v>64</v>
      </c>
      <c r="B169" s="255" t="s">
        <v>188</v>
      </c>
      <c r="C169" s="56" t="s">
        <v>162</v>
      </c>
      <c r="D169" s="66" t="s">
        <v>67</v>
      </c>
      <c r="E169" s="47" t="s">
        <v>67</v>
      </c>
      <c r="F169" s="47" t="s">
        <v>67</v>
      </c>
      <c r="G169" s="47" t="s">
        <v>67</v>
      </c>
      <c r="H169" s="47" t="s">
        <v>67</v>
      </c>
      <c r="I169" s="47">
        <f>SUM(I79:I80,I84:I85,I89:I90,I94:I95,I102:I103,I110:I111,I118:I119,I126:I127,I134:I137,I147:I148,I155:I156,I141:I143)</f>
        <v>0</v>
      </c>
    </row>
    <row r="170" spans="1:9" x14ac:dyDescent="0.3">
      <c r="A170" s="254"/>
      <c r="B170" s="255"/>
      <c r="C170" s="56" t="s">
        <v>168</v>
      </c>
      <c r="D170" s="67" t="s">
        <v>247</v>
      </c>
      <c r="E170" s="47">
        <f>SUM(E81,E86,E91,E96,E99,E104,E107,E112,E115,E120,E123,E128,E131,E138,E144,E149,E152,E157,E160,E163,E166)</f>
        <v>0</v>
      </c>
      <c r="F170" s="47" t="s">
        <v>67</v>
      </c>
      <c r="G170" s="47" t="s">
        <v>67</v>
      </c>
      <c r="H170" s="47" t="s">
        <v>67</v>
      </c>
      <c r="I170" s="47">
        <f>SUM(I83,I88,I93,I98,I101,I106,I109,I114,I117,I122,I125,I130,I133,I140,I146,I151,I154,I159,I162,I165,I168)</f>
        <v>0</v>
      </c>
    </row>
    <row r="171" spans="1:9" x14ac:dyDescent="0.3">
      <c r="A171" s="236" t="s">
        <v>65</v>
      </c>
      <c r="B171" s="236" t="s">
        <v>172</v>
      </c>
      <c r="C171" s="57" t="s">
        <v>203</v>
      </c>
      <c r="D171" s="39"/>
      <c r="E171" s="92"/>
      <c r="F171" s="89"/>
      <c r="G171" s="89"/>
      <c r="H171" s="34">
        <f t="shared" ref="H171:H180" si="56">+G171-F171</f>
        <v>0</v>
      </c>
      <c r="I171" s="45">
        <f>+ROUND(IF(H171&gt;0,H171*E171,0),4)</f>
        <v>0</v>
      </c>
    </row>
    <row r="172" spans="1:9" x14ac:dyDescent="0.3">
      <c r="A172" s="236"/>
      <c r="B172" s="236"/>
      <c r="C172" s="57" t="s">
        <v>204</v>
      </c>
      <c r="D172" s="39"/>
      <c r="E172" s="92"/>
      <c r="F172" s="89"/>
      <c r="G172" s="89"/>
      <c r="H172" s="34">
        <f t="shared" si="56"/>
        <v>0</v>
      </c>
      <c r="I172" s="45">
        <f t="shared" ref="I172:I180" si="57">+ROUND(IF(H172&gt;0,H172*E172,0),4)</f>
        <v>0</v>
      </c>
    </row>
    <row r="173" spans="1:9" x14ac:dyDescent="0.3">
      <c r="A173" s="236"/>
      <c r="B173" s="236"/>
      <c r="C173" s="57" t="s">
        <v>205</v>
      </c>
      <c r="D173" s="39"/>
      <c r="E173" s="92"/>
      <c r="F173" s="89"/>
      <c r="G173" s="89"/>
      <c r="H173" s="34">
        <f t="shared" si="56"/>
        <v>0</v>
      </c>
      <c r="I173" s="45">
        <f t="shared" si="57"/>
        <v>0</v>
      </c>
    </row>
    <row r="174" spans="1:9" x14ac:dyDescent="0.3">
      <c r="A174" s="236"/>
      <c r="B174" s="236"/>
      <c r="C174" s="58" t="s">
        <v>223</v>
      </c>
      <c r="D174" s="39"/>
      <c r="E174" s="92"/>
      <c r="F174" s="89"/>
      <c r="G174" s="89"/>
      <c r="H174" s="34">
        <f t="shared" si="56"/>
        <v>0</v>
      </c>
      <c r="I174" s="45">
        <f t="shared" si="57"/>
        <v>0</v>
      </c>
    </row>
    <row r="175" spans="1:9" x14ac:dyDescent="0.3">
      <c r="A175" s="236"/>
      <c r="B175" s="236"/>
      <c r="C175" s="57" t="s">
        <v>207</v>
      </c>
      <c r="D175" s="86"/>
      <c r="E175" s="92"/>
      <c r="F175" s="89"/>
      <c r="G175" s="89"/>
      <c r="H175" s="34">
        <f t="shared" si="56"/>
        <v>0</v>
      </c>
      <c r="I175" s="45">
        <f t="shared" si="57"/>
        <v>0</v>
      </c>
    </row>
    <row r="176" spans="1:9" x14ac:dyDescent="0.3">
      <c r="A176" s="236"/>
      <c r="B176" s="236"/>
      <c r="C176" s="57" t="s">
        <v>208</v>
      </c>
      <c r="D176" s="86"/>
      <c r="E176" s="92"/>
      <c r="F176" s="89"/>
      <c r="G176" s="89"/>
      <c r="H176" s="34">
        <f t="shared" si="56"/>
        <v>0</v>
      </c>
      <c r="I176" s="45">
        <f t="shared" si="57"/>
        <v>0</v>
      </c>
    </row>
    <row r="177" spans="1:9" ht="15" customHeight="1" x14ac:dyDescent="0.3">
      <c r="A177" s="236"/>
      <c r="B177" s="236"/>
      <c r="C177" s="57" t="s">
        <v>209</v>
      </c>
      <c r="D177" s="86"/>
      <c r="E177" s="92"/>
      <c r="F177" s="89"/>
      <c r="G177" s="89"/>
      <c r="H177" s="34">
        <f t="shared" si="56"/>
        <v>0</v>
      </c>
      <c r="I177" s="45">
        <f t="shared" si="57"/>
        <v>0</v>
      </c>
    </row>
    <row r="178" spans="1:9" x14ac:dyDescent="0.3">
      <c r="A178" s="236"/>
      <c r="B178" s="236"/>
      <c r="C178" s="57" t="s">
        <v>210</v>
      </c>
      <c r="D178" s="86"/>
      <c r="E178" s="92"/>
      <c r="F178" s="89"/>
      <c r="G178" s="89"/>
      <c r="H178" s="34">
        <f t="shared" si="56"/>
        <v>0</v>
      </c>
      <c r="I178" s="45">
        <f t="shared" si="57"/>
        <v>0</v>
      </c>
    </row>
    <row r="179" spans="1:9" x14ac:dyDescent="0.3">
      <c r="A179" s="236"/>
      <c r="B179" s="236"/>
      <c r="C179" s="57" t="s">
        <v>211</v>
      </c>
      <c r="D179" s="86"/>
      <c r="E179" s="92"/>
      <c r="F179" s="89"/>
      <c r="G179" s="89"/>
      <c r="H179" s="34">
        <f t="shared" si="56"/>
        <v>0</v>
      </c>
      <c r="I179" s="45">
        <f t="shared" si="57"/>
        <v>0</v>
      </c>
    </row>
    <row r="180" spans="1:9" x14ac:dyDescent="0.3">
      <c r="A180" s="236"/>
      <c r="B180" s="236"/>
      <c r="C180" s="57" t="s">
        <v>212</v>
      </c>
      <c r="D180" s="86"/>
      <c r="E180" s="92"/>
      <c r="F180" s="89"/>
      <c r="G180" s="89"/>
      <c r="H180" s="34">
        <f t="shared" si="56"/>
        <v>0</v>
      </c>
      <c r="I180" s="45">
        <f t="shared" si="57"/>
        <v>0</v>
      </c>
    </row>
    <row r="181" spans="1:9" x14ac:dyDescent="0.3">
      <c r="A181" s="236"/>
      <c r="B181" s="236"/>
      <c r="C181" s="57" t="s">
        <v>163</v>
      </c>
      <c r="D181" s="236" t="s">
        <v>247</v>
      </c>
      <c r="E181" s="244"/>
      <c r="F181" s="38"/>
      <c r="G181" s="38"/>
      <c r="H181" s="34" t="s">
        <v>67</v>
      </c>
      <c r="I181" s="34" t="s">
        <v>67</v>
      </c>
    </row>
    <row r="182" spans="1:9" x14ac:dyDescent="0.3">
      <c r="A182" s="236"/>
      <c r="B182" s="236"/>
      <c r="C182" s="57" t="s">
        <v>164</v>
      </c>
      <c r="D182" s="236"/>
      <c r="E182" s="244"/>
      <c r="F182" s="38"/>
      <c r="G182" s="38"/>
      <c r="H182" s="34" t="s">
        <v>67</v>
      </c>
      <c r="I182" s="34" t="s">
        <v>67</v>
      </c>
    </row>
    <row r="183" spans="1:9" x14ac:dyDescent="0.3">
      <c r="A183" s="236"/>
      <c r="B183" s="236"/>
      <c r="C183" s="57" t="s">
        <v>168</v>
      </c>
      <c r="D183" s="236"/>
      <c r="E183" s="244"/>
      <c r="F183" s="34">
        <f>+F181+F182</f>
        <v>0</v>
      </c>
      <c r="G183" s="34">
        <f t="shared" ref="G183" si="58">+G181+G182</f>
        <v>0</v>
      </c>
      <c r="H183" s="34">
        <f>+G183-F183</f>
        <v>0</v>
      </c>
      <c r="I183" s="45">
        <f>+ROUND(IF(H183&gt;0,H183*E181,0),4)</f>
        <v>0</v>
      </c>
    </row>
    <row r="184" spans="1:9" x14ac:dyDescent="0.3">
      <c r="A184" s="236"/>
      <c r="B184" s="236"/>
      <c r="C184" s="57" t="s">
        <v>184</v>
      </c>
      <c r="D184" s="236" t="s">
        <v>247</v>
      </c>
      <c r="E184" s="244"/>
      <c r="F184" s="38"/>
      <c r="G184" s="38"/>
      <c r="H184" s="34" t="s">
        <v>67</v>
      </c>
      <c r="I184" s="34" t="s">
        <v>67</v>
      </c>
    </row>
    <row r="185" spans="1:9" x14ac:dyDescent="0.3">
      <c r="A185" s="236"/>
      <c r="B185" s="236"/>
      <c r="C185" s="57" t="s">
        <v>164</v>
      </c>
      <c r="D185" s="236"/>
      <c r="E185" s="244"/>
      <c r="F185" s="38"/>
      <c r="G185" s="38"/>
      <c r="H185" s="34" t="s">
        <v>67</v>
      </c>
      <c r="I185" s="34" t="s">
        <v>67</v>
      </c>
    </row>
    <row r="186" spans="1:9" x14ac:dyDescent="0.3">
      <c r="A186" s="236"/>
      <c r="B186" s="236"/>
      <c r="C186" s="57" t="s">
        <v>219</v>
      </c>
      <c r="D186" s="236"/>
      <c r="E186" s="244"/>
      <c r="F186" s="34">
        <f>+F184+F185</f>
        <v>0</v>
      </c>
      <c r="G186" s="34">
        <f t="shared" ref="G186" si="59">+G184+G185</f>
        <v>0</v>
      </c>
      <c r="H186" s="34">
        <f>+G186-F186</f>
        <v>0</v>
      </c>
      <c r="I186" s="45">
        <f>+ROUND(IF(H186&gt;0,H186*E184,0),4)</f>
        <v>0</v>
      </c>
    </row>
    <row r="187" spans="1:9" x14ac:dyDescent="0.3">
      <c r="A187" s="236"/>
      <c r="B187" s="236"/>
      <c r="C187" s="57" t="s">
        <v>185</v>
      </c>
      <c r="D187" s="236" t="s">
        <v>247</v>
      </c>
      <c r="E187" s="244"/>
      <c r="F187" s="38"/>
      <c r="G187" s="38"/>
      <c r="H187" s="34" t="s">
        <v>67</v>
      </c>
      <c r="I187" s="34" t="s">
        <v>67</v>
      </c>
    </row>
    <row r="188" spans="1:9" x14ac:dyDescent="0.3">
      <c r="A188" s="236"/>
      <c r="B188" s="236"/>
      <c r="C188" s="57" t="s">
        <v>164</v>
      </c>
      <c r="D188" s="236"/>
      <c r="E188" s="244"/>
      <c r="F188" s="38"/>
      <c r="G188" s="38"/>
      <c r="H188" s="34" t="s">
        <v>67</v>
      </c>
      <c r="I188" s="34" t="s">
        <v>67</v>
      </c>
    </row>
    <row r="189" spans="1:9" x14ac:dyDescent="0.3">
      <c r="A189" s="236"/>
      <c r="B189" s="236"/>
      <c r="C189" s="57" t="s">
        <v>220</v>
      </c>
      <c r="D189" s="236"/>
      <c r="E189" s="244"/>
      <c r="F189" s="34">
        <f>+F187+F188</f>
        <v>0</v>
      </c>
      <c r="G189" s="34">
        <f t="shared" ref="G189" si="60">+G187+G188</f>
        <v>0</v>
      </c>
      <c r="H189" s="34">
        <f>+G189-F189</f>
        <v>0</v>
      </c>
      <c r="I189" s="45">
        <f>+ROUND(IF(H189&gt;0,H189*E187,0),4)</f>
        <v>0</v>
      </c>
    </row>
    <row r="190" spans="1:9" x14ac:dyDescent="0.3">
      <c r="A190" s="247" t="s">
        <v>65</v>
      </c>
      <c r="B190" s="236" t="s">
        <v>183</v>
      </c>
      <c r="C190" s="54" t="s">
        <v>162</v>
      </c>
      <c r="D190" s="86"/>
      <c r="E190" s="92"/>
      <c r="F190" s="38"/>
      <c r="G190" s="38"/>
      <c r="H190" s="34">
        <f>+G190-F190</f>
        <v>0</v>
      </c>
      <c r="I190" s="45">
        <f>+ROUND(IF(H190&gt;0,H190*E190,0),4)</f>
        <v>0</v>
      </c>
    </row>
    <row r="191" spans="1:9" x14ac:dyDescent="0.3">
      <c r="A191" s="247"/>
      <c r="B191" s="236"/>
      <c r="C191" s="54" t="s">
        <v>163</v>
      </c>
      <c r="D191" s="236" t="s">
        <v>247</v>
      </c>
      <c r="E191" s="244"/>
      <c r="F191" s="38"/>
      <c r="G191" s="38"/>
      <c r="H191" s="34" t="s">
        <v>67</v>
      </c>
      <c r="I191" s="34" t="s">
        <v>67</v>
      </c>
    </row>
    <row r="192" spans="1:9" x14ac:dyDescent="0.3">
      <c r="A192" s="247"/>
      <c r="B192" s="236"/>
      <c r="C192" s="54" t="s">
        <v>164</v>
      </c>
      <c r="D192" s="236"/>
      <c r="E192" s="244"/>
      <c r="F192" s="38"/>
      <c r="G192" s="38"/>
      <c r="H192" s="34" t="s">
        <v>67</v>
      </c>
      <c r="I192" s="34" t="s">
        <v>67</v>
      </c>
    </row>
    <row r="193" spans="1:9" x14ac:dyDescent="0.3">
      <c r="A193" s="247"/>
      <c r="B193" s="236"/>
      <c r="C193" s="54" t="s">
        <v>168</v>
      </c>
      <c r="D193" s="236"/>
      <c r="E193" s="244"/>
      <c r="F193" s="34">
        <f>+F191+F192</f>
        <v>0</v>
      </c>
      <c r="G193" s="34">
        <f t="shared" ref="G193" si="61">+G191+G192</f>
        <v>0</v>
      </c>
      <c r="H193" s="34">
        <f>+G193-F193</f>
        <v>0</v>
      </c>
      <c r="I193" s="45">
        <f>+ROUND(IF(H193&gt;0,H193*E191,0),4)</f>
        <v>0</v>
      </c>
    </row>
    <row r="194" spans="1:9" x14ac:dyDescent="0.3">
      <c r="A194" s="241" t="s">
        <v>65</v>
      </c>
      <c r="B194" s="242" t="s">
        <v>201</v>
      </c>
      <c r="C194" s="55" t="s">
        <v>202</v>
      </c>
      <c r="D194" s="87"/>
      <c r="E194" s="91"/>
      <c r="F194" s="43"/>
      <c r="G194" s="43"/>
      <c r="H194" s="35">
        <f>+G194-F194</f>
        <v>0</v>
      </c>
      <c r="I194" s="46">
        <f>ROUND(IF(H194&gt;0,H194*E194,0),4)</f>
        <v>0</v>
      </c>
    </row>
    <row r="195" spans="1:9" x14ac:dyDescent="0.3">
      <c r="A195" s="241"/>
      <c r="B195" s="242"/>
      <c r="C195" s="55" t="s">
        <v>163</v>
      </c>
      <c r="D195" s="236" t="s">
        <v>247</v>
      </c>
      <c r="E195" s="243"/>
      <c r="F195" s="43"/>
      <c r="G195" s="43"/>
      <c r="H195" s="35" t="s">
        <v>67</v>
      </c>
      <c r="I195" s="35" t="s">
        <v>67</v>
      </c>
    </row>
    <row r="196" spans="1:9" x14ac:dyDescent="0.3">
      <c r="A196" s="241"/>
      <c r="B196" s="242"/>
      <c r="C196" s="55" t="s">
        <v>164</v>
      </c>
      <c r="D196" s="236"/>
      <c r="E196" s="243"/>
      <c r="F196" s="43"/>
      <c r="G196" s="43"/>
      <c r="H196" s="35" t="s">
        <v>67</v>
      </c>
      <c r="I196" s="35" t="s">
        <v>67</v>
      </c>
    </row>
    <row r="197" spans="1:9" x14ac:dyDescent="0.3">
      <c r="A197" s="241"/>
      <c r="B197" s="242"/>
      <c r="C197" s="55" t="s">
        <v>168</v>
      </c>
      <c r="D197" s="236"/>
      <c r="E197" s="243"/>
      <c r="F197" s="35">
        <f>+F195+F196</f>
        <v>0</v>
      </c>
      <c r="G197" s="35">
        <f t="shared" ref="G197" si="62">+G195+G196</f>
        <v>0</v>
      </c>
      <c r="H197" s="35">
        <f>+G197-F197</f>
        <v>0</v>
      </c>
      <c r="I197" s="46">
        <f>ROUND(IF(H197&gt;0,H197*E195,0),4)</f>
        <v>0</v>
      </c>
    </row>
    <row r="198" spans="1:9" x14ac:dyDescent="0.3">
      <c r="A198" s="247" t="s">
        <v>65</v>
      </c>
      <c r="B198" s="236" t="s">
        <v>186</v>
      </c>
      <c r="C198" s="54" t="s">
        <v>163</v>
      </c>
      <c r="D198" s="236" t="s">
        <v>247</v>
      </c>
      <c r="E198" s="244"/>
      <c r="F198" s="38"/>
      <c r="G198" s="38"/>
      <c r="H198" s="34" t="s">
        <v>67</v>
      </c>
      <c r="I198" s="34" t="s">
        <v>67</v>
      </c>
    </row>
    <row r="199" spans="1:9" x14ac:dyDescent="0.3">
      <c r="A199" s="247"/>
      <c r="B199" s="236"/>
      <c r="C199" s="54" t="s">
        <v>164</v>
      </c>
      <c r="D199" s="236"/>
      <c r="E199" s="244"/>
      <c r="F199" s="38"/>
      <c r="G199" s="38"/>
      <c r="H199" s="34" t="s">
        <v>67</v>
      </c>
      <c r="I199" s="34" t="s">
        <v>67</v>
      </c>
    </row>
    <row r="200" spans="1:9" x14ac:dyDescent="0.3">
      <c r="A200" s="247"/>
      <c r="B200" s="236"/>
      <c r="C200" s="54" t="s">
        <v>168</v>
      </c>
      <c r="D200" s="236"/>
      <c r="E200" s="244"/>
      <c r="F200" s="34">
        <f>+F198+F199</f>
        <v>0</v>
      </c>
      <c r="G200" s="34">
        <f t="shared" ref="G200" si="63">+G198+G199</f>
        <v>0</v>
      </c>
      <c r="H200" s="34">
        <f>+G200-F200</f>
        <v>0</v>
      </c>
      <c r="I200" s="45">
        <f>+ROUND(IF(H200&gt;0,H200*E198,0),4)</f>
        <v>0</v>
      </c>
    </row>
    <row r="201" spans="1:9" x14ac:dyDescent="0.3">
      <c r="A201" s="254" t="s">
        <v>65</v>
      </c>
      <c r="B201" s="255" t="s">
        <v>188</v>
      </c>
      <c r="C201" s="56" t="s">
        <v>162</v>
      </c>
      <c r="D201" s="65" t="s">
        <v>67</v>
      </c>
      <c r="E201" s="47" t="s">
        <v>67</v>
      </c>
      <c r="F201" s="47" t="s">
        <v>67</v>
      </c>
      <c r="G201" s="47" t="s">
        <v>67</v>
      </c>
      <c r="H201" s="47" t="s">
        <v>67</v>
      </c>
      <c r="I201" s="47">
        <f>+SUM(I171:I180,I190,I194)</f>
        <v>0</v>
      </c>
    </row>
    <row r="202" spans="1:9" ht="15" customHeight="1" x14ac:dyDescent="0.3">
      <c r="A202" s="254"/>
      <c r="B202" s="255"/>
      <c r="C202" s="56" t="s">
        <v>168</v>
      </c>
      <c r="D202" s="67" t="s">
        <v>247</v>
      </c>
      <c r="E202" s="47">
        <f>+E181+E184+E187+E191+E198+E195</f>
        <v>0</v>
      </c>
      <c r="F202" s="47" t="s">
        <v>67</v>
      </c>
      <c r="G202" s="47" t="s">
        <v>67</v>
      </c>
      <c r="H202" s="47" t="s">
        <v>67</v>
      </c>
      <c r="I202" s="47">
        <f>+I183+I186+I189+I193+I200+I197</f>
        <v>0</v>
      </c>
    </row>
    <row r="203" spans="1:9" ht="15" customHeight="1" x14ac:dyDescent="0.3">
      <c r="A203" s="236" t="s">
        <v>66</v>
      </c>
      <c r="B203" s="236" t="s">
        <v>173</v>
      </c>
      <c r="C203" s="57" t="s">
        <v>203</v>
      </c>
      <c r="D203" s="86"/>
      <c r="E203" s="92"/>
      <c r="F203" s="89"/>
      <c r="G203" s="89"/>
      <c r="H203" s="34">
        <f t="shared" ref="H203:H211" si="64">+G203-F203</f>
        <v>0</v>
      </c>
      <c r="I203" s="45">
        <f t="shared" ref="I203:I211" si="65">+ROUND(IF(H203&gt;0,H203*E203,0),4)</f>
        <v>0</v>
      </c>
    </row>
    <row r="204" spans="1:9" ht="15" customHeight="1" x14ac:dyDescent="0.3">
      <c r="A204" s="236"/>
      <c r="B204" s="236"/>
      <c r="C204" s="57" t="s">
        <v>204</v>
      </c>
      <c r="D204" s="86"/>
      <c r="E204" s="92"/>
      <c r="F204" s="89"/>
      <c r="G204" s="89"/>
      <c r="H204" s="34">
        <f t="shared" si="64"/>
        <v>0</v>
      </c>
      <c r="I204" s="45">
        <f t="shared" si="65"/>
        <v>0</v>
      </c>
    </row>
    <row r="205" spans="1:9" x14ac:dyDescent="0.3">
      <c r="A205" s="236"/>
      <c r="B205" s="236"/>
      <c r="C205" s="57" t="s">
        <v>205</v>
      </c>
      <c r="D205" s="86"/>
      <c r="E205" s="92"/>
      <c r="F205" s="89"/>
      <c r="G205" s="89"/>
      <c r="H205" s="34">
        <f t="shared" si="64"/>
        <v>0</v>
      </c>
      <c r="I205" s="45">
        <f t="shared" si="65"/>
        <v>0</v>
      </c>
    </row>
    <row r="206" spans="1:9" x14ac:dyDescent="0.3">
      <c r="A206" s="236"/>
      <c r="B206" s="236"/>
      <c r="C206" s="57" t="s">
        <v>213</v>
      </c>
      <c r="D206" s="86"/>
      <c r="E206" s="92"/>
      <c r="F206" s="89"/>
      <c r="G206" s="89"/>
      <c r="H206" s="34">
        <f t="shared" si="64"/>
        <v>0</v>
      </c>
      <c r="I206" s="45">
        <f t="shared" si="65"/>
        <v>0</v>
      </c>
    </row>
    <row r="207" spans="1:9" x14ac:dyDescent="0.3">
      <c r="A207" s="236"/>
      <c r="B207" s="236"/>
      <c r="C207" s="57" t="s">
        <v>214</v>
      </c>
      <c r="D207" s="86"/>
      <c r="E207" s="92"/>
      <c r="F207" s="89"/>
      <c r="G207" s="89"/>
      <c r="H207" s="34">
        <f t="shared" si="64"/>
        <v>0</v>
      </c>
      <c r="I207" s="45">
        <f t="shared" si="65"/>
        <v>0</v>
      </c>
    </row>
    <row r="208" spans="1:9" x14ac:dyDescent="0.3">
      <c r="A208" s="236"/>
      <c r="B208" s="236"/>
      <c r="C208" s="57" t="s">
        <v>215</v>
      </c>
      <c r="D208" s="86"/>
      <c r="E208" s="92"/>
      <c r="F208" s="89"/>
      <c r="G208" s="89"/>
      <c r="H208" s="34">
        <f t="shared" si="64"/>
        <v>0</v>
      </c>
      <c r="I208" s="45">
        <f t="shared" si="65"/>
        <v>0</v>
      </c>
    </row>
    <row r="209" spans="1:9" x14ac:dyDescent="0.3">
      <c r="A209" s="236"/>
      <c r="B209" s="236"/>
      <c r="C209" s="57" t="s">
        <v>217</v>
      </c>
      <c r="D209" s="86"/>
      <c r="E209" s="92"/>
      <c r="F209" s="89"/>
      <c r="G209" s="89"/>
      <c r="H209" s="34">
        <f t="shared" si="64"/>
        <v>0</v>
      </c>
      <c r="I209" s="45">
        <f t="shared" si="65"/>
        <v>0</v>
      </c>
    </row>
    <row r="210" spans="1:9" x14ac:dyDescent="0.3">
      <c r="A210" s="236"/>
      <c r="B210" s="236"/>
      <c r="C210" s="57" t="s">
        <v>218</v>
      </c>
      <c r="D210" s="86"/>
      <c r="E210" s="92"/>
      <c r="F210" s="89"/>
      <c r="G210" s="89"/>
      <c r="H210" s="34">
        <f t="shared" si="64"/>
        <v>0</v>
      </c>
      <c r="I210" s="45">
        <f t="shared" si="65"/>
        <v>0</v>
      </c>
    </row>
    <row r="211" spans="1:9" x14ac:dyDescent="0.3">
      <c r="A211" s="236"/>
      <c r="B211" s="236"/>
      <c r="C211" s="57" t="s">
        <v>216</v>
      </c>
      <c r="D211" s="86"/>
      <c r="E211" s="92"/>
      <c r="F211" s="89"/>
      <c r="G211" s="89"/>
      <c r="H211" s="34">
        <f t="shared" si="64"/>
        <v>0</v>
      </c>
      <c r="I211" s="45">
        <f t="shared" si="65"/>
        <v>0</v>
      </c>
    </row>
    <row r="212" spans="1:9" x14ac:dyDescent="0.3">
      <c r="A212" s="236"/>
      <c r="B212" s="236"/>
      <c r="C212" s="54" t="s">
        <v>163</v>
      </c>
      <c r="D212" s="236" t="s">
        <v>247</v>
      </c>
      <c r="E212" s="244"/>
      <c r="F212" s="38"/>
      <c r="G212" s="38"/>
      <c r="H212" s="34" t="s">
        <v>67</v>
      </c>
      <c r="I212" s="34" t="s">
        <v>67</v>
      </c>
    </row>
    <row r="213" spans="1:9" x14ac:dyDescent="0.3">
      <c r="A213" s="236"/>
      <c r="B213" s="236"/>
      <c r="C213" s="54" t="s">
        <v>164</v>
      </c>
      <c r="D213" s="236"/>
      <c r="E213" s="244"/>
      <c r="F213" s="38"/>
      <c r="G213" s="38"/>
      <c r="H213" s="34" t="s">
        <v>67</v>
      </c>
      <c r="I213" s="34" t="s">
        <v>67</v>
      </c>
    </row>
    <row r="214" spans="1:9" x14ac:dyDescent="0.3">
      <c r="A214" s="236"/>
      <c r="B214" s="236"/>
      <c r="C214" s="54" t="s">
        <v>168</v>
      </c>
      <c r="D214" s="236"/>
      <c r="E214" s="244"/>
      <c r="F214" s="34">
        <f>+F212+F213</f>
        <v>0</v>
      </c>
      <c r="G214" s="34">
        <f t="shared" ref="G214" si="66">+G212+G213</f>
        <v>0</v>
      </c>
      <c r="H214" s="34">
        <f>+G214-F214</f>
        <v>0</v>
      </c>
      <c r="I214" s="45">
        <f>+ROUND(IF(H214&gt;0,H214*E212,0),4)</f>
        <v>0</v>
      </c>
    </row>
    <row r="215" spans="1:9" x14ac:dyDescent="0.3">
      <c r="A215" s="236"/>
      <c r="B215" s="236"/>
      <c r="C215" s="54" t="s">
        <v>184</v>
      </c>
      <c r="D215" s="236" t="s">
        <v>247</v>
      </c>
      <c r="E215" s="244"/>
      <c r="F215" s="38"/>
      <c r="G215" s="38"/>
      <c r="H215" s="34" t="s">
        <v>67</v>
      </c>
      <c r="I215" s="34" t="s">
        <v>67</v>
      </c>
    </row>
    <row r="216" spans="1:9" x14ac:dyDescent="0.3">
      <c r="A216" s="236"/>
      <c r="B216" s="236"/>
      <c r="C216" s="54" t="s">
        <v>164</v>
      </c>
      <c r="D216" s="236"/>
      <c r="E216" s="244"/>
      <c r="F216" s="38"/>
      <c r="G216" s="38"/>
      <c r="H216" s="34" t="s">
        <v>67</v>
      </c>
      <c r="I216" s="34" t="s">
        <v>67</v>
      </c>
    </row>
    <row r="217" spans="1:9" x14ac:dyDescent="0.3">
      <c r="A217" s="236"/>
      <c r="B217" s="236"/>
      <c r="C217" s="57" t="s">
        <v>219</v>
      </c>
      <c r="D217" s="236"/>
      <c r="E217" s="244"/>
      <c r="F217" s="34">
        <f>+F215+F216</f>
        <v>0</v>
      </c>
      <c r="G217" s="34">
        <f t="shared" ref="G217" si="67">+G215+G216</f>
        <v>0</v>
      </c>
      <c r="H217" s="34">
        <f>+G217-F217</f>
        <v>0</v>
      </c>
      <c r="I217" s="45">
        <f>+ROUND(IF(H217&gt;0,H217*E215,0),4)</f>
        <v>0</v>
      </c>
    </row>
    <row r="218" spans="1:9" x14ac:dyDescent="0.3">
      <c r="A218" s="236"/>
      <c r="B218" s="236"/>
      <c r="C218" s="54" t="s">
        <v>185</v>
      </c>
      <c r="D218" s="236" t="s">
        <v>247</v>
      </c>
      <c r="E218" s="244"/>
      <c r="F218" s="38"/>
      <c r="G218" s="38"/>
      <c r="H218" s="34" t="s">
        <v>67</v>
      </c>
      <c r="I218" s="34" t="s">
        <v>67</v>
      </c>
    </row>
    <row r="219" spans="1:9" x14ac:dyDescent="0.3">
      <c r="A219" s="236"/>
      <c r="B219" s="236"/>
      <c r="C219" s="54" t="s">
        <v>164</v>
      </c>
      <c r="D219" s="236"/>
      <c r="E219" s="244"/>
      <c r="F219" s="38"/>
      <c r="G219" s="38"/>
      <c r="H219" s="34" t="s">
        <v>67</v>
      </c>
      <c r="I219" s="34" t="s">
        <v>67</v>
      </c>
    </row>
    <row r="220" spans="1:9" x14ac:dyDescent="0.3">
      <c r="A220" s="236"/>
      <c r="B220" s="236"/>
      <c r="C220" s="57" t="s">
        <v>220</v>
      </c>
      <c r="D220" s="236"/>
      <c r="E220" s="244"/>
      <c r="F220" s="34">
        <f>+F218+F219</f>
        <v>0</v>
      </c>
      <c r="G220" s="34">
        <f t="shared" ref="G220" si="68">+G218+G219</f>
        <v>0</v>
      </c>
      <c r="H220" s="34">
        <f>+G220-F220</f>
        <v>0</v>
      </c>
      <c r="I220" s="45">
        <f>+ROUND(IF(H220&gt;0,H220*E218,0),4)</f>
        <v>0</v>
      </c>
    </row>
    <row r="221" spans="1:9" x14ac:dyDescent="0.3">
      <c r="A221" s="254" t="s">
        <v>66</v>
      </c>
      <c r="B221" s="255" t="s">
        <v>188</v>
      </c>
      <c r="C221" s="56" t="s">
        <v>162</v>
      </c>
      <c r="D221" s="65" t="s">
        <v>67</v>
      </c>
      <c r="E221" s="47" t="s">
        <v>67</v>
      </c>
      <c r="F221" s="66" t="s">
        <v>67</v>
      </c>
      <c r="G221" s="66" t="s">
        <v>67</v>
      </c>
      <c r="H221" s="66" t="s">
        <v>67</v>
      </c>
      <c r="I221" s="68">
        <f>+SUM(I203:I211)</f>
        <v>0</v>
      </c>
    </row>
    <row r="222" spans="1:9" ht="15" thickBot="1" x14ac:dyDescent="0.35">
      <c r="A222" s="254"/>
      <c r="B222" s="255"/>
      <c r="C222" s="59" t="s">
        <v>168</v>
      </c>
      <c r="D222" s="64" t="s">
        <v>247</v>
      </c>
      <c r="E222" s="69">
        <f>+E212+E215+E218</f>
        <v>0</v>
      </c>
      <c r="F222" s="70" t="s">
        <v>67</v>
      </c>
      <c r="G222" s="70" t="s">
        <v>67</v>
      </c>
      <c r="H222" s="70" t="s">
        <v>67</v>
      </c>
      <c r="I222" s="71">
        <f>+I214+I217+I220</f>
        <v>0</v>
      </c>
    </row>
    <row r="223" spans="1:9" ht="15" thickBot="1" x14ac:dyDescent="0.35">
      <c r="A223" s="72"/>
      <c r="B223" s="73"/>
      <c r="C223" s="74" t="s">
        <v>248</v>
      </c>
      <c r="D223" s="77"/>
      <c r="E223" s="48" t="s">
        <v>67</v>
      </c>
      <c r="F223" s="48" t="s">
        <v>67</v>
      </c>
      <c r="G223" s="48" t="s">
        <v>67</v>
      </c>
      <c r="H223" s="48" t="s">
        <v>67</v>
      </c>
      <c r="I223" s="49">
        <f>ROUND(SUM(I77:I78,I169:I170,I201:I202,I221:I222),4)</f>
        <v>0</v>
      </c>
    </row>
    <row r="224" spans="1:9" ht="15" thickBot="1" x14ac:dyDescent="0.35">
      <c r="A224" s="72"/>
      <c r="B224" s="73"/>
      <c r="C224" s="75" t="s">
        <v>68</v>
      </c>
      <c r="D224" s="78"/>
      <c r="E224" s="50" t="s">
        <v>67</v>
      </c>
      <c r="F224" s="50" t="s">
        <v>67</v>
      </c>
      <c r="G224" s="50" t="s">
        <v>67</v>
      </c>
      <c r="H224" s="50" t="s">
        <v>67</v>
      </c>
      <c r="I224" s="51">
        <f>ROUND(I225-I223,4)</f>
        <v>0</v>
      </c>
    </row>
    <row r="225" spans="1:11" ht="16.2" thickBot="1" x14ac:dyDescent="0.35">
      <c r="A225" s="72"/>
      <c r="B225" s="73"/>
      <c r="C225" s="76" t="s">
        <v>69</v>
      </c>
      <c r="D225" s="79"/>
      <c r="E225" s="52" t="s">
        <v>67</v>
      </c>
      <c r="F225" s="52" t="s">
        <v>67</v>
      </c>
      <c r="G225" s="52" t="s">
        <v>67</v>
      </c>
      <c r="H225" s="52" t="s">
        <v>67</v>
      </c>
      <c r="I225" s="53">
        <f>+ROUND(I223*1.2,4)</f>
        <v>0</v>
      </c>
    </row>
    <row r="227" spans="1:11" s="41" customFormat="1" ht="30" customHeight="1" x14ac:dyDescent="0.3">
      <c r="A227" s="80"/>
      <c r="B227" s="81"/>
      <c r="C227" s="80"/>
      <c r="D227" s="81"/>
      <c r="E227" s="245" t="s">
        <v>249</v>
      </c>
      <c r="F227" s="245"/>
      <c r="G227" s="246"/>
      <c r="H227" s="60">
        <f>ROUND((I223),2)</f>
        <v>0</v>
      </c>
      <c r="I227" s="61" t="s">
        <v>57</v>
      </c>
      <c r="J227" s="80"/>
      <c r="K227" s="80"/>
    </row>
    <row r="228" spans="1:11" s="41" customFormat="1" ht="38.25" customHeight="1" x14ac:dyDescent="0.3">
      <c r="A228" s="80"/>
      <c r="B228" s="81"/>
      <c r="C228" s="80"/>
      <c r="D228" s="81"/>
      <c r="E228" s="237" t="s">
        <v>277</v>
      </c>
      <c r="F228" s="237"/>
      <c r="G228" s="238"/>
      <c r="H228" s="62">
        <f>ROUND((+E78+E170+E202+E222),6)</f>
        <v>0</v>
      </c>
      <c r="I228" s="63" t="s">
        <v>241</v>
      </c>
      <c r="J228" s="82"/>
      <c r="K228" s="80"/>
    </row>
    <row r="229" spans="1:11" s="41" customFormat="1" ht="45.75" customHeight="1" x14ac:dyDescent="0.3">
      <c r="A229" s="80"/>
      <c r="B229" s="81"/>
      <c r="C229" s="80"/>
      <c r="D229" s="81"/>
      <c r="E229" s="237" t="s">
        <v>276</v>
      </c>
      <c r="F229" s="237"/>
      <c r="G229" s="238"/>
      <c r="H229" s="62">
        <f>IFERROR(ROUND(H227/H228,6),0)</f>
        <v>0</v>
      </c>
      <c r="I229" s="63" t="s">
        <v>242</v>
      </c>
      <c r="J229" s="80"/>
      <c r="K229" s="80"/>
    </row>
    <row r="230" spans="1:11" x14ac:dyDescent="0.3">
      <c r="A230" s="83"/>
      <c r="B230" s="84"/>
      <c r="C230" s="83"/>
      <c r="D230" s="84"/>
      <c r="E230" s="83"/>
      <c r="F230" s="83"/>
      <c r="G230" s="83"/>
      <c r="H230" s="83"/>
      <c r="I230" s="83"/>
      <c r="J230" s="83"/>
      <c r="K230" s="83"/>
    </row>
    <row r="231" spans="1:11" x14ac:dyDescent="0.3">
      <c r="A231" s="85" t="s">
        <v>221</v>
      </c>
      <c r="B231" s="84"/>
      <c r="C231" s="83"/>
      <c r="D231" s="84"/>
      <c r="E231" s="83"/>
      <c r="F231" s="83"/>
      <c r="G231" s="83"/>
      <c r="H231" s="83"/>
      <c r="I231" s="83"/>
      <c r="J231" s="83"/>
      <c r="K231" s="83"/>
    </row>
    <row r="232" spans="1:11" x14ac:dyDescent="0.3">
      <c r="A232" s="239" t="s">
        <v>240</v>
      </c>
      <c r="B232" s="239"/>
      <c r="C232" s="239"/>
      <c r="D232" s="239"/>
      <c r="E232" s="239"/>
      <c r="F232" s="239"/>
      <c r="G232" s="239"/>
      <c r="H232" s="239"/>
      <c r="I232" s="239"/>
      <c r="J232" s="83"/>
      <c r="K232" s="83"/>
    </row>
    <row r="233" spans="1:11" x14ac:dyDescent="0.3">
      <c r="A233" s="239" t="s">
        <v>238</v>
      </c>
      <c r="B233" s="239"/>
      <c r="C233" s="239"/>
      <c r="D233" s="239"/>
      <c r="E233" s="239"/>
      <c r="F233" s="239"/>
      <c r="G233" s="239"/>
      <c r="H233" s="239"/>
      <c r="I233" s="239"/>
      <c r="J233" s="83"/>
      <c r="K233" s="83"/>
    </row>
    <row r="234" spans="1:11" ht="15" customHeight="1" x14ac:dyDescent="0.3">
      <c r="A234" s="240" t="s">
        <v>329</v>
      </c>
      <c r="B234" s="240"/>
      <c r="C234" s="240"/>
      <c r="D234" s="240"/>
      <c r="E234" s="240"/>
      <c r="F234" s="240"/>
      <c r="G234" s="240"/>
      <c r="H234" s="240"/>
      <c r="I234" s="240"/>
      <c r="J234" s="83"/>
      <c r="K234" s="83"/>
    </row>
    <row r="235" spans="1:11" x14ac:dyDescent="0.3">
      <c r="A235" s="239" t="s">
        <v>246</v>
      </c>
      <c r="B235" s="239"/>
      <c r="C235" s="239"/>
      <c r="D235" s="239"/>
      <c r="E235" s="239"/>
      <c r="F235" s="239"/>
      <c r="G235" s="239"/>
      <c r="H235" s="239"/>
      <c r="I235" s="239"/>
      <c r="J235" s="83"/>
      <c r="K235" s="83"/>
    </row>
    <row r="236" spans="1:11" x14ac:dyDescent="0.3">
      <c r="A236" s="239" t="s">
        <v>245</v>
      </c>
      <c r="B236" s="239"/>
      <c r="C236" s="239"/>
      <c r="D236" s="239"/>
      <c r="E236" s="239"/>
      <c r="F236" s="239"/>
      <c r="G236" s="239"/>
      <c r="H236" s="239"/>
      <c r="I236" s="239"/>
      <c r="J236" s="83"/>
      <c r="K236" s="83"/>
    </row>
    <row r="237" spans="1:11" x14ac:dyDescent="0.3">
      <c r="A237" s="239" t="s">
        <v>243</v>
      </c>
      <c r="B237" s="239"/>
      <c r="C237" s="239"/>
      <c r="D237" s="239"/>
      <c r="E237" s="239"/>
      <c r="F237" s="239"/>
      <c r="G237" s="239"/>
      <c r="H237" s="239"/>
      <c r="I237" s="239"/>
      <c r="J237" s="83"/>
      <c r="K237" s="83"/>
    </row>
    <row r="238" spans="1:11" x14ac:dyDescent="0.3">
      <c r="A238" s="239" t="s">
        <v>239</v>
      </c>
      <c r="B238" s="239"/>
      <c r="C238" s="239"/>
      <c r="D238" s="239"/>
      <c r="E238" s="239"/>
      <c r="F238" s="239"/>
      <c r="G238" s="239"/>
      <c r="H238" s="239"/>
      <c r="I238" s="239"/>
      <c r="J238" s="83"/>
      <c r="K238" s="83"/>
    </row>
    <row r="239" spans="1:11" x14ac:dyDescent="0.3">
      <c r="A239" s="85" t="s">
        <v>328</v>
      </c>
      <c r="B239" s="84"/>
      <c r="C239" s="83"/>
      <c r="D239" s="84"/>
      <c r="E239" s="83"/>
      <c r="F239" s="83"/>
      <c r="G239" s="83"/>
      <c r="H239" s="83"/>
      <c r="I239" s="83"/>
      <c r="J239" s="83"/>
      <c r="K239" s="83"/>
    </row>
  </sheetData>
  <sheetProtection algorithmName="SHA-512" hashValue="7O087z8j6gK42a0an51YuyCmFnpV/29XZj9a1SOe0G2XbZfkU80Su2wsUhR3Nt7cXoRLVcMcJppyMhCPjOkJ1g==" saltValue="+vmOdCQ/ITUqYKLi96dTQA==" spinCount="100000" sheet="1" selectLockedCells="1"/>
  <mergeCells count="179">
    <mergeCell ref="D65:D67"/>
    <mergeCell ref="E65:E67"/>
    <mergeCell ref="D68:D70"/>
    <mergeCell ref="E68:E70"/>
    <mergeCell ref="A147:A154"/>
    <mergeCell ref="B147:B154"/>
    <mergeCell ref="D149:D151"/>
    <mergeCell ref="D152:D154"/>
    <mergeCell ref="A102:A109"/>
    <mergeCell ref="B102:B109"/>
    <mergeCell ref="D104:D106"/>
    <mergeCell ref="E104:E106"/>
    <mergeCell ref="D107:D109"/>
    <mergeCell ref="E107:E109"/>
    <mergeCell ref="A118:A125"/>
    <mergeCell ref="B118:B125"/>
    <mergeCell ref="D120:D122"/>
    <mergeCell ref="A64:A76"/>
    <mergeCell ref="B64:B76"/>
    <mergeCell ref="D71:D73"/>
    <mergeCell ref="E71:E73"/>
    <mergeCell ref="D74:D76"/>
    <mergeCell ref="E74:E76"/>
    <mergeCell ref="B79:B83"/>
    <mergeCell ref="D51:D53"/>
    <mergeCell ref="E51:E53"/>
    <mergeCell ref="D54:D56"/>
    <mergeCell ref="E54:E56"/>
    <mergeCell ref="A57:A63"/>
    <mergeCell ref="B57:B63"/>
    <mergeCell ref="D58:D60"/>
    <mergeCell ref="E58:E60"/>
    <mergeCell ref="D61:D63"/>
    <mergeCell ref="E61:E63"/>
    <mergeCell ref="A1:I1"/>
    <mergeCell ref="A2:A4"/>
    <mergeCell ref="B2:B4"/>
    <mergeCell ref="C2:C4"/>
    <mergeCell ref="D2:D4"/>
    <mergeCell ref="A5:A8"/>
    <mergeCell ref="B5:B8"/>
    <mergeCell ref="D6:D8"/>
    <mergeCell ref="E6:E8"/>
    <mergeCell ref="A9:A13"/>
    <mergeCell ref="B9:B13"/>
    <mergeCell ref="D11:D13"/>
    <mergeCell ref="E11:E13"/>
    <mergeCell ref="A14:A20"/>
    <mergeCell ref="B14:B20"/>
    <mergeCell ref="D15:D17"/>
    <mergeCell ref="E15:E17"/>
    <mergeCell ref="D18:D20"/>
    <mergeCell ref="E18:E20"/>
    <mergeCell ref="A29:A35"/>
    <mergeCell ref="B29:B35"/>
    <mergeCell ref="D30:D32"/>
    <mergeCell ref="E30:E32"/>
    <mergeCell ref="D33:D35"/>
    <mergeCell ref="E33:E35"/>
    <mergeCell ref="A21:A28"/>
    <mergeCell ref="B21:B28"/>
    <mergeCell ref="D23:D25"/>
    <mergeCell ref="E23:E25"/>
    <mergeCell ref="D26:D28"/>
    <mergeCell ref="E26:E28"/>
    <mergeCell ref="D37:D39"/>
    <mergeCell ref="E37:E39"/>
    <mergeCell ref="D40:D42"/>
    <mergeCell ref="A201:A202"/>
    <mergeCell ref="B201:B202"/>
    <mergeCell ref="A203:A220"/>
    <mergeCell ref="B203:B220"/>
    <mergeCell ref="D212:D214"/>
    <mergeCell ref="E212:E214"/>
    <mergeCell ref="D215:D217"/>
    <mergeCell ref="E215:E217"/>
    <mergeCell ref="D218:D220"/>
    <mergeCell ref="E218:E220"/>
    <mergeCell ref="A190:A193"/>
    <mergeCell ref="B190:B193"/>
    <mergeCell ref="D191:D193"/>
    <mergeCell ref="E191:E193"/>
    <mergeCell ref="A198:A200"/>
    <mergeCell ref="B198:B200"/>
    <mergeCell ref="B169:B170"/>
    <mergeCell ref="A77:A78"/>
    <mergeCell ref="B77:B78"/>
    <mergeCell ref="A50:A56"/>
    <mergeCell ref="B50:B56"/>
    <mergeCell ref="E40:E42"/>
    <mergeCell ref="A43:A49"/>
    <mergeCell ref="B43:B49"/>
    <mergeCell ref="D44:D46"/>
    <mergeCell ref="E44:E46"/>
    <mergeCell ref="D47:D49"/>
    <mergeCell ref="E47:E49"/>
    <mergeCell ref="A221:A222"/>
    <mergeCell ref="B221:B222"/>
    <mergeCell ref="D198:D200"/>
    <mergeCell ref="E198:E200"/>
    <mergeCell ref="A171:A189"/>
    <mergeCell ref="B171:B189"/>
    <mergeCell ref="D181:D183"/>
    <mergeCell ref="E181:E183"/>
    <mergeCell ref="D184:D186"/>
    <mergeCell ref="E184:E186"/>
    <mergeCell ref="D187:D189"/>
    <mergeCell ref="E187:E189"/>
    <mergeCell ref="D144:D146"/>
    <mergeCell ref="A169:A170"/>
    <mergeCell ref="A36:A42"/>
    <mergeCell ref="B36:B42"/>
    <mergeCell ref="A79:A83"/>
    <mergeCell ref="D81:D83"/>
    <mergeCell ref="E81:E83"/>
    <mergeCell ref="A89:A93"/>
    <mergeCell ref="B89:B93"/>
    <mergeCell ref="D91:D93"/>
    <mergeCell ref="E91:E93"/>
    <mergeCell ref="E120:E122"/>
    <mergeCell ref="D96:D98"/>
    <mergeCell ref="E96:E98"/>
    <mergeCell ref="D99:D101"/>
    <mergeCell ref="E99:E101"/>
    <mergeCell ref="A94:A101"/>
    <mergeCell ref="B94:B101"/>
    <mergeCell ref="A84:A88"/>
    <mergeCell ref="B84:B88"/>
    <mergeCell ref="D86:D88"/>
    <mergeCell ref="E86:E88"/>
    <mergeCell ref="D123:D125"/>
    <mergeCell ref="E123:E125"/>
    <mergeCell ref="A110:A117"/>
    <mergeCell ref="B110:B117"/>
    <mergeCell ref="D112:D114"/>
    <mergeCell ref="E112:E114"/>
    <mergeCell ref="D115:D117"/>
    <mergeCell ref="E115:E117"/>
    <mergeCell ref="B134:B135"/>
    <mergeCell ref="A134:A135"/>
    <mergeCell ref="E144:E146"/>
    <mergeCell ref="E149:E151"/>
    <mergeCell ref="E152:E154"/>
    <mergeCell ref="A136:A140"/>
    <mergeCell ref="B136:B140"/>
    <mergeCell ref="D138:D140"/>
    <mergeCell ref="E138:E140"/>
    <mergeCell ref="A126:A133"/>
    <mergeCell ref="B126:B133"/>
    <mergeCell ref="D128:D130"/>
    <mergeCell ref="E128:E130"/>
    <mergeCell ref="D131:D133"/>
    <mergeCell ref="E131:E133"/>
    <mergeCell ref="A141:A146"/>
    <mergeCell ref="B141:B146"/>
    <mergeCell ref="D157:D159"/>
    <mergeCell ref="D160:D162"/>
    <mergeCell ref="D163:D165"/>
    <mergeCell ref="E228:G228"/>
    <mergeCell ref="A238:I238"/>
    <mergeCell ref="A232:I232"/>
    <mergeCell ref="A233:I233"/>
    <mergeCell ref="A234:I234"/>
    <mergeCell ref="A235:I235"/>
    <mergeCell ref="A236:I236"/>
    <mergeCell ref="A237:I237"/>
    <mergeCell ref="A194:A197"/>
    <mergeCell ref="B194:B197"/>
    <mergeCell ref="D195:D197"/>
    <mergeCell ref="E195:E197"/>
    <mergeCell ref="E229:G229"/>
    <mergeCell ref="D166:D168"/>
    <mergeCell ref="E157:E159"/>
    <mergeCell ref="E160:E162"/>
    <mergeCell ref="E163:E165"/>
    <mergeCell ref="E166:E168"/>
    <mergeCell ref="E227:G227"/>
    <mergeCell ref="A155:A168"/>
    <mergeCell ref="B155:B16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7" fitToHeight="0" orientation="landscape" r:id="rId1"/>
  <headerFooter>
    <oddFooter>&amp;C&amp;P z &amp;N</oddFooter>
  </headerFooter>
  <rowBreaks count="5" manualBreakCount="5">
    <brk id="42" max="16383" man="1"/>
    <brk id="88" max="16383" man="1"/>
    <brk id="135" max="16383" man="1"/>
    <brk id="170" max="16383" man="1"/>
    <brk id="2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9"/>
  <sheetViews>
    <sheetView workbookViewId="0"/>
  </sheetViews>
  <sheetFormatPr defaultRowHeight="14.4" x14ac:dyDescent="0.3"/>
  <cols>
    <col min="1" max="1" width="30.88671875" customWidth="1"/>
  </cols>
  <sheetData>
    <row r="1" spans="1:1" x14ac:dyDescent="0.3">
      <c r="A1" s="5" t="s">
        <v>70</v>
      </c>
    </row>
    <row r="2" spans="1:1" x14ac:dyDescent="0.3">
      <c r="A2" s="5" t="s">
        <v>71</v>
      </c>
    </row>
    <row r="3" spans="1:1" x14ac:dyDescent="0.3">
      <c r="A3" s="5" t="s">
        <v>72</v>
      </c>
    </row>
    <row r="4" spans="1:1" x14ac:dyDescent="0.3">
      <c r="A4" s="5" t="s">
        <v>73</v>
      </c>
    </row>
    <row r="5" spans="1:1" x14ac:dyDescent="0.3">
      <c r="A5" s="5" t="s">
        <v>74</v>
      </c>
    </row>
    <row r="6" spans="1:1" x14ac:dyDescent="0.3">
      <c r="A6" s="5" t="s">
        <v>75</v>
      </c>
    </row>
    <row r="7" spans="1:1" x14ac:dyDescent="0.3">
      <c r="A7" s="5" t="s">
        <v>76</v>
      </c>
    </row>
    <row r="8" spans="1:1" x14ac:dyDescent="0.3">
      <c r="A8" s="5" t="s">
        <v>77</v>
      </c>
    </row>
    <row r="9" spans="1:1" x14ac:dyDescent="0.3">
      <c r="A9" s="5" t="s">
        <v>78</v>
      </c>
    </row>
    <row r="10" spans="1:1" x14ac:dyDescent="0.3">
      <c r="A10" s="5" t="s">
        <v>79</v>
      </c>
    </row>
    <row r="11" spans="1:1" x14ac:dyDescent="0.3">
      <c r="A11" s="5" t="s">
        <v>80</v>
      </c>
    </row>
    <row r="12" spans="1:1" x14ac:dyDescent="0.3">
      <c r="A12" s="5" t="s">
        <v>81</v>
      </c>
    </row>
    <row r="13" spans="1:1" x14ac:dyDescent="0.3">
      <c r="A13" s="5" t="s">
        <v>82</v>
      </c>
    </row>
    <row r="14" spans="1:1" x14ac:dyDescent="0.3">
      <c r="A14" s="5" t="s">
        <v>83</v>
      </c>
    </row>
    <row r="15" spans="1:1" x14ac:dyDescent="0.3">
      <c r="A15" s="5" t="s">
        <v>84</v>
      </c>
    </row>
    <row r="16" spans="1:1" x14ac:dyDescent="0.3">
      <c r="A16" s="5" t="s">
        <v>85</v>
      </c>
    </row>
    <row r="17" spans="1:1" x14ac:dyDescent="0.3">
      <c r="A17" s="5" t="s">
        <v>86</v>
      </c>
    </row>
    <row r="18" spans="1:1" x14ac:dyDescent="0.3">
      <c r="A18" s="5" t="s">
        <v>87</v>
      </c>
    </row>
    <row r="19" spans="1:1" x14ac:dyDescent="0.3">
      <c r="A19" s="5" t="s">
        <v>88</v>
      </c>
    </row>
    <row r="20" spans="1:1" x14ac:dyDescent="0.3">
      <c r="A20" s="5" t="s">
        <v>89</v>
      </c>
    </row>
    <row r="21" spans="1:1" x14ac:dyDescent="0.3">
      <c r="A21" s="5" t="s">
        <v>90</v>
      </c>
    </row>
    <row r="22" spans="1:1" x14ac:dyDescent="0.3">
      <c r="A22" s="5" t="s">
        <v>91</v>
      </c>
    </row>
    <row r="23" spans="1:1" x14ac:dyDescent="0.3">
      <c r="A23" s="5" t="s">
        <v>92</v>
      </c>
    </row>
    <row r="24" spans="1:1" x14ac:dyDescent="0.3">
      <c r="A24" s="5" t="s">
        <v>93</v>
      </c>
    </row>
    <row r="25" spans="1:1" x14ac:dyDescent="0.3">
      <c r="A25" s="5" t="s">
        <v>94</v>
      </c>
    </row>
    <row r="26" spans="1:1" x14ac:dyDescent="0.3">
      <c r="A26" s="5" t="s">
        <v>95</v>
      </c>
    </row>
    <row r="27" spans="1:1" x14ac:dyDescent="0.3">
      <c r="A27" s="5" t="s">
        <v>96</v>
      </c>
    </row>
    <row r="28" spans="1:1" x14ac:dyDescent="0.3">
      <c r="A28" s="5" t="s">
        <v>97</v>
      </c>
    </row>
    <row r="29" spans="1:1" x14ac:dyDescent="0.3">
      <c r="A29" s="5" t="s">
        <v>98</v>
      </c>
    </row>
    <row r="30" spans="1:1" x14ac:dyDescent="0.3">
      <c r="A30" s="5" t="s">
        <v>99</v>
      </c>
    </row>
    <row r="31" spans="1:1" x14ac:dyDescent="0.3">
      <c r="A31" s="5" t="s">
        <v>100</v>
      </c>
    </row>
    <row r="32" spans="1:1" x14ac:dyDescent="0.3">
      <c r="A32" s="5" t="s">
        <v>101</v>
      </c>
    </row>
    <row r="33" spans="1:1" x14ac:dyDescent="0.3">
      <c r="A33" s="5" t="s">
        <v>102</v>
      </c>
    </row>
    <row r="34" spans="1:1" x14ac:dyDescent="0.3">
      <c r="A34" s="5" t="s">
        <v>103</v>
      </c>
    </row>
    <row r="35" spans="1:1" x14ac:dyDescent="0.3">
      <c r="A35" s="5" t="s">
        <v>104</v>
      </c>
    </row>
    <row r="36" spans="1:1" x14ac:dyDescent="0.3">
      <c r="A36" s="5" t="s">
        <v>105</v>
      </c>
    </row>
    <row r="37" spans="1:1" x14ac:dyDescent="0.3">
      <c r="A37" s="5" t="s">
        <v>106</v>
      </c>
    </row>
    <row r="38" spans="1:1" x14ac:dyDescent="0.3">
      <c r="A38" s="5" t="s">
        <v>107</v>
      </c>
    </row>
    <row r="39" spans="1:1" x14ac:dyDescent="0.3">
      <c r="A39" s="5" t="s">
        <v>108</v>
      </c>
    </row>
    <row r="40" spans="1:1" x14ac:dyDescent="0.3">
      <c r="A40" s="5" t="s">
        <v>109</v>
      </c>
    </row>
    <row r="41" spans="1:1" x14ac:dyDescent="0.3">
      <c r="A41" s="5" t="s">
        <v>110</v>
      </c>
    </row>
    <row r="42" spans="1:1" x14ac:dyDescent="0.3">
      <c r="A42" s="5" t="s">
        <v>111</v>
      </c>
    </row>
    <row r="43" spans="1:1" x14ac:dyDescent="0.3">
      <c r="A43" s="5" t="s">
        <v>112</v>
      </c>
    </row>
    <row r="44" spans="1:1" x14ac:dyDescent="0.3">
      <c r="A44" s="5" t="s">
        <v>113</v>
      </c>
    </row>
    <row r="45" spans="1:1" x14ac:dyDescent="0.3">
      <c r="A45" s="5" t="s">
        <v>114</v>
      </c>
    </row>
    <row r="46" spans="1:1" x14ac:dyDescent="0.3">
      <c r="A46" s="5" t="s">
        <v>115</v>
      </c>
    </row>
    <row r="47" spans="1:1" x14ac:dyDescent="0.3">
      <c r="A47" s="5" t="s">
        <v>116</v>
      </c>
    </row>
    <row r="48" spans="1:1" x14ac:dyDescent="0.3">
      <c r="A48" s="5" t="s">
        <v>117</v>
      </c>
    </row>
    <row r="49" spans="1:1" x14ac:dyDescent="0.3">
      <c r="A49" s="5" t="s">
        <v>118</v>
      </c>
    </row>
    <row r="50" spans="1:1" x14ac:dyDescent="0.3">
      <c r="A50" s="5" t="s">
        <v>119</v>
      </c>
    </row>
    <row r="51" spans="1:1" x14ac:dyDescent="0.3">
      <c r="A51" s="5" t="s">
        <v>120</v>
      </c>
    </row>
    <row r="52" spans="1:1" x14ac:dyDescent="0.3">
      <c r="A52" s="5" t="s">
        <v>121</v>
      </c>
    </row>
    <row r="53" spans="1:1" x14ac:dyDescent="0.3">
      <c r="A53" s="5" t="s">
        <v>122</v>
      </c>
    </row>
    <row r="54" spans="1:1" x14ac:dyDescent="0.3">
      <c r="A54" s="5" t="s">
        <v>123</v>
      </c>
    </row>
    <row r="55" spans="1:1" x14ac:dyDescent="0.3">
      <c r="A55" s="5" t="s">
        <v>124</v>
      </c>
    </row>
    <row r="56" spans="1:1" x14ac:dyDescent="0.3">
      <c r="A56" s="5" t="s">
        <v>125</v>
      </c>
    </row>
    <row r="57" spans="1:1" x14ac:dyDescent="0.3">
      <c r="A57" s="5" t="s">
        <v>126</v>
      </c>
    </row>
    <row r="58" spans="1:1" x14ac:dyDescent="0.3">
      <c r="A58" s="5" t="s">
        <v>127</v>
      </c>
    </row>
    <row r="59" spans="1:1" x14ac:dyDescent="0.3">
      <c r="A59" s="5" t="s">
        <v>128</v>
      </c>
    </row>
    <row r="60" spans="1:1" x14ac:dyDescent="0.3">
      <c r="A60" s="5" t="s">
        <v>129</v>
      </c>
    </row>
    <row r="61" spans="1:1" x14ac:dyDescent="0.3">
      <c r="A61" s="5" t="s">
        <v>130</v>
      </c>
    </row>
    <row r="62" spans="1:1" x14ac:dyDescent="0.3">
      <c r="A62" s="5" t="s">
        <v>131</v>
      </c>
    </row>
    <row r="63" spans="1:1" x14ac:dyDescent="0.3">
      <c r="A63" s="5" t="s">
        <v>132</v>
      </c>
    </row>
    <row r="64" spans="1:1" x14ac:dyDescent="0.3">
      <c r="A64" s="5" t="s">
        <v>133</v>
      </c>
    </row>
    <row r="65" spans="1:1" x14ac:dyDescent="0.3">
      <c r="A65" s="5" t="s">
        <v>134</v>
      </c>
    </row>
    <row r="66" spans="1:1" x14ac:dyDescent="0.3">
      <c r="A66" s="5" t="s">
        <v>135</v>
      </c>
    </row>
    <row r="67" spans="1:1" x14ac:dyDescent="0.3">
      <c r="A67" s="5" t="s">
        <v>136</v>
      </c>
    </row>
    <row r="68" spans="1:1" x14ac:dyDescent="0.3">
      <c r="A68" s="5" t="s">
        <v>137</v>
      </c>
    </row>
    <row r="69" spans="1:1" x14ac:dyDescent="0.3">
      <c r="A69" s="5" t="s">
        <v>138</v>
      </c>
    </row>
    <row r="70" spans="1:1" x14ac:dyDescent="0.3">
      <c r="A70" s="5" t="s">
        <v>139</v>
      </c>
    </row>
    <row r="71" spans="1:1" x14ac:dyDescent="0.3">
      <c r="A71" s="5" t="s">
        <v>140</v>
      </c>
    </row>
    <row r="72" spans="1:1" x14ac:dyDescent="0.3">
      <c r="A72" s="5" t="s">
        <v>141</v>
      </c>
    </row>
    <row r="73" spans="1:1" x14ac:dyDescent="0.3">
      <c r="A73" s="5" t="s">
        <v>142</v>
      </c>
    </row>
    <row r="74" spans="1:1" x14ac:dyDescent="0.3">
      <c r="A74" s="5" t="s">
        <v>143</v>
      </c>
    </row>
    <row r="75" spans="1:1" x14ac:dyDescent="0.3">
      <c r="A75" s="5" t="s">
        <v>144</v>
      </c>
    </row>
    <row r="76" spans="1:1" x14ac:dyDescent="0.3">
      <c r="A76" s="5" t="s">
        <v>145</v>
      </c>
    </row>
    <row r="77" spans="1:1" x14ac:dyDescent="0.3">
      <c r="A77" s="5" t="s">
        <v>146</v>
      </c>
    </row>
    <row r="78" spans="1:1" x14ac:dyDescent="0.3">
      <c r="A78" s="5" t="s">
        <v>147</v>
      </c>
    </row>
    <row r="79" spans="1:1" x14ac:dyDescent="0.3">
      <c r="A79" s="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"/>
  <sheetViews>
    <sheetView workbookViewId="0"/>
  </sheetViews>
  <sheetFormatPr defaultRowHeight="14.4" x14ac:dyDescent="0.3"/>
  <cols>
    <col min="10" max="10" width="11.33203125" bestFit="1" customWidth="1"/>
    <col min="13" max="13" width="11.33203125" bestFit="1" customWidth="1"/>
    <col min="14" max="14" width="13.88671875" bestFit="1" customWidth="1"/>
    <col min="15" max="15" width="11.33203125" bestFit="1" customWidth="1"/>
    <col min="16" max="18" width="12.88671875" bestFit="1" customWidth="1"/>
  </cols>
  <sheetData>
    <row r="1" spans="1:19" ht="48" x14ac:dyDescent="0.3">
      <c r="A1" s="6" t="s">
        <v>149</v>
      </c>
      <c r="B1" s="6" t="s">
        <v>5</v>
      </c>
      <c r="C1" s="6" t="s">
        <v>8</v>
      </c>
      <c r="D1" s="6" t="s">
        <v>10</v>
      </c>
      <c r="E1" s="6" t="s">
        <v>11</v>
      </c>
      <c r="F1" s="6" t="s">
        <v>12</v>
      </c>
      <c r="G1" s="6" t="s">
        <v>2</v>
      </c>
      <c r="H1" s="7" t="s">
        <v>3</v>
      </c>
      <c r="I1" s="7" t="s">
        <v>150</v>
      </c>
      <c r="J1" s="6" t="s">
        <v>20</v>
      </c>
      <c r="K1" s="6" t="s">
        <v>151</v>
      </c>
      <c r="L1" s="6" t="s">
        <v>152</v>
      </c>
      <c r="M1" s="6" t="s">
        <v>153</v>
      </c>
      <c r="N1" s="8" t="s">
        <v>154</v>
      </c>
      <c r="O1" s="6" t="s">
        <v>155</v>
      </c>
      <c r="P1" s="6" t="s">
        <v>156</v>
      </c>
      <c r="Q1" s="6" t="s">
        <v>157</v>
      </c>
      <c r="R1" s="6" t="s">
        <v>158</v>
      </c>
      <c r="S1" s="6" t="s">
        <v>159</v>
      </c>
    </row>
    <row r="2" spans="1:19" x14ac:dyDescent="0.3">
      <c r="B2">
        <f>'PDS-PPS-OKTE'!B9</f>
        <v>0</v>
      </c>
      <c r="C2">
        <f>'PDS-PPS-OKTE'!B16</f>
        <v>0</v>
      </c>
      <c r="D2">
        <f>'PDS-PPS-OKTE'!F16</f>
        <v>0</v>
      </c>
      <c r="E2">
        <f>'PDS-PPS-OKTE'!B19</f>
        <v>0</v>
      </c>
      <c r="F2">
        <f>'PDS-PPS-OKTE'!D19</f>
        <v>0</v>
      </c>
      <c r="G2">
        <f>'PDS-PPS-OKTE'!B6</f>
        <v>0</v>
      </c>
      <c r="H2">
        <f>'PDS-PPS-OKTE'!D6</f>
        <v>0</v>
      </c>
      <c r="I2">
        <f>'PDS-PPS-OKTE'!F6</f>
        <v>0</v>
      </c>
      <c r="J2">
        <f>'PDS-PPS-OKTE'!B33</f>
        <v>0</v>
      </c>
      <c r="K2" s="1" t="s">
        <v>160</v>
      </c>
      <c r="L2" s="1" t="s">
        <v>161</v>
      </c>
      <c r="M2">
        <f>'PDS-PPS-OKTE'!B48</f>
        <v>0</v>
      </c>
      <c r="N2" s="9" t="e">
        <f>#REF!</f>
        <v>#REF!</v>
      </c>
      <c r="O2" s="2" t="str">
        <f>IF('PDS-PPS-OKTE'!B103="","ÁNO","NIE")</f>
        <v>NIE</v>
      </c>
      <c r="P2" s="4" t="s">
        <v>49</v>
      </c>
      <c r="Q2" s="4" t="s">
        <v>49</v>
      </c>
      <c r="R2" s="4" t="s">
        <v>49</v>
      </c>
    </row>
  </sheetData>
  <dataValidations count="1">
    <dataValidation type="list" allowBlank="1" showInputMessage="1" showErrorMessage="1" prompt="ZVOLIŤ MOŽNOSŤ" sqref="P2:R2" xr:uid="{00000000-0002-0000-0300-000000000000}">
      <formula1>"Zvoliť možnosť, ÁNO, NIE"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164DE7DC3DCB418B518C9F80E743FE" ma:contentTypeVersion="17" ma:contentTypeDescription="Umožňuje vytvoriť nový dokument." ma:contentTypeScope="" ma:versionID="aad537cf70b97c759c5c1420c856f494">
  <xsd:schema xmlns:xsd="http://www.w3.org/2001/XMLSchema" xmlns:xs="http://www.w3.org/2001/XMLSchema" xmlns:p="http://schemas.microsoft.com/office/2006/metadata/properties" xmlns:ns3="a0306c2e-2ed6-4f7c-8e8d-dc84666b0b98" xmlns:ns4="9754410a-62e8-4354-a353-ce3b86e7de89" targetNamespace="http://schemas.microsoft.com/office/2006/metadata/properties" ma:root="true" ma:fieldsID="80aaf9d69e13ecf12be8c52143b66736" ns3:_="" ns4:_="">
    <xsd:import namespace="a0306c2e-2ed6-4f7c-8e8d-dc84666b0b98"/>
    <xsd:import namespace="9754410a-62e8-4354-a353-ce3b86e7de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06c2e-2ed6-4f7c-8e8d-dc84666b0b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4410a-62e8-4354-a353-ce3b86e7de8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f:fields xmlns:f="http://schemas.fabasoft.com/folio/2007/fields">
  <f:record>
    <f:field ref="objname" par="" text="Výpočet výšky kompenzácie" edit="true"/>
    <f:field ref="objsubject" par="" text="Výpočet výšky kompenzácie" edit="true"/>
    <f:field ref="objcreatedby" par="" text="wsmhpzpness"/>
    <f:field ref="objcreatedat" par="" date="2024-11-19T12:00:17" text="19.11.2024 12:00:17"/>
    <f:field ref="objchangedby" par="" text="wsmhpzpness"/>
    <f:field ref="objmodifiedat" par="" date="2024-11-19T12:16:43" text="19.11.2024 12:16:43"/>
    <f:field ref="doc_FSCFOLIO_1_1001_FieldDocumentNumber" par="" text=""/>
    <f:field ref="doc_FSCFOLIO_1_1001_FieldSubject" par="" text="Výpočet výšky kompenzácie" edit="true"/>
    <f:field ref="FSCFOLIO_1_1001_FieldCurrentUser" par="" text="Mgr. Renáta Drobná"/>
    <f:field ref="CCAPRECONFIG_15_1001_Objektname" par="" text="Výpočet výšky kompenzácie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Stredoslovenská distribučná, a.s."/>
    <f:field ref="SKEDITIONREG_103_510_POBox" par="" text=""/>
    <f:field ref="SKEDITIONREG_103_510_Ulica" par="" text="Pri Rajčianke 2927/8"/>
    <f:field ref="SKEDITIONREG_103_510_PSC" par="" text="010 01"/>
    <f:field ref="SKEDITIONREG_103_510_Obec" par="" text="Žilina"/>
    <f:field ref="SKEDITIONREG_103_510_Krajina" par="" text=""/>
    <f:field ref="SKEDITIONREG_103_510_Stat" par="" text=""/>
    <f:field ref="SKEDITIONREG_103_510_AddrLine1" par="" text="Pri Rajčianke 2927/8"/>
    <f:field ref="SKEDITIONREG_103_510_AddrLine2" par="" text="Žilina"/>
    <f:field ref="SKEDITIONREG_103_510_AddrLine3" par="" text=""/>
    <f:field ref="SKEDITIONREG_103_510_AddrLine4" par="" text=""/>
    <f:field ref="SKEDITIONREG_103_510_ElAddr1" par="" text="Stredoslovenská distribučná, a .s."/>
    <f:field ref="SKEDITIONREG_103_510_ElAddr2" par="" text="ico://sk/36442151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306c2e-2ed6-4f7c-8e8d-dc84666b0b98" xsi:nil="true"/>
  </documentManagement>
</p:properties>
</file>

<file path=customXml/itemProps1.xml><?xml version="1.0" encoding="utf-8"?>
<ds:datastoreItem xmlns:ds="http://schemas.openxmlformats.org/officeDocument/2006/customXml" ds:itemID="{3952BF65-A6E2-435C-A0A5-250A20A5D18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CF7F4D5-EF5E-4869-8B3A-6DEACE9816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306c2e-2ed6-4f7c-8e8d-dc84666b0b98"/>
    <ds:schemaRef ds:uri="9754410a-62e8-4354-a353-ce3b86e7d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3F045-D092-4AD4-989D-12B7CB1FDD8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5.xml><?xml version="1.0" encoding="utf-8"?>
<ds:datastoreItem xmlns:ds="http://schemas.openxmlformats.org/officeDocument/2006/customXml" ds:itemID="{3368C611-18D2-4075-A9AF-F4B30066A4EE}">
  <ds:schemaRefs>
    <ds:schemaRef ds:uri="http://purl.org/dc/dcmitype/"/>
    <ds:schemaRef ds:uri="http://www.w3.org/XML/1998/namespace"/>
    <ds:schemaRef ds:uri="9754410a-62e8-4354-a353-ce3b86e7de89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0306c2e-2ed6-4f7c-8e8d-dc84666b0b98"/>
  </ds:schemaRefs>
</ds:datastoreItem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</vt:i4>
      </vt:variant>
    </vt:vector>
  </HeadingPairs>
  <TitlesOfParts>
    <vt:vector size="8" baseType="lpstr">
      <vt:lpstr>PDS-PPS-OKTE</vt:lpstr>
      <vt:lpstr>Návod</vt:lpstr>
      <vt:lpstr>Údaje o žiadateľovi</vt:lpstr>
      <vt:lpstr>Výsledok RZ 2024 Tarify </vt:lpstr>
      <vt:lpstr>podklad PDS</vt:lpstr>
      <vt:lpstr>Okresy</vt:lpstr>
      <vt:lpstr>Output</vt:lpstr>
      <vt:lpstr>'podklad PDS'!Názvy_tlače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2015-06-05T18:19:34Z</dcterms:created>
  <dcterms:modified xsi:type="dcterms:W3CDTF">2026-08-31T10:24:26Z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0x010100FA164DE7DC3DCB418B518C9F80E743FE</vt:lpwstr>
  </property>
</Properties>
</file>