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10"/>
  </bookViews>
  <sheets>
    <sheet name="Priemyselné parky" sheetId="21" r:id="rId1"/>
    <sheet name="MASTER" sheetId="19" r:id="rId2"/>
    <sheet name="Calc_UoZ" sheetId="3" r:id="rId3"/>
    <sheet name="Calc_m2" sheetId="11" r:id="rId4"/>
    <sheet name="Calc_Dopyt" sheetId="17" r:id="rId5"/>
    <sheet name="dataset_okres" sheetId="2" r:id="rId6"/>
    <sheet name="Input_Pracovná sila" sheetId="14" r:id="rId7"/>
    <sheet name="Input_dopyt" sheetId="16" r:id="rId8"/>
    <sheet name="Input_volna plocha" sheetId="15" r:id="rId9"/>
    <sheet name="mapa_obce" sheetId="9" r:id="rId10"/>
  </sheets>
  <externalReferences>
    <externalReference r:id="rId11"/>
  </externalReferences>
  <definedNames>
    <definedName name="_xlnm._FilterDatabase" localSheetId="5" hidden="1">dataset_okres!$A$1:$G$83</definedName>
    <definedName name="_xlnm._FilterDatabase" localSheetId="9" hidden="1">mapa_obce!$A$1:$C$2901</definedName>
    <definedName name="druh">[1]Zdroj!$C$1:$C$2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1" l="1"/>
  <c r="A4" i="21"/>
  <c r="A2" i="21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3" i="17"/>
  <c r="C57" i="15" l="1"/>
  <c r="C49" i="15"/>
  <c r="C78" i="15"/>
  <c r="C52" i="15"/>
  <c r="C18" i="15"/>
  <c r="C27" i="15"/>
  <c r="C83" i="15"/>
  <c r="C53" i="15"/>
  <c r="C70" i="15"/>
  <c r="C69" i="15"/>
  <c r="C45" i="15"/>
  <c r="C82" i="15"/>
  <c r="C13" i="15"/>
  <c r="C17" i="15"/>
  <c r="C16" i="15"/>
  <c r="C80" i="15"/>
  <c r="C54" i="15"/>
  <c r="C25" i="15"/>
  <c r="C65" i="15"/>
  <c r="C31" i="15"/>
  <c r="C30" i="15"/>
  <c r="C28" i="15"/>
  <c r="C62" i="15"/>
  <c r="C29" i="15"/>
  <c r="C38" i="15"/>
  <c r="C73" i="15"/>
  <c r="C12" i="15"/>
  <c r="C72" i="15"/>
  <c r="C60" i="15"/>
  <c r="C51" i="15"/>
  <c r="C37" i="15"/>
  <c r="E6" i="16" l="1"/>
  <c r="E7" i="16"/>
  <c r="E8" i="16"/>
  <c r="E9" i="16"/>
  <c r="E10" i="16"/>
  <c r="E11" i="16"/>
  <c r="E12" i="16"/>
  <c r="E13" i="16"/>
  <c r="E15" i="16"/>
  <c r="E16" i="16"/>
  <c r="E17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9" i="16"/>
  <c r="E40" i="16"/>
  <c r="E41" i="16"/>
  <c r="E43" i="16"/>
  <c r="E44" i="16"/>
  <c r="E45" i="16"/>
  <c r="E46" i="16"/>
  <c r="E47" i="16"/>
  <c r="E48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6" i="16"/>
  <c r="E67" i="16"/>
  <c r="E68" i="16"/>
  <c r="E69" i="16"/>
  <c r="E70" i="16"/>
  <c r="E73" i="16"/>
  <c r="E74" i="16"/>
  <c r="E75" i="16"/>
  <c r="E76" i="16"/>
  <c r="E78" i="16"/>
  <c r="E79" i="16"/>
  <c r="E80" i="16"/>
  <c r="E81" i="16"/>
  <c r="E82" i="16"/>
  <c r="E83" i="16"/>
  <c r="E84" i="16"/>
  <c r="E86" i="16"/>
  <c r="E87" i="16"/>
  <c r="E88" i="16"/>
  <c r="E89" i="16"/>
  <c r="E90" i="16"/>
  <c r="E91" i="16"/>
  <c r="E93" i="16"/>
  <c r="E94" i="16"/>
  <c r="E95" i="16"/>
  <c r="E96" i="16"/>
  <c r="E98" i="16"/>
  <c r="E99" i="16"/>
  <c r="E100" i="16"/>
  <c r="E101" i="16"/>
  <c r="E102" i="16"/>
  <c r="E103" i="16"/>
  <c r="E104" i="16"/>
  <c r="E105" i="16"/>
  <c r="E106" i="16"/>
  <c r="E107" i="16"/>
  <c r="E108" i="16"/>
  <c r="E110" i="16"/>
  <c r="E111" i="16"/>
  <c r="E112" i="16"/>
  <c r="E113" i="16"/>
  <c r="E114" i="16"/>
  <c r="E115" i="16"/>
  <c r="E3" i="16"/>
  <c r="E4" i="16"/>
  <c r="E5" i="16"/>
  <c r="E2" i="16"/>
  <c r="N74" i="17" l="1"/>
  <c r="M74" i="17"/>
  <c r="N73" i="17"/>
  <c r="M73" i="17"/>
  <c r="L73" i="17"/>
  <c r="K73" i="17"/>
  <c r="J73" i="17"/>
  <c r="N72" i="17"/>
  <c r="M72" i="17"/>
  <c r="L72" i="17"/>
  <c r="K72" i="17"/>
  <c r="N71" i="17"/>
  <c r="M71" i="17"/>
  <c r="L71" i="17"/>
  <c r="K71" i="17"/>
  <c r="N70" i="17"/>
  <c r="M70" i="17"/>
  <c r="N69" i="17"/>
  <c r="M69" i="17"/>
  <c r="L69" i="17"/>
  <c r="N68" i="17"/>
  <c r="M68" i="17"/>
  <c r="L68" i="17"/>
  <c r="K68" i="17"/>
  <c r="J68" i="17"/>
  <c r="N67" i="17"/>
  <c r="M67" i="17"/>
  <c r="L67" i="17"/>
  <c r="K67" i="17"/>
  <c r="J67" i="17"/>
  <c r="I67" i="17"/>
  <c r="H67" i="17"/>
  <c r="N66" i="17"/>
  <c r="M66" i="17"/>
  <c r="N65" i="17"/>
  <c r="M65" i="17"/>
  <c r="L65" i="17"/>
  <c r="K65" i="17"/>
  <c r="J65" i="17"/>
  <c r="I65" i="17"/>
  <c r="H65" i="17"/>
  <c r="N64" i="17"/>
  <c r="M64" i="17"/>
  <c r="L64" i="17"/>
  <c r="K64" i="17"/>
  <c r="J64" i="17"/>
  <c r="I64" i="17"/>
  <c r="N63" i="17"/>
  <c r="M63" i="17"/>
  <c r="L63" i="17"/>
  <c r="N62" i="17"/>
  <c r="M62" i="17"/>
  <c r="L62" i="17"/>
  <c r="K62" i="17"/>
  <c r="J62" i="17"/>
  <c r="N61" i="17"/>
  <c r="M61" i="17"/>
  <c r="L61" i="17"/>
  <c r="K61" i="17"/>
  <c r="J61" i="17"/>
  <c r="I61" i="17"/>
  <c r="H61" i="17"/>
  <c r="N60" i="17"/>
  <c r="M60" i="17"/>
  <c r="L60" i="17"/>
  <c r="K60" i="17"/>
  <c r="J60" i="17"/>
  <c r="N59" i="17"/>
  <c r="M59" i="17"/>
  <c r="L59" i="17"/>
  <c r="K59" i="17"/>
  <c r="J59" i="17"/>
  <c r="I59" i="17"/>
  <c r="H59" i="17"/>
  <c r="N58" i="17"/>
  <c r="M58" i="17"/>
  <c r="L58" i="17"/>
  <c r="K58" i="17"/>
  <c r="J58" i="17"/>
  <c r="N57" i="17"/>
  <c r="M57" i="17"/>
  <c r="L57" i="17"/>
  <c r="K57" i="17"/>
  <c r="J57" i="17"/>
  <c r="I57" i="17"/>
  <c r="H57" i="17"/>
  <c r="N56" i="17"/>
  <c r="M56" i="17"/>
  <c r="L56" i="17"/>
  <c r="K56" i="17"/>
  <c r="J56" i="17"/>
  <c r="I56" i="17"/>
  <c r="N55" i="17"/>
  <c r="M55" i="17"/>
  <c r="L55" i="17"/>
  <c r="K55" i="17"/>
  <c r="J55" i="17"/>
  <c r="I55" i="17"/>
  <c r="H55" i="17"/>
  <c r="N54" i="17"/>
  <c r="M54" i="17"/>
  <c r="L54" i="17"/>
  <c r="K54" i="17"/>
  <c r="J54" i="17"/>
  <c r="I54" i="17"/>
  <c r="N53" i="17"/>
  <c r="M53" i="17"/>
  <c r="L53" i="17"/>
  <c r="K53" i="17"/>
  <c r="J53" i="17"/>
  <c r="N52" i="17"/>
  <c r="M52" i="17"/>
  <c r="L52" i="17"/>
  <c r="K52" i="17"/>
  <c r="J52" i="17"/>
  <c r="N51" i="17"/>
  <c r="M51" i="17"/>
  <c r="L51" i="17"/>
  <c r="K51" i="17"/>
  <c r="J51" i="17"/>
  <c r="I51" i="17"/>
  <c r="N50" i="17"/>
  <c r="M50" i="17"/>
  <c r="L50" i="17"/>
  <c r="K50" i="17"/>
  <c r="N49" i="17"/>
  <c r="M49" i="17"/>
  <c r="L49" i="17"/>
  <c r="K49" i="17"/>
  <c r="J49" i="17"/>
  <c r="I49" i="17"/>
  <c r="N48" i="17"/>
  <c r="M48" i="17"/>
  <c r="L48" i="17"/>
  <c r="K48" i="17"/>
  <c r="J48" i="17"/>
  <c r="N47" i="17"/>
  <c r="M47" i="17"/>
  <c r="L47" i="17"/>
  <c r="K47" i="17"/>
  <c r="J47" i="17"/>
  <c r="I47" i="17"/>
  <c r="H47" i="17"/>
  <c r="N46" i="17"/>
  <c r="M46" i="17"/>
  <c r="L46" i="17"/>
  <c r="K46" i="17"/>
  <c r="J46" i="17"/>
  <c r="I46" i="17"/>
  <c r="H46" i="17"/>
  <c r="N45" i="17"/>
  <c r="M45" i="17"/>
  <c r="L45" i="17"/>
  <c r="K45" i="17"/>
  <c r="J45" i="17"/>
  <c r="I45" i="17"/>
  <c r="N44" i="17"/>
  <c r="M44" i="17"/>
  <c r="L44" i="17"/>
  <c r="K44" i="17"/>
  <c r="N43" i="17"/>
  <c r="M43" i="17"/>
  <c r="N42" i="17"/>
  <c r="M42" i="17"/>
  <c r="L42" i="17"/>
  <c r="K42" i="17"/>
  <c r="J42" i="17"/>
  <c r="N41" i="17"/>
  <c r="M41" i="17"/>
  <c r="L41" i="17"/>
  <c r="K41" i="17"/>
  <c r="J41" i="17"/>
  <c r="I41" i="17"/>
  <c r="N40" i="17"/>
  <c r="M40" i="17"/>
  <c r="L40" i="17"/>
  <c r="K40" i="17"/>
  <c r="J40" i="17"/>
  <c r="N39" i="17"/>
  <c r="N38" i="17"/>
  <c r="M38" i="17"/>
  <c r="L38" i="17"/>
  <c r="K38" i="17"/>
  <c r="J38" i="17"/>
  <c r="I38" i="17"/>
  <c r="N37" i="17"/>
  <c r="M37" i="17"/>
  <c r="L37" i="17"/>
  <c r="K37" i="17"/>
  <c r="J37" i="17"/>
  <c r="I37" i="17"/>
  <c r="N36" i="17"/>
  <c r="M36" i="17"/>
  <c r="L36" i="17"/>
  <c r="N35" i="17"/>
  <c r="M35" i="17"/>
  <c r="L35" i="17"/>
  <c r="K35" i="17"/>
  <c r="J35" i="17"/>
  <c r="I35" i="17"/>
  <c r="H35" i="17"/>
  <c r="N34" i="17"/>
  <c r="M34" i="17"/>
  <c r="L34" i="17"/>
  <c r="K34" i="17"/>
  <c r="J34" i="17"/>
  <c r="N33" i="17"/>
  <c r="M33" i="17"/>
  <c r="L33" i="17"/>
  <c r="K33" i="17"/>
  <c r="J33" i="17"/>
  <c r="N32" i="17"/>
  <c r="M32" i="17"/>
  <c r="L32" i="17"/>
  <c r="K32" i="17"/>
  <c r="N31" i="17"/>
  <c r="M31" i="17"/>
  <c r="L31" i="17"/>
  <c r="K31" i="17"/>
  <c r="J31" i="17"/>
  <c r="I31" i="17"/>
  <c r="H31" i="17"/>
  <c r="N30" i="17"/>
  <c r="M30" i="17"/>
  <c r="L30" i="17"/>
  <c r="K30" i="17"/>
  <c r="J30" i="17"/>
  <c r="I30" i="17"/>
  <c r="N29" i="17"/>
  <c r="M29" i="17"/>
  <c r="L29" i="17"/>
  <c r="K29" i="17"/>
  <c r="J29" i="17"/>
  <c r="N28" i="17"/>
  <c r="M28" i="17"/>
  <c r="L28" i="17"/>
  <c r="N27" i="17"/>
  <c r="M27" i="17"/>
  <c r="L27" i="17"/>
  <c r="K27" i="17"/>
  <c r="J27" i="17"/>
  <c r="N26" i="17"/>
  <c r="M26" i="17"/>
  <c r="L26" i="17"/>
  <c r="K26" i="17"/>
  <c r="J26" i="17"/>
  <c r="N25" i="17"/>
  <c r="M25" i="17"/>
  <c r="L25" i="17"/>
  <c r="K25" i="17"/>
  <c r="J25" i="17"/>
  <c r="N24" i="17"/>
  <c r="M24" i="17"/>
  <c r="L24" i="17"/>
  <c r="K24" i="17"/>
  <c r="N23" i="17"/>
  <c r="M23" i="17"/>
  <c r="L23" i="17"/>
  <c r="K23" i="17"/>
  <c r="J23" i="17"/>
  <c r="I23" i="17"/>
  <c r="N22" i="17"/>
  <c r="M22" i="17"/>
  <c r="L22" i="17"/>
  <c r="K22" i="17"/>
  <c r="J22" i="17"/>
  <c r="I22" i="17"/>
  <c r="H22" i="17"/>
  <c r="G22" i="17"/>
  <c r="N21" i="17"/>
  <c r="M21" i="17"/>
  <c r="L21" i="17"/>
  <c r="K21" i="17"/>
  <c r="J21" i="17"/>
  <c r="I21" i="17"/>
  <c r="N20" i="17"/>
  <c r="M20" i="17"/>
  <c r="L20" i="17"/>
  <c r="K20" i="17"/>
  <c r="J20" i="17"/>
  <c r="I20" i="17"/>
  <c r="H20" i="17"/>
  <c r="G20" i="17"/>
  <c r="F20" i="17"/>
  <c r="N19" i="17"/>
  <c r="M19" i="17"/>
  <c r="L19" i="17"/>
  <c r="K19" i="17"/>
  <c r="J19" i="17"/>
  <c r="I19" i="17"/>
  <c r="N18" i="17"/>
  <c r="M18" i="17"/>
  <c r="L18" i="17"/>
  <c r="K18" i="17"/>
  <c r="J18" i="17"/>
  <c r="N17" i="17"/>
  <c r="M17" i="17"/>
  <c r="L17" i="17"/>
  <c r="K17" i="17"/>
  <c r="N16" i="17"/>
  <c r="M16" i="17"/>
  <c r="L16" i="17"/>
  <c r="K16" i="17"/>
  <c r="J16" i="17"/>
  <c r="N15" i="17"/>
  <c r="M15" i="17"/>
  <c r="L15" i="17"/>
  <c r="K15" i="17"/>
  <c r="J15" i="17"/>
  <c r="I15" i="17"/>
  <c r="N14" i="17"/>
  <c r="M14" i="17"/>
  <c r="L14" i="17"/>
  <c r="N13" i="17"/>
  <c r="M13" i="17"/>
  <c r="L13" i="17"/>
  <c r="K13" i="17"/>
  <c r="N12" i="17"/>
  <c r="M12" i="17"/>
  <c r="L12" i="17"/>
  <c r="K12" i="17"/>
  <c r="J12" i="17"/>
  <c r="I12" i="17"/>
  <c r="N11" i="17"/>
  <c r="M11" i="17"/>
  <c r="L11" i="17"/>
  <c r="N10" i="17"/>
  <c r="M10" i="17"/>
  <c r="L10" i="17"/>
  <c r="K10" i="17"/>
  <c r="J10" i="17"/>
  <c r="N9" i="17"/>
  <c r="M9" i="17"/>
  <c r="L9" i="17"/>
  <c r="K9" i="17"/>
  <c r="J9" i="17"/>
  <c r="I9" i="17"/>
  <c r="H9" i="17"/>
  <c r="N8" i="17"/>
  <c r="M8" i="17"/>
  <c r="L8" i="17"/>
  <c r="K8" i="17"/>
  <c r="J8" i="17"/>
  <c r="N6" i="17"/>
  <c r="M6" i="17"/>
  <c r="L6" i="17"/>
  <c r="K6" i="17"/>
  <c r="J6" i="17"/>
  <c r="N5" i="17"/>
  <c r="M5" i="17"/>
  <c r="L5" i="17"/>
  <c r="K5" i="17"/>
  <c r="J5" i="17"/>
  <c r="N4" i="17"/>
  <c r="M4" i="17"/>
  <c r="L4" i="17"/>
  <c r="N3" i="17"/>
  <c r="M3" i="17"/>
  <c r="L3" i="17"/>
  <c r="K3" i="17"/>
  <c r="J3" i="17"/>
  <c r="I3" i="17"/>
  <c r="J79" i="11" l="1"/>
  <c r="K79" i="11"/>
  <c r="L79" i="11"/>
  <c r="H80" i="11"/>
  <c r="I80" i="11"/>
  <c r="J80" i="11"/>
  <c r="K80" i="11"/>
  <c r="L80" i="11"/>
  <c r="H81" i="11"/>
  <c r="I81" i="11"/>
  <c r="J81" i="11"/>
  <c r="K81" i="11"/>
  <c r="L81" i="11"/>
  <c r="H83" i="11"/>
  <c r="I83" i="11"/>
  <c r="J83" i="11"/>
  <c r="K83" i="11"/>
  <c r="L83" i="11"/>
  <c r="F84" i="11"/>
  <c r="G84" i="11"/>
  <c r="H84" i="11"/>
  <c r="I84" i="11"/>
  <c r="J84" i="11"/>
  <c r="K84" i="11"/>
  <c r="L84" i="11"/>
  <c r="H85" i="11"/>
  <c r="I85" i="11"/>
  <c r="J85" i="11"/>
  <c r="K85" i="11"/>
  <c r="L85" i="11"/>
  <c r="J86" i="11"/>
  <c r="K86" i="11"/>
  <c r="L86" i="11"/>
  <c r="G87" i="11"/>
  <c r="H87" i="11"/>
  <c r="I87" i="11"/>
  <c r="J87" i="11"/>
  <c r="K87" i="11"/>
  <c r="L87" i="11"/>
  <c r="I88" i="11"/>
  <c r="J88" i="11"/>
  <c r="K88" i="11"/>
  <c r="L88" i="11"/>
  <c r="J89" i="11"/>
  <c r="K89" i="11"/>
  <c r="L89" i="11"/>
  <c r="G90" i="11"/>
  <c r="H90" i="11"/>
  <c r="I90" i="11"/>
  <c r="J90" i="11"/>
  <c r="K90" i="11"/>
  <c r="L90" i="11"/>
  <c r="H91" i="11"/>
  <c r="I91" i="11"/>
  <c r="J91" i="11"/>
  <c r="K91" i="11"/>
  <c r="L91" i="11"/>
  <c r="I92" i="11"/>
  <c r="J92" i="11"/>
  <c r="K92" i="11"/>
  <c r="L92" i="11"/>
  <c r="H93" i="11"/>
  <c r="I93" i="11"/>
  <c r="J93" i="11"/>
  <c r="K93" i="11"/>
  <c r="L93" i="11"/>
  <c r="G94" i="11"/>
  <c r="H94" i="11"/>
  <c r="I94" i="11"/>
  <c r="J94" i="11"/>
  <c r="K94" i="11"/>
  <c r="L94" i="11"/>
  <c r="D95" i="11"/>
  <c r="E95" i="11"/>
  <c r="F95" i="11"/>
  <c r="G95" i="11"/>
  <c r="H95" i="11"/>
  <c r="I95" i="11"/>
  <c r="J95" i="11"/>
  <c r="K95" i="11"/>
  <c r="L95" i="11"/>
  <c r="G96" i="11"/>
  <c r="H96" i="11"/>
  <c r="I96" i="11"/>
  <c r="J96" i="11"/>
  <c r="K96" i="11"/>
  <c r="L96" i="11"/>
  <c r="E97" i="11"/>
  <c r="F97" i="11"/>
  <c r="G97" i="11"/>
  <c r="H97" i="11"/>
  <c r="I97" i="11"/>
  <c r="J97" i="11"/>
  <c r="K97" i="11"/>
  <c r="L97" i="11"/>
  <c r="G98" i="11"/>
  <c r="H98" i="11"/>
  <c r="I98" i="11"/>
  <c r="J98" i="11"/>
  <c r="K98" i="11"/>
  <c r="L98" i="11"/>
  <c r="I99" i="11"/>
  <c r="J99" i="11"/>
  <c r="K99" i="11"/>
  <c r="L99" i="11"/>
  <c r="H100" i="11"/>
  <c r="I100" i="11"/>
  <c r="J100" i="11"/>
  <c r="K100" i="11"/>
  <c r="L100" i="11"/>
  <c r="H101" i="11"/>
  <c r="I101" i="11"/>
  <c r="J101" i="11"/>
  <c r="K101" i="11"/>
  <c r="L101" i="11"/>
  <c r="H102" i="11"/>
  <c r="I102" i="11"/>
  <c r="J102" i="11"/>
  <c r="K102" i="11"/>
  <c r="L102" i="11"/>
  <c r="J103" i="11"/>
  <c r="K103" i="11"/>
  <c r="L103" i="11"/>
  <c r="H104" i="11"/>
  <c r="I104" i="11"/>
  <c r="J104" i="11"/>
  <c r="K104" i="11"/>
  <c r="L104" i="11"/>
  <c r="G105" i="11"/>
  <c r="H105" i="11"/>
  <c r="I105" i="11"/>
  <c r="J105" i="11"/>
  <c r="K105" i="11"/>
  <c r="L105" i="11"/>
  <c r="F106" i="11"/>
  <c r="G106" i="11"/>
  <c r="H106" i="11"/>
  <c r="I106" i="11"/>
  <c r="J106" i="11"/>
  <c r="K106" i="11"/>
  <c r="L106" i="11"/>
  <c r="I107" i="11"/>
  <c r="J107" i="11"/>
  <c r="K107" i="11"/>
  <c r="L107" i="11"/>
  <c r="H108" i="11"/>
  <c r="I108" i="11"/>
  <c r="J108" i="11"/>
  <c r="K108" i="11"/>
  <c r="L108" i="11"/>
  <c r="H109" i="11"/>
  <c r="I109" i="11"/>
  <c r="J109" i="11"/>
  <c r="K109" i="11"/>
  <c r="L109" i="11"/>
  <c r="F110" i="11"/>
  <c r="G110" i="11"/>
  <c r="H110" i="11"/>
  <c r="I110" i="11"/>
  <c r="J110" i="11"/>
  <c r="K110" i="11"/>
  <c r="L110" i="11"/>
  <c r="J111" i="11"/>
  <c r="K111" i="11"/>
  <c r="L111" i="11"/>
  <c r="G112" i="11"/>
  <c r="H112" i="11"/>
  <c r="I112" i="11"/>
  <c r="J112" i="11"/>
  <c r="K112" i="11"/>
  <c r="L112" i="11"/>
  <c r="G113" i="11"/>
  <c r="H113" i="11"/>
  <c r="I113" i="11"/>
  <c r="J113" i="11"/>
  <c r="K113" i="11"/>
  <c r="L113" i="11"/>
  <c r="L114" i="11"/>
  <c r="H115" i="11"/>
  <c r="I115" i="11"/>
  <c r="J115" i="11"/>
  <c r="K115" i="11"/>
  <c r="L115" i="11"/>
  <c r="G116" i="11"/>
  <c r="H116" i="11"/>
  <c r="I116" i="11"/>
  <c r="J116" i="11"/>
  <c r="K116" i="11"/>
  <c r="L116" i="11"/>
  <c r="H117" i="11"/>
  <c r="I117" i="11"/>
  <c r="J117" i="11"/>
  <c r="K117" i="11"/>
  <c r="L117" i="11"/>
  <c r="K118" i="11"/>
  <c r="L118" i="11"/>
  <c r="I119" i="11"/>
  <c r="J119" i="11"/>
  <c r="K119" i="11"/>
  <c r="L119" i="11"/>
  <c r="G120" i="11"/>
  <c r="H120" i="11"/>
  <c r="I120" i="11"/>
  <c r="J120" i="11"/>
  <c r="K120" i="11"/>
  <c r="L120" i="11"/>
  <c r="F121" i="11"/>
  <c r="G121" i="11"/>
  <c r="H121" i="11"/>
  <c r="I121" i="11"/>
  <c r="J121" i="11"/>
  <c r="K121" i="11"/>
  <c r="L121" i="11"/>
  <c r="F122" i="11"/>
  <c r="G122" i="11"/>
  <c r="H122" i="11"/>
  <c r="I122" i="11"/>
  <c r="J122" i="11"/>
  <c r="K122" i="11"/>
  <c r="L122" i="11"/>
  <c r="H123" i="11"/>
  <c r="I123" i="11"/>
  <c r="J123" i="11"/>
  <c r="K123" i="11"/>
  <c r="L123" i="11"/>
  <c r="G124" i="11"/>
  <c r="H124" i="11"/>
  <c r="I124" i="11"/>
  <c r="J124" i="11"/>
  <c r="K124" i="11"/>
  <c r="L124" i="11"/>
  <c r="I125" i="11"/>
  <c r="J125" i="11"/>
  <c r="K125" i="11"/>
  <c r="L125" i="11"/>
  <c r="G126" i="11"/>
  <c r="H126" i="11"/>
  <c r="I126" i="11"/>
  <c r="J126" i="11"/>
  <c r="K126" i="11"/>
  <c r="L126" i="11"/>
  <c r="H127" i="11"/>
  <c r="I127" i="11"/>
  <c r="J127" i="11"/>
  <c r="K127" i="11"/>
  <c r="L127" i="11"/>
  <c r="H128" i="11"/>
  <c r="I128" i="11"/>
  <c r="J128" i="11"/>
  <c r="K128" i="11"/>
  <c r="L128" i="11"/>
  <c r="G129" i="11"/>
  <c r="H129" i="11"/>
  <c r="I129" i="11"/>
  <c r="J129" i="11"/>
  <c r="K129" i="11"/>
  <c r="L129" i="11"/>
  <c r="F130" i="11"/>
  <c r="G130" i="11"/>
  <c r="H130" i="11"/>
  <c r="I130" i="11"/>
  <c r="J130" i="11"/>
  <c r="K130" i="11"/>
  <c r="L130" i="11"/>
  <c r="G131" i="11"/>
  <c r="H131" i="11"/>
  <c r="I131" i="11"/>
  <c r="J131" i="11"/>
  <c r="K131" i="11"/>
  <c r="L131" i="11"/>
  <c r="F132" i="11"/>
  <c r="G132" i="11"/>
  <c r="H132" i="11"/>
  <c r="I132" i="11"/>
  <c r="J132" i="11"/>
  <c r="K132" i="11"/>
  <c r="L132" i="11"/>
  <c r="H133" i="11"/>
  <c r="I133" i="11"/>
  <c r="J133" i="11"/>
  <c r="K133" i="11"/>
  <c r="L133" i="11"/>
  <c r="F134" i="11"/>
  <c r="G134" i="11"/>
  <c r="H134" i="11"/>
  <c r="I134" i="11"/>
  <c r="J134" i="11"/>
  <c r="K134" i="11"/>
  <c r="L134" i="11"/>
  <c r="H135" i="11"/>
  <c r="I135" i="11"/>
  <c r="J135" i="11"/>
  <c r="K135" i="11"/>
  <c r="L135" i="11"/>
  <c r="F136" i="11"/>
  <c r="G136" i="11"/>
  <c r="H136" i="11"/>
  <c r="I136" i="11"/>
  <c r="J136" i="11"/>
  <c r="K136" i="11"/>
  <c r="L136" i="11"/>
  <c r="H137" i="11"/>
  <c r="I137" i="11"/>
  <c r="J137" i="11"/>
  <c r="K137" i="11"/>
  <c r="L137" i="11"/>
  <c r="J138" i="11"/>
  <c r="K138" i="11"/>
  <c r="L138" i="11"/>
  <c r="G139" i="11"/>
  <c r="H139" i="11"/>
  <c r="I139" i="11"/>
  <c r="J139" i="11"/>
  <c r="K139" i="11"/>
  <c r="L139" i="11"/>
  <c r="F140" i="11"/>
  <c r="G140" i="11"/>
  <c r="H140" i="11"/>
  <c r="I140" i="11"/>
  <c r="J140" i="11"/>
  <c r="K140" i="11"/>
  <c r="L140" i="11"/>
  <c r="K141" i="11"/>
  <c r="L141" i="11"/>
  <c r="F142" i="11"/>
  <c r="G142" i="11"/>
  <c r="H142" i="11"/>
  <c r="I142" i="11"/>
  <c r="J142" i="11"/>
  <c r="K142" i="11"/>
  <c r="L142" i="11"/>
  <c r="H143" i="11"/>
  <c r="I143" i="11"/>
  <c r="J143" i="11"/>
  <c r="K143" i="11"/>
  <c r="L143" i="11"/>
  <c r="J144" i="11"/>
  <c r="K144" i="11"/>
  <c r="L144" i="11"/>
  <c r="K145" i="11"/>
  <c r="L145" i="11"/>
  <c r="I146" i="11"/>
  <c r="J146" i="11"/>
  <c r="K146" i="11"/>
  <c r="L146" i="11"/>
  <c r="I147" i="11"/>
  <c r="J147" i="11"/>
  <c r="K147" i="11"/>
  <c r="L147" i="11"/>
  <c r="H148" i="11"/>
  <c r="I148" i="11"/>
  <c r="J148" i="11"/>
  <c r="K148" i="11"/>
  <c r="L148" i="11"/>
  <c r="K149" i="11"/>
  <c r="L149" i="11"/>
  <c r="G78" i="11"/>
  <c r="H78" i="11"/>
  <c r="I78" i="11"/>
  <c r="J78" i="11"/>
  <c r="K78" i="11"/>
  <c r="L78" i="11"/>
  <c r="AL79" i="3"/>
  <c r="AM79" i="3"/>
  <c r="AN79" i="3"/>
  <c r="AJ80" i="3"/>
  <c r="AK80" i="3"/>
  <c r="AL80" i="3"/>
  <c r="AM80" i="3"/>
  <c r="AN80" i="3"/>
  <c r="AJ81" i="3"/>
  <c r="AK81" i="3"/>
  <c r="AL81" i="3"/>
  <c r="AM81" i="3"/>
  <c r="AN81" i="3"/>
  <c r="AJ83" i="3"/>
  <c r="AK83" i="3"/>
  <c r="AL83" i="3"/>
  <c r="AM83" i="3"/>
  <c r="AN83" i="3"/>
  <c r="AH84" i="3"/>
  <c r="AI84" i="3"/>
  <c r="AJ84" i="3"/>
  <c r="AK84" i="3"/>
  <c r="AL84" i="3"/>
  <c r="AM84" i="3"/>
  <c r="AN84" i="3"/>
  <c r="AJ85" i="3"/>
  <c r="AK85" i="3"/>
  <c r="AL85" i="3"/>
  <c r="AM85" i="3"/>
  <c r="AN85" i="3"/>
  <c r="AL86" i="3"/>
  <c r="AM86" i="3"/>
  <c r="AN86" i="3"/>
  <c r="AI87" i="3"/>
  <c r="AJ87" i="3"/>
  <c r="AK87" i="3"/>
  <c r="AL87" i="3"/>
  <c r="AM87" i="3"/>
  <c r="AN87" i="3"/>
  <c r="AK88" i="3"/>
  <c r="AL88" i="3"/>
  <c r="AM88" i="3"/>
  <c r="AN88" i="3"/>
  <c r="AL89" i="3"/>
  <c r="AM89" i="3"/>
  <c r="AN89" i="3"/>
  <c r="AI90" i="3"/>
  <c r="AJ90" i="3"/>
  <c r="AK90" i="3"/>
  <c r="AL90" i="3"/>
  <c r="AM90" i="3"/>
  <c r="AN90" i="3"/>
  <c r="AJ91" i="3"/>
  <c r="AK91" i="3"/>
  <c r="AL91" i="3"/>
  <c r="AM91" i="3"/>
  <c r="AN91" i="3"/>
  <c r="AK92" i="3"/>
  <c r="AL92" i="3"/>
  <c r="AM92" i="3"/>
  <c r="AN92" i="3"/>
  <c r="AJ93" i="3"/>
  <c r="AK93" i="3"/>
  <c r="AL93" i="3"/>
  <c r="AM93" i="3"/>
  <c r="AN93" i="3"/>
  <c r="AI94" i="3"/>
  <c r="AJ94" i="3"/>
  <c r="AK94" i="3"/>
  <c r="AL94" i="3"/>
  <c r="AM94" i="3"/>
  <c r="AN94" i="3"/>
  <c r="AF95" i="3"/>
  <c r="AG95" i="3"/>
  <c r="AH95" i="3"/>
  <c r="AI95" i="3"/>
  <c r="AJ95" i="3"/>
  <c r="AK95" i="3"/>
  <c r="AL95" i="3"/>
  <c r="AM95" i="3"/>
  <c r="AN95" i="3"/>
  <c r="AI96" i="3"/>
  <c r="AJ96" i="3"/>
  <c r="AK96" i="3"/>
  <c r="AL96" i="3"/>
  <c r="AM96" i="3"/>
  <c r="AN96" i="3"/>
  <c r="AG97" i="3"/>
  <c r="AH97" i="3"/>
  <c r="AI97" i="3"/>
  <c r="AJ97" i="3"/>
  <c r="AK97" i="3"/>
  <c r="AL97" i="3"/>
  <c r="AM97" i="3"/>
  <c r="AN97" i="3"/>
  <c r="AI98" i="3"/>
  <c r="AJ98" i="3"/>
  <c r="AK98" i="3"/>
  <c r="AL98" i="3"/>
  <c r="AM98" i="3"/>
  <c r="AN98" i="3"/>
  <c r="AK99" i="3"/>
  <c r="AL99" i="3"/>
  <c r="AM99" i="3"/>
  <c r="AN99" i="3"/>
  <c r="AJ100" i="3"/>
  <c r="AK100" i="3"/>
  <c r="AL100" i="3"/>
  <c r="AM100" i="3"/>
  <c r="AN100" i="3"/>
  <c r="AJ101" i="3"/>
  <c r="AK101" i="3"/>
  <c r="AL101" i="3"/>
  <c r="AM101" i="3"/>
  <c r="AN101" i="3"/>
  <c r="AJ102" i="3"/>
  <c r="AK102" i="3"/>
  <c r="AL102" i="3"/>
  <c r="AM102" i="3"/>
  <c r="AN102" i="3"/>
  <c r="AL103" i="3"/>
  <c r="AM103" i="3"/>
  <c r="AN103" i="3"/>
  <c r="AJ104" i="3"/>
  <c r="AK104" i="3"/>
  <c r="AL104" i="3"/>
  <c r="AM104" i="3"/>
  <c r="AN104" i="3"/>
  <c r="AI105" i="3"/>
  <c r="AJ105" i="3"/>
  <c r="AK105" i="3"/>
  <c r="AL105" i="3"/>
  <c r="AM105" i="3"/>
  <c r="AN105" i="3"/>
  <c r="AH106" i="3"/>
  <c r="AI106" i="3"/>
  <c r="AJ106" i="3"/>
  <c r="AK106" i="3"/>
  <c r="AL106" i="3"/>
  <c r="AM106" i="3"/>
  <c r="AN106" i="3"/>
  <c r="AK107" i="3"/>
  <c r="AL107" i="3"/>
  <c r="AM107" i="3"/>
  <c r="AN107" i="3"/>
  <c r="AJ108" i="3"/>
  <c r="AK108" i="3"/>
  <c r="AL108" i="3"/>
  <c r="AM108" i="3"/>
  <c r="AN108" i="3"/>
  <c r="AJ109" i="3"/>
  <c r="AK109" i="3"/>
  <c r="AL109" i="3"/>
  <c r="AM109" i="3"/>
  <c r="AN109" i="3"/>
  <c r="AH110" i="3"/>
  <c r="AI110" i="3"/>
  <c r="AJ110" i="3"/>
  <c r="AK110" i="3"/>
  <c r="AL110" i="3"/>
  <c r="AM110" i="3"/>
  <c r="AN110" i="3"/>
  <c r="AL111" i="3"/>
  <c r="AM111" i="3"/>
  <c r="AN111" i="3"/>
  <c r="AI112" i="3"/>
  <c r="AJ112" i="3"/>
  <c r="AK112" i="3"/>
  <c r="AL112" i="3"/>
  <c r="AM112" i="3"/>
  <c r="AN112" i="3"/>
  <c r="AI113" i="3"/>
  <c r="AJ113" i="3"/>
  <c r="AK113" i="3"/>
  <c r="AL113" i="3"/>
  <c r="AM113" i="3"/>
  <c r="AN113" i="3"/>
  <c r="AN114" i="3"/>
  <c r="AJ115" i="3"/>
  <c r="AK115" i="3"/>
  <c r="AL115" i="3"/>
  <c r="AM115" i="3"/>
  <c r="AN115" i="3"/>
  <c r="AI116" i="3"/>
  <c r="AJ116" i="3"/>
  <c r="AK116" i="3"/>
  <c r="AL116" i="3"/>
  <c r="AM116" i="3"/>
  <c r="AN116" i="3"/>
  <c r="AJ117" i="3"/>
  <c r="AK117" i="3"/>
  <c r="AL117" i="3"/>
  <c r="AM117" i="3"/>
  <c r="AN117" i="3"/>
  <c r="AM118" i="3"/>
  <c r="AN118" i="3"/>
  <c r="AK119" i="3"/>
  <c r="AL119" i="3"/>
  <c r="AM119" i="3"/>
  <c r="AN119" i="3"/>
  <c r="AI120" i="3"/>
  <c r="AJ120" i="3"/>
  <c r="AK120" i="3"/>
  <c r="AL120" i="3"/>
  <c r="AM120" i="3"/>
  <c r="AN120" i="3"/>
  <c r="AH121" i="3"/>
  <c r="AI121" i="3"/>
  <c r="AJ121" i="3"/>
  <c r="AK121" i="3"/>
  <c r="AL121" i="3"/>
  <c r="AM121" i="3"/>
  <c r="AN121" i="3"/>
  <c r="AH122" i="3"/>
  <c r="AI122" i="3"/>
  <c r="AJ122" i="3"/>
  <c r="AK122" i="3"/>
  <c r="AL122" i="3"/>
  <c r="AM122" i="3"/>
  <c r="AN122" i="3"/>
  <c r="AJ123" i="3"/>
  <c r="AK123" i="3"/>
  <c r="AL123" i="3"/>
  <c r="AM123" i="3"/>
  <c r="AN123" i="3"/>
  <c r="AI124" i="3"/>
  <c r="AJ124" i="3"/>
  <c r="AK124" i="3"/>
  <c r="AL124" i="3"/>
  <c r="AM124" i="3"/>
  <c r="AN124" i="3"/>
  <c r="AK125" i="3"/>
  <c r="AL125" i="3"/>
  <c r="AM125" i="3"/>
  <c r="AN125" i="3"/>
  <c r="AI126" i="3"/>
  <c r="AJ126" i="3"/>
  <c r="AK126" i="3"/>
  <c r="AL126" i="3"/>
  <c r="AM126" i="3"/>
  <c r="AN126" i="3"/>
  <c r="AJ127" i="3"/>
  <c r="AK127" i="3"/>
  <c r="AL127" i="3"/>
  <c r="AM127" i="3"/>
  <c r="AN127" i="3"/>
  <c r="AJ128" i="3"/>
  <c r="AK128" i="3"/>
  <c r="AL128" i="3"/>
  <c r="AM128" i="3"/>
  <c r="AN128" i="3"/>
  <c r="AI129" i="3"/>
  <c r="AJ129" i="3"/>
  <c r="AK129" i="3"/>
  <c r="AL129" i="3"/>
  <c r="AM129" i="3"/>
  <c r="AN129" i="3"/>
  <c r="AH130" i="3"/>
  <c r="AI130" i="3"/>
  <c r="AJ130" i="3"/>
  <c r="AK130" i="3"/>
  <c r="AL130" i="3"/>
  <c r="AM130" i="3"/>
  <c r="AN130" i="3"/>
  <c r="AI131" i="3"/>
  <c r="AJ131" i="3"/>
  <c r="AK131" i="3"/>
  <c r="AL131" i="3"/>
  <c r="AM131" i="3"/>
  <c r="AN131" i="3"/>
  <c r="AH132" i="3"/>
  <c r="AI132" i="3"/>
  <c r="AJ132" i="3"/>
  <c r="AK132" i="3"/>
  <c r="AL132" i="3"/>
  <c r="AM132" i="3"/>
  <c r="AN132" i="3"/>
  <c r="AJ133" i="3"/>
  <c r="AK133" i="3"/>
  <c r="AL133" i="3"/>
  <c r="AM133" i="3"/>
  <c r="AN133" i="3"/>
  <c r="AH134" i="3"/>
  <c r="AI134" i="3"/>
  <c r="AJ134" i="3"/>
  <c r="AK134" i="3"/>
  <c r="AL134" i="3"/>
  <c r="AM134" i="3"/>
  <c r="AN134" i="3"/>
  <c r="AJ135" i="3"/>
  <c r="AK135" i="3"/>
  <c r="AL135" i="3"/>
  <c r="AM135" i="3"/>
  <c r="AN135" i="3"/>
  <c r="AH136" i="3"/>
  <c r="AI136" i="3"/>
  <c r="AJ136" i="3"/>
  <c r="AK136" i="3"/>
  <c r="AL136" i="3"/>
  <c r="AM136" i="3"/>
  <c r="AN136" i="3"/>
  <c r="AJ137" i="3"/>
  <c r="AK137" i="3"/>
  <c r="AL137" i="3"/>
  <c r="AM137" i="3"/>
  <c r="AN137" i="3"/>
  <c r="AL138" i="3"/>
  <c r="AM138" i="3"/>
  <c r="AN138" i="3"/>
  <c r="AI139" i="3"/>
  <c r="AJ139" i="3"/>
  <c r="AK139" i="3"/>
  <c r="AL139" i="3"/>
  <c r="AM139" i="3"/>
  <c r="AN139" i="3"/>
  <c r="AH140" i="3"/>
  <c r="AI140" i="3"/>
  <c r="AJ140" i="3"/>
  <c r="AK140" i="3"/>
  <c r="AL140" i="3"/>
  <c r="AM140" i="3"/>
  <c r="AN140" i="3"/>
  <c r="AM141" i="3"/>
  <c r="AN141" i="3"/>
  <c r="AH142" i="3"/>
  <c r="AI142" i="3"/>
  <c r="AJ142" i="3"/>
  <c r="AK142" i="3"/>
  <c r="AL142" i="3"/>
  <c r="AM142" i="3"/>
  <c r="AN142" i="3"/>
  <c r="AJ143" i="3"/>
  <c r="AK143" i="3"/>
  <c r="AL143" i="3"/>
  <c r="AM143" i="3"/>
  <c r="AN143" i="3"/>
  <c r="AL144" i="3"/>
  <c r="AM144" i="3"/>
  <c r="AN144" i="3"/>
  <c r="AM145" i="3"/>
  <c r="AN145" i="3"/>
  <c r="AK146" i="3"/>
  <c r="AL146" i="3"/>
  <c r="AM146" i="3"/>
  <c r="AN146" i="3"/>
  <c r="AK147" i="3"/>
  <c r="AL147" i="3"/>
  <c r="AM147" i="3"/>
  <c r="AN147" i="3"/>
  <c r="AJ148" i="3"/>
  <c r="AK148" i="3"/>
  <c r="AL148" i="3"/>
  <c r="AM148" i="3"/>
  <c r="AN148" i="3"/>
  <c r="AM149" i="3"/>
  <c r="AN149" i="3"/>
  <c r="AI78" i="3"/>
  <c r="AJ78" i="3"/>
  <c r="AK78" i="3"/>
  <c r="AL78" i="3"/>
  <c r="AM78" i="3"/>
  <c r="AN78" i="3"/>
  <c r="X79" i="3"/>
  <c r="Y79" i="3"/>
  <c r="Z79" i="3"/>
  <c r="V80" i="3"/>
  <c r="W80" i="3"/>
  <c r="X80" i="3"/>
  <c r="Y80" i="3"/>
  <c r="Z80" i="3"/>
  <c r="V81" i="3"/>
  <c r="W81" i="3"/>
  <c r="X81" i="3"/>
  <c r="Y81" i="3"/>
  <c r="Z81" i="3"/>
  <c r="V83" i="3"/>
  <c r="W83" i="3"/>
  <c r="X83" i="3"/>
  <c r="Y83" i="3"/>
  <c r="Z83" i="3"/>
  <c r="T84" i="3"/>
  <c r="U84" i="3"/>
  <c r="V84" i="3"/>
  <c r="W84" i="3"/>
  <c r="X84" i="3"/>
  <c r="Y84" i="3"/>
  <c r="Z84" i="3"/>
  <c r="V85" i="3"/>
  <c r="W85" i="3"/>
  <c r="X85" i="3"/>
  <c r="Y85" i="3"/>
  <c r="Z85" i="3"/>
  <c r="X86" i="3"/>
  <c r="Y86" i="3"/>
  <c r="Z86" i="3"/>
  <c r="U87" i="3"/>
  <c r="V87" i="3"/>
  <c r="W87" i="3"/>
  <c r="X87" i="3"/>
  <c r="Y87" i="3"/>
  <c r="Z87" i="3"/>
  <c r="W88" i="3"/>
  <c r="X88" i="3"/>
  <c r="Y88" i="3"/>
  <c r="Z88" i="3"/>
  <c r="X89" i="3"/>
  <c r="Y89" i="3"/>
  <c r="Z89" i="3"/>
  <c r="U90" i="3"/>
  <c r="V90" i="3"/>
  <c r="W90" i="3"/>
  <c r="X90" i="3"/>
  <c r="Y90" i="3"/>
  <c r="Z90" i="3"/>
  <c r="V91" i="3"/>
  <c r="W91" i="3"/>
  <c r="X91" i="3"/>
  <c r="Y91" i="3"/>
  <c r="Z91" i="3"/>
  <c r="W92" i="3"/>
  <c r="X92" i="3"/>
  <c r="Y92" i="3"/>
  <c r="Z92" i="3"/>
  <c r="V93" i="3"/>
  <c r="W93" i="3"/>
  <c r="X93" i="3"/>
  <c r="Y93" i="3"/>
  <c r="Z93" i="3"/>
  <c r="U94" i="3"/>
  <c r="V94" i="3"/>
  <c r="W94" i="3"/>
  <c r="X94" i="3"/>
  <c r="Y94" i="3"/>
  <c r="Z94" i="3"/>
  <c r="R95" i="3"/>
  <c r="S95" i="3"/>
  <c r="T95" i="3"/>
  <c r="U95" i="3"/>
  <c r="V95" i="3"/>
  <c r="W95" i="3"/>
  <c r="X95" i="3"/>
  <c r="Y95" i="3"/>
  <c r="Z95" i="3"/>
  <c r="U96" i="3"/>
  <c r="V96" i="3"/>
  <c r="W96" i="3"/>
  <c r="X96" i="3"/>
  <c r="Y96" i="3"/>
  <c r="Z96" i="3"/>
  <c r="S97" i="3"/>
  <c r="T97" i="3"/>
  <c r="U97" i="3"/>
  <c r="V97" i="3"/>
  <c r="W97" i="3"/>
  <c r="X97" i="3"/>
  <c r="Y97" i="3"/>
  <c r="Z97" i="3"/>
  <c r="U98" i="3"/>
  <c r="V98" i="3"/>
  <c r="W98" i="3"/>
  <c r="X98" i="3"/>
  <c r="Y98" i="3"/>
  <c r="Z98" i="3"/>
  <c r="W99" i="3"/>
  <c r="X99" i="3"/>
  <c r="Y99" i="3"/>
  <c r="Z99" i="3"/>
  <c r="V100" i="3"/>
  <c r="W100" i="3"/>
  <c r="X100" i="3"/>
  <c r="Y100" i="3"/>
  <c r="Z100" i="3"/>
  <c r="V101" i="3"/>
  <c r="W101" i="3"/>
  <c r="X101" i="3"/>
  <c r="Y101" i="3"/>
  <c r="Z101" i="3"/>
  <c r="V102" i="3"/>
  <c r="W102" i="3"/>
  <c r="X102" i="3"/>
  <c r="Y102" i="3"/>
  <c r="Z102" i="3"/>
  <c r="X103" i="3"/>
  <c r="Y103" i="3"/>
  <c r="Z103" i="3"/>
  <c r="V104" i="3"/>
  <c r="W104" i="3"/>
  <c r="X104" i="3"/>
  <c r="Y104" i="3"/>
  <c r="Z104" i="3"/>
  <c r="U105" i="3"/>
  <c r="V105" i="3"/>
  <c r="W105" i="3"/>
  <c r="X105" i="3"/>
  <c r="Y105" i="3"/>
  <c r="Z105" i="3"/>
  <c r="T106" i="3"/>
  <c r="U106" i="3"/>
  <c r="V106" i="3"/>
  <c r="W106" i="3"/>
  <c r="X106" i="3"/>
  <c r="Y106" i="3"/>
  <c r="Z106" i="3"/>
  <c r="W107" i="3"/>
  <c r="X107" i="3"/>
  <c r="Y107" i="3"/>
  <c r="Z107" i="3"/>
  <c r="V108" i="3"/>
  <c r="W108" i="3"/>
  <c r="X108" i="3"/>
  <c r="Y108" i="3"/>
  <c r="Z108" i="3"/>
  <c r="V109" i="3"/>
  <c r="W109" i="3"/>
  <c r="X109" i="3"/>
  <c r="Y109" i="3"/>
  <c r="Z109" i="3"/>
  <c r="T110" i="3"/>
  <c r="U110" i="3"/>
  <c r="V110" i="3"/>
  <c r="W110" i="3"/>
  <c r="X110" i="3"/>
  <c r="Y110" i="3"/>
  <c r="Z110" i="3"/>
  <c r="X111" i="3"/>
  <c r="Y111" i="3"/>
  <c r="Z111" i="3"/>
  <c r="U112" i="3"/>
  <c r="V112" i="3"/>
  <c r="W112" i="3"/>
  <c r="X112" i="3"/>
  <c r="Y112" i="3"/>
  <c r="Z112" i="3"/>
  <c r="U113" i="3"/>
  <c r="V113" i="3"/>
  <c r="W113" i="3"/>
  <c r="X113" i="3"/>
  <c r="Y113" i="3"/>
  <c r="Z113" i="3"/>
  <c r="Z114" i="3"/>
  <c r="V115" i="3"/>
  <c r="W115" i="3"/>
  <c r="X115" i="3"/>
  <c r="Y115" i="3"/>
  <c r="Z115" i="3"/>
  <c r="U116" i="3"/>
  <c r="V116" i="3"/>
  <c r="W116" i="3"/>
  <c r="X116" i="3"/>
  <c r="Y116" i="3"/>
  <c r="Z116" i="3"/>
  <c r="V117" i="3"/>
  <c r="W117" i="3"/>
  <c r="X117" i="3"/>
  <c r="Y117" i="3"/>
  <c r="Z117" i="3"/>
  <c r="Y118" i="3"/>
  <c r="Z118" i="3"/>
  <c r="W119" i="3"/>
  <c r="X119" i="3"/>
  <c r="Y119" i="3"/>
  <c r="Z119" i="3"/>
  <c r="U120" i="3"/>
  <c r="V120" i="3"/>
  <c r="W120" i="3"/>
  <c r="X120" i="3"/>
  <c r="Y120" i="3"/>
  <c r="Z120" i="3"/>
  <c r="T121" i="3"/>
  <c r="U121" i="3"/>
  <c r="V121" i="3"/>
  <c r="W121" i="3"/>
  <c r="X121" i="3"/>
  <c r="Y121" i="3"/>
  <c r="Z121" i="3"/>
  <c r="T122" i="3"/>
  <c r="U122" i="3"/>
  <c r="V122" i="3"/>
  <c r="W122" i="3"/>
  <c r="X122" i="3"/>
  <c r="Y122" i="3"/>
  <c r="Z122" i="3"/>
  <c r="V123" i="3"/>
  <c r="W123" i="3"/>
  <c r="X123" i="3"/>
  <c r="Y123" i="3"/>
  <c r="Z123" i="3"/>
  <c r="U124" i="3"/>
  <c r="V124" i="3"/>
  <c r="W124" i="3"/>
  <c r="X124" i="3"/>
  <c r="Y124" i="3"/>
  <c r="Z124" i="3"/>
  <c r="W125" i="3"/>
  <c r="X125" i="3"/>
  <c r="Y125" i="3"/>
  <c r="Z125" i="3"/>
  <c r="U126" i="3"/>
  <c r="V126" i="3"/>
  <c r="W126" i="3"/>
  <c r="X126" i="3"/>
  <c r="Y126" i="3"/>
  <c r="Z126" i="3"/>
  <c r="V127" i="3"/>
  <c r="W127" i="3"/>
  <c r="X127" i="3"/>
  <c r="Y127" i="3"/>
  <c r="Z127" i="3"/>
  <c r="V128" i="3"/>
  <c r="W128" i="3"/>
  <c r="X128" i="3"/>
  <c r="Y128" i="3"/>
  <c r="Z128" i="3"/>
  <c r="U129" i="3"/>
  <c r="V129" i="3"/>
  <c r="W129" i="3"/>
  <c r="X129" i="3"/>
  <c r="Y129" i="3"/>
  <c r="Z129" i="3"/>
  <c r="T130" i="3"/>
  <c r="U130" i="3"/>
  <c r="V130" i="3"/>
  <c r="W130" i="3"/>
  <c r="X130" i="3"/>
  <c r="Y130" i="3"/>
  <c r="Z130" i="3"/>
  <c r="U131" i="3"/>
  <c r="V131" i="3"/>
  <c r="W131" i="3"/>
  <c r="X131" i="3"/>
  <c r="Y131" i="3"/>
  <c r="Z131" i="3"/>
  <c r="T132" i="3"/>
  <c r="U132" i="3"/>
  <c r="V132" i="3"/>
  <c r="W132" i="3"/>
  <c r="X132" i="3"/>
  <c r="Y132" i="3"/>
  <c r="Z132" i="3"/>
  <c r="V133" i="3"/>
  <c r="W133" i="3"/>
  <c r="X133" i="3"/>
  <c r="Y133" i="3"/>
  <c r="Z133" i="3"/>
  <c r="T134" i="3"/>
  <c r="U134" i="3"/>
  <c r="V134" i="3"/>
  <c r="W134" i="3"/>
  <c r="X134" i="3"/>
  <c r="Y134" i="3"/>
  <c r="Z134" i="3"/>
  <c r="V135" i="3"/>
  <c r="W135" i="3"/>
  <c r="X135" i="3"/>
  <c r="Y135" i="3"/>
  <c r="Z135" i="3"/>
  <c r="T136" i="3"/>
  <c r="U136" i="3"/>
  <c r="V136" i="3"/>
  <c r="W136" i="3"/>
  <c r="X136" i="3"/>
  <c r="Y136" i="3"/>
  <c r="Z136" i="3"/>
  <c r="V137" i="3"/>
  <c r="W137" i="3"/>
  <c r="X137" i="3"/>
  <c r="Y137" i="3"/>
  <c r="Z137" i="3"/>
  <c r="X138" i="3"/>
  <c r="Y138" i="3"/>
  <c r="Z138" i="3"/>
  <c r="U139" i="3"/>
  <c r="V139" i="3"/>
  <c r="W139" i="3"/>
  <c r="X139" i="3"/>
  <c r="Y139" i="3"/>
  <c r="Z139" i="3"/>
  <c r="T140" i="3"/>
  <c r="U140" i="3"/>
  <c r="V140" i="3"/>
  <c r="W140" i="3"/>
  <c r="X140" i="3"/>
  <c r="Y140" i="3"/>
  <c r="Z140" i="3"/>
  <c r="Y141" i="3"/>
  <c r="Z141" i="3"/>
  <c r="T142" i="3"/>
  <c r="U142" i="3"/>
  <c r="V142" i="3"/>
  <c r="W142" i="3"/>
  <c r="X142" i="3"/>
  <c r="Y142" i="3"/>
  <c r="Z142" i="3"/>
  <c r="V143" i="3"/>
  <c r="W143" i="3"/>
  <c r="X143" i="3"/>
  <c r="Y143" i="3"/>
  <c r="Z143" i="3"/>
  <c r="X144" i="3"/>
  <c r="Y144" i="3"/>
  <c r="Z144" i="3"/>
  <c r="Y145" i="3"/>
  <c r="Z145" i="3"/>
  <c r="W146" i="3"/>
  <c r="X146" i="3"/>
  <c r="Y146" i="3"/>
  <c r="Z146" i="3"/>
  <c r="W147" i="3"/>
  <c r="X147" i="3"/>
  <c r="Y147" i="3"/>
  <c r="Z147" i="3"/>
  <c r="V148" i="3"/>
  <c r="W148" i="3"/>
  <c r="X148" i="3"/>
  <c r="Y148" i="3"/>
  <c r="Z148" i="3"/>
  <c r="Y149" i="3"/>
  <c r="Z149" i="3"/>
  <c r="U78" i="3"/>
  <c r="V78" i="3"/>
  <c r="W78" i="3"/>
  <c r="X78" i="3"/>
  <c r="Y78" i="3"/>
  <c r="Z78" i="3"/>
  <c r="J79" i="3"/>
  <c r="K79" i="3"/>
  <c r="L79" i="3"/>
  <c r="H80" i="3"/>
  <c r="I80" i="3"/>
  <c r="J80" i="3"/>
  <c r="K80" i="3"/>
  <c r="L80" i="3"/>
  <c r="H81" i="3"/>
  <c r="I81" i="3"/>
  <c r="J81" i="3"/>
  <c r="K81" i="3"/>
  <c r="L81" i="3"/>
  <c r="H83" i="3"/>
  <c r="I83" i="3"/>
  <c r="J83" i="3"/>
  <c r="K83" i="3"/>
  <c r="L83" i="3"/>
  <c r="F84" i="3"/>
  <c r="G84" i="3"/>
  <c r="H84" i="3"/>
  <c r="I84" i="3"/>
  <c r="J84" i="3"/>
  <c r="K84" i="3"/>
  <c r="L84" i="3"/>
  <c r="H85" i="3"/>
  <c r="I85" i="3"/>
  <c r="J85" i="3"/>
  <c r="K85" i="3"/>
  <c r="L85" i="3"/>
  <c r="J86" i="3"/>
  <c r="K86" i="3"/>
  <c r="L86" i="3"/>
  <c r="G87" i="3"/>
  <c r="H87" i="3"/>
  <c r="I87" i="3"/>
  <c r="J87" i="3"/>
  <c r="K87" i="3"/>
  <c r="L87" i="3"/>
  <c r="I88" i="3"/>
  <c r="J88" i="3"/>
  <c r="K88" i="3"/>
  <c r="L88" i="3"/>
  <c r="J89" i="3"/>
  <c r="K89" i="3"/>
  <c r="L89" i="3"/>
  <c r="G90" i="3"/>
  <c r="H90" i="3"/>
  <c r="I90" i="3"/>
  <c r="J90" i="3"/>
  <c r="K90" i="3"/>
  <c r="L90" i="3"/>
  <c r="H91" i="3"/>
  <c r="I91" i="3"/>
  <c r="J91" i="3"/>
  <c r="K91" i="3"/>
  <c r="L91" i="3"/>
  <c r="I92" i="3"/>
  <c r="J92" i="3"/>
  <c r="K92" i="3"/>
  <c r="L92" i="3"/>
  <c r="H93" i="3"/>
  <c r="I93" i="3"/>
  <c r="J93" i="3"/>
  <c r="K93" i="3"/>
  <c r="L93" i="3"/>
  <c r="G94" i="3"/>
  <c r="H94" i="3"/>
  <c r="I94" i="3"/>
  <c r="J94" i="3"/>
  <c r="K94" i="3"/>
  <c r="L94" i="3"/>
  <c r="D95" i="3"/>
  <c r="E95" i="3"/>
  <c r="F95" i="3"/>
  <c r="G95" i="3"/>
  <c r="H95" i="3"/>
  <c r="I95" i="3"/>
  <c r="J95" i="3"/>
  <c r="K95" i="3"/>
  <c r="L95" i="3"/>
  <c r="G96" i="3"/>
  <c r="H96" i="3"/>
  <c r="I96" i="3"/>
  <c r="J96" i="3"/>
  <c r="K96" i="3"/>
  <c r="L96" i="3"/>
  <c r="E97" i="3"/>
  <c r="F97" i="3"/>
  <c r="G97" i="3"/>
  <c r="H97" i="3"/>
  <c r="I97" i="3"/>
  <c r="J97" i="3"/>
  <c r="K97" i="3"/>
  <c r="L97" i="3"/>
  <c r="G98" i="3"/>
  <c r="H98" i="3"/>
  <c r="I98" i="3"/>
  <c r="J98" i="3"/>
  <c r="K98" i="3"/>
  <c r="L98" i="3"/>
  <c r="I99" i="3"/>
  <c r="J99" i="3"/>
  <c r="K99" i="3"/>
  <c r="L99" i="3"/>
  <c r="H100" i="3"/>
  <c r="I100" i="3"/>
  <c r="J100" i="3"/>
  <c r="K100" i="3"/>
  <c r="L100" i="3"/>
  <c r="H101" i="3"/>
  <c r="I101" i="3"/>
  <c r="J101" i="3"/>
  <c r="K101" i="3"/>
  <c r="L101" i="3"/>
  <c r="H102" i="3"/>
  <c r="I102" i="3"/>
  <c r="J102" i="3"/>
  <c r="K102" i="3"/>
  <c r="L102" i="3"/>
  <c r="J103" i="3"/>
  <c r="K103" i="3"/>
  <c r="L103" i="3"/>
  <c r="H104" i="3"/>
  <c r="I104" i="3"/>
  <c r="J104" i="3"/>
  <c r="K104" i="3"/>
  <c r="L104" i="3"/>
  <c r="G105" i="3"/>
  <c r="H105" i="3"/>
  <c r="I105" i="3"/>
  <c r="J105" i="3"/>
  <c r="K105" i="3"/>
  <c r="L105" i="3"/>
  <c r="F106" i="3"/>
  <c r="G106" i="3"/>
  <c r="H106" i="3"/>
  <c r="I106" i="3"/>
  <c r="J106" i="3"/>
  <c r="K106" i="3"/>
  <c r="L106" i="3"/>
  <c r="I107" i="3"/>
  <c r="J107" i="3"/>
  <c r="K107" i="3"/>
  <c r="L107" i="3"/>
  <c r="H108" i="3"/>
  <c r="I108" i="3"/>
  <c r="J108" i="3"/>
  <c r="K108" i="3"/>
  <c r="L108" i="3"/>
  <c r="H109" i="3"/>
  <c r="I109" i="3"/>
  <c r="J109" i="3"/>
  <c r="K109" i="3"/>
  <c r="L109" i="3"/>
  <c r="F110" i="3"/>
  <c r="G110" i="3"/>
  <c r="H110" i="3"/>
  <c r="I110" i="3"/>
  <c r="J110" i="3"/>
  <c r="K110" i="3"/>
  <c r="L110" i="3"/>
  <c r="J111" i="3"/>
  <c r="K111" i="3"/>
  <c r="L111" i="3"/>
  <c r="G112" i="3"/>
  <c r="H112" i="3"/>
  <c r="I112" i="3"/>
  <c r="J112" i="3"/>
  <c r="K112" i="3"/>
  <c r="L112" i="3"/>
  <c r="G113" i="3"/>
  <c r="H113" i="3"/>
  <c r="I113" i="3"/>
  <c r="J113" i="3"/>
  <c r="K113" i="3"/>
  <c r="L113" i="3"/>
  <c r="L114" i="3"/>
  <c r="H115" i="3"/>
  <c r="I115" i="3"/>
  <c r="J115" i="3"/>
  <c r="K115" i="3"/>
  <c r="L115" i="3"/>
  <c r="G116" i="3"/>
  <c r="H116" i="3"/>
  <c r="I116" i="3"/>
  <c r="J116" i="3"/>
  <c r="K116" i="3"/>
  <c r="L116" i="3"/>
  <c r="H117" i="3"/>
  <c r="I117" i="3"/>
  <c r="J117" i="3"/>
  <c r="K117" i="3"/>
  <c r="L117" i="3"/>
  <c r="K118" i="3"/>
  <c r="L118" i="3"/>
  <c r="I119" i="3"/>
  <c r="J119" i="3"/>
  <c r="K119" i="3"/>
  <c r="L119" i="3"/>
  <c r="G120" i="3"/>
  <c r="H120" i="3"/>
  <c r="I120" i="3"/>
  <c r="J120" i="3"/>
  <c r="K120" i="3"/>
  <c r="L120" i="3"/>
  <c r="F121" i="3"/>
  <c r="G121" i="3"/>
  <c r="H121" i="3"/>
  <c r="I121" i="3"/>
  <c r="J121" i="3"/>
  <c r="K121" i="3"/>
  <c r="L121" i="3"/>
  <c r="F122" i="3"/>
  <c r="G122" i="3"/>
  <c r="H122" i="3"/>
  <c r="I122" i="3"/>
  <c r="J122" i="3"/>
  <c r="K122" i="3"/>
  <c r="L122" i="3"/>
  <c r="H123" i="3"/>
  <c r="I123" i="3"/>
  <c r="J123" i="3"/>
  <c r="K123" i="3"/>
  <c r="L123" i="3"/>
  <c r="G124" i="3"/>
  <c r="H124" i="3"/>
  <c r="I124" i="3"/>
  <c r="J124" i="3"/>
  <c r="K124" i="3"/>
  <c r="L124" i="3"/>
  <c r="I125" i="3"/>
  <c r="J125" i="3"/>
  <c r="K125" i="3"/>
  <c r="L125" i="3"/>
  <c r="G126" i="3"/>
  <c r="H126" i="3"/>
  <c r="I126" i="3"/>
  <c r="J126" i="3"/>
  <c r="K126" i="3"/>
  <c r="L126" i="3"/>
  <c r="H127" i="3"/>
  <c r="I127" i="3"/>
  <c r="J127" i="3"/>
  <c r="K127" i="3"/>
  <c r="L127" i="3"/>
  <c r="H128" i="3"/>
  <c r="I128" i="3"/>
  <c r="J128" i="3"/>
  <c r="K128" i="3"/>
  <c r="L128" i="3"/>
  <c r="G129" i="3"/>
  <c r="H129" i="3"/>
  <c r="I129" i="3"/>
  <c r="J129" i="3"/>
  <c r="K129" i="3"/>
  <c r="L129" i="3"/>
  <c r="F130" i="3"/>
  <c r="G130" i="3"/>
  <c r="H130" i="3"/>
  <c r="I130" i="3"/>
  <c r="J130" i="3"/>
  <c r="K130" i="3"/>
  <c r="L130" i="3"/>
  <c r="G131" i="3"/>
  <c r="H131" i="3"/>
  <c r="I131" i="3"/>
  <c r="J131" i="3"/>
  <c r="K131" i="3"/>
  <c r="L131" i="3"/>
  <c r="F132" i="3"/>
  <c r="G132" i="3"/>
  <c r="H132" i="3"/>
  <c r="I132" i="3"/>
  <c r="J132" i="3"/>
  <c r="K132" i="3"/>
  <c r="L132" i="3"/>
  <c r="H133" i="3"/>
  <c r="I133" i="3"/>
  <c r="J133" i="3"/>
  <c r="K133" i="3"/>
  <c r="L133" i="3"/>
  <c r="F134" i="3"/>
  <c r="G134" i="3"/>
  <c r="H134" i="3"/>
  <c r="I134" i="3"/>
  <c r="J134" i="3"/>
  <c r="K134" i="3"/>
  <c r="L134" i="3"/>
  <c r="H135" i="3"/>
  <c r="I135" i="3"/>
  <c r="J135" i="3"/>
  <c r="K135" i="3"/>
  <c r="L135" i="3"/>
  <c r="F136" i="3"/>
  <c r="G136" i="3"/>
  <c r="H136" i="3"/>
  <c r="I136" i="3"/>
  <c r="J136" i="3"/>
  <c r="K136" i="3"/>
  <c r="L136" i="3"/>
  <c r="H137" i="3"/>
  <c r="I137" i="3"/>
  <c r="J137" i="3"/>
  <c r="K137" i="3"/>
  <c r="L137" i="3"/>
  <c r="J138" i="3"/>
  <c r="K138" i="3"/>
  <c r="L138" i="3"/>
  <c r="G139" i="3"/>
  <c r="H139" i="3"/>
  <c r="I139" i="3"/>
  <c r="J139" i="3"/>
  <c r="K139" i="3"/>
  <c r="L139" i="3"/>
  <c r="F140" i="3"/>
  <c r="G140" i="3"/>
  <c r="H140" i="3"/>
  <c r="I140" i="3"/>
  <c r="J140" i="3"/>
  <c r="K140" i="3"/>
  <c r="L140" i="3"/>
  <c r="K141" i="3"/>
  <c r="L141" i="3"/>
  <c r="F142" i="3"/>
  <c r="G142" i="3"/>
  <c r="H142" i="3"/>
  <c r="I142" i="3"/>
  <c r="J142" i="3"/>
  <c r="K142" i="3"/>
  <c r="L142" i="3"/>
  <c r="H143" i="3"/>
  <c r="I143" i="3"/>
  <c r="J143" i="3"/>
  <c r="K143" i="3"/>
  <c r="L143" i="3"/>
  <c r="J144" i="3"/>
  <c r="K144" i="3"/>
  <c r="L144" i="3"/>
  <c r="K145" i="3"/>
  <c r="L145" i="3"/>
  <c r="I146" i="3"/>
  <c r="J146" i="3"/>
  <c r="K146" i="3"/>
  <c r="L146" i="3"/>
  <c r="I147" i="3"/>
  <c r="J147" i="3"/>
  <c r="K147" i="3"/>
  <c r="L147" i="3"/>
  <c r="H148" i="3"/>
  <c r="I148" i="3"/>
  <c r="J148" i="3"/>
  <c r="K148" i="3"/>
  <c r="L148" i="3"/>
  <c r="K149" i="3"/>
  <c r="L149" i="3"/>
  <c r="G78" i="3"/>
  <c r="H78" i="3"/>
  <c r="I78" i="3"/>
  <c r="J78" i="3"/>
  <c r="K78" i="3"/>
  <c r="L78" i="3"/>
  <c r="F4" i="2" l="1"/>
  <c r="F5" i="2"/>
  <c r="F6" i="2"/>
  <c r="F7" i="2"/>
  <c r="F8" i="2"/>
  <c r="F74" i="2"/>
  <c r="F75" i="2"/>
  <c r="F76" i="2"/>
  <c r="F77" i="2"/>
  <c r="J13" i="17" l="1"/>
  <c r="F12" i="2"/>
  <c r="I5" i="17"/>
  <c r="I60" i="17"/>
  <c r="K4" i="17"/>
  <c r="G31" i="17"/>
  <c r="I62" i="17"/>
  <c r="G46" i="17"/>
  <c r="F18" i="2"/>
  <c r="G61" i="17"/>
  <c r="F53" i="2"/>
  <c r="I29" i="17"/>
  <c r="F44" i="2"/>
  <c r="F3" i="2"/>
  <c r="F81" i="2"/>
  <c r="F73" i="2"/>
  <c r="F41" i="2"/>
  <c r="F33" i="2"/>
  <c r="F25" i="2"/>
  <c r="F59" i="2" l="1"/>
  <c r="F9" i="2"/>
  <c r="G55" i="17"/>
  <c r="E3" i="17"/>
  <c r="F43" i="2"/>
  <c r="F26" i="2"/>
  <c r="F34" i="2"/>
  <c r="F50" i="2"/>
  <c r="F10" i="2"/>
  <c r="F17" i="2"/>
  <c r="F67" i="2"/>
  <c r="F61" i="2"/>
  <c r="F65" i="2"/>
  <c r="F56" i="2"/>
  <c r="F62" i="2"/>
  <c r="F39" i="2"/>
  <c r="F58" i="2"/>
  <c r="F66" i="2"/>
  <c r="F82" i="2"/>
  <c r="F83" i="2"/>
  <c r="F27" i="2"/>
  <c r="F57" i="2"/>
  <c r="F36" i="2"/>
  <c r="F10" i="17"/>
  <c r="G70" i="17"/>
  <c r="S22" i="17"/>
  <c r="H33" i="19" s="1"/>
  <c r="F38" i="2"/>
  <c r="I70" i="17"/>
  <c r="H38" i="17"/>
  <c r="H10" i="17"/>
  <c r="S9" i="17"/>
  <c r="H30" i="19" s="1"/>
  <c r="F35" i="2"/>
  <c r="S13" i="17"/>
  <c r="H44" i="19" s="1"/>
  <c r="G7" i="17"/>
  <c r="F45" i="17"/>
  <c r="G68" i="17"/>
  <c r="J74" i="17"/>
  <c r="F25" i="17"/>
  <c r="F17" i="17"/>
  <c r="G69" i="17"/>
  <c r="H56" i="17"/>
  <c r="S60" i="17"/>
  <c r="H64" i="19" s="1"/>
  <c r="E31" i="17"/>
  <c r="F69" i="2"/>
  <c r="F42" i="2"/>
  <c r="H8" i="17"/>
  <c r="S19" i="17"/>
  <c r="H45" i="19" s="1"/>
  <c r="E68" i="17"/>
  <c r="G74" i="17"/>
  <c r="J28" i="17"/>
  <c r="F6" i="17"/>
  <c r="S40" i="17"/>
  <c r="H18" i="19" s="1"/>
  <c r="K63" i="17"/>
  <c r="I71" i="17"/>
  <c r="E39" i="17"/>
  <c r="H73" i="17"/>
  <c r="F23" i="2"/>
  <c r="F21" i="17"/>
  <c r="E5" i="17"/>
  <c r="S57" i="17"/>
  <c r="H63" i="19" s="1"/>
  <c r="E52" i="17"/>
  <c r="F68" i="2"/>
  <c r="H12" i="17"/>
  <c r="E37" i="17"/>
  <c r="F51" i="17"/>
  <c r="S23" i="17"/>
  <c r="H23" i="19" s="1"/>
  <c r="K14" i="17"/>
  <c r="F28" i="2"/>
  <c r="G60" i="17"/>
  <c r="S17" i="17"/>
  <c r="H55" i="19" s="1"/>
  <c r="H69" i="17"/>
  <c r="G59" i="17"/>
  <c r="F31" i="17"/>
  <c r="H30" i="17"/>
  <c r="E61" i="17"/>
  <c r="F60" i="2"/>
  <c r="F16" i="17"/>
  <c r="H53" i="17"/>
  <c r="S14" i="17"/>
  <c r="H8" i="19" s="1"/>
  <c r="G12" i="17"/>
  <c r="K66" i="17"/>
  <c r="F36" i="17"/>
  <c r="E51" i="17"/>
  <c r="F23" i="17"/>
  <c r="F13" i="2"/>
  <c r="F60" i="17"/>
  <c r="G56" i="17"/>
  <c r="I43" i="17"/>
  <c r="S69" i="17"/>
  <c r="H66" i="19" s="1"/>
  <c r="E17" i="17"/>
  <c r="J24" i="17"/>
  <c r="G30" i="17"/>
  <c r="G67" i="17"/>
  <c r="F71" i="2"/>
  <c r="S5" i="17"/>
  <c r="H54" i="19" s="1"/>
  <c r="G57" i="17"/>
  <c r="E56" i="17"/>
  <c r="I52" i="17"/>
  <c r="G43" i="17"/>
  <c r="H21" i="17"/>
  <c r="F5" i="17"/>
  <c r="F26" i="17"/>
  <c r="F57" i="17"/>
  <c r="F43" i="17"/>
  <c r="S52" i="17"/>
  <c r="H61" i="19" s="1"/>
  <c r="L7" i="17"/>
  <c r="H44" i="17"/>
  <c r="F15" i="17"/>
  <c r="S50" i="17"/>
  <c r="H71" i="19" s="1"/>
  <c r="G47" i="17"/>
  <c r="E58" i="17"/>
  <c r="G24" i="17"/>
  <c r="L39" i="17"/>
  <c r="F11" i="17"/>
  <c r="E64" i="17"/>
  <c r="E48" i="17"/>
  <c r="E70" i="17"/>
  <c r="I4" i="17"/>
  <c r="S32" i="17"/>
  <c r="H35" i="19" s="1"/>
  <c r="F40" i="2"/>
  <c r="H42" i="17"/>
  <c r="H54" i="17"/>
  <c r="S33" i="17"/>
  <c r="H16" i="19" s="1"/>
  <c r="E34" i="17"/>
  <c r="L66" i="17"/>
  <c r="F55" i="17"/>
  <c r="F21" i="2"/>
  <c r="J43" i="17"/>
  <c r="H24" i="17"/>
  <c r="F58" i="17"/>
  <c r="S15" i="17"/>
  <c r="H67" i="19" s="1"/>
  <c r="G50" i="17"/>
  <c r="F72" i="2"/>
  <c r="E22" i="17"/>
  <c r="I18" i="17"/>
  <c r="E10" i="17"/>
  <c r="E11" i="17"/>
  <c r="F9" i="17"/>
  <c r="M39" i="17"/>
  <c r="G38" i="17"/>
  <c r="H32" i="17"/>
  <c r="S70" i="17"/>
  <c r="H40" i="19" s="1"/>
  <c r="F45" i="2"/>
  <c r="E40" i="17"/>
  <c r="J63" i="17"/>
  <c r="F39" i="17"/>
  <c r="G34" i="17"/>
  <c r="S6" i="17"/>
  <c r="H14" i="19" s="1"/>
  <c r="F62" i="17"/>
  <c r="F19" i="2"/>
  <c r="H17" i="17"/>
  <c r="F59" i="17"/>
  <c r="S61" i="17"/>
  <c r="H62" i="19" s="1"/>
  <c r="J17" i="17"/>
  <c r="F30" i="17"/>
  <c r="F61" i="17"/>
  <c r="S59" i="17"/>
  <c r="H72" i="19" s="1"/>
  <c r="G58" i="17"/>
  <c r="I27" i="17"/>
  <c r="S44" i="17"/>
  <c r="H59" i="19" s="1"/>
  <c r="G26" i="17"/>
  <c r="E21" i="17"/>
  <c r="M7" i="17"/>
  <c r="J50" i="17"/>
  <c r="F64" i="2"/>
  <c r="F37" i="17"/>
  <c r="J14" i="17"/>
  <c r="S51" i="17"/>
  <c r="H27" i="19" s="1"/>
  <c r="G23" i="17"/>
  <c r="G36" i="17"/>
  <c r="F32" i="2"/>
  <c r="K11" i="17"/>
  <c r="F22" i="17"/>
  <c r="H70" i="17"/>
  <c r="E9" i="17"/>
  <c r="E35" i="17"/>
  <c r="S10" i="17"/>
  <c r="H31" i="19" s="1"/>
  <c r="S24" i="17"/>
  <c r="H69" i="19" s="1"/>
  <c r="K43" i="17"/>
  <c r="E20" i="17"/>
  <c r="E67" i="17"/>
  <c r="E50" i="17"/>
  <c r="I69" i="17"/>
  <c r="G15" i="17"/>
  <c r="F78" i="2"/>
  <c r="I39" i="17"/>
  <c r="H28" i="17"/>
  <c r="E8" i="17"/>
  <c r="S71" i="17"/>
  <c r="H52" i="19" s="1"/>
  <c r="F72" i="17"/>
  <c r="I40" i="17"/>
  <c r="I73" i="17"/>
  <c r="H50" i="17"/>
  <c r="H48" i="17"/>
  <c r="G45" i="17"/>
  <c r="H27" i="17"/>
  <c r="F47" i="17"/>
  <c r="G49" i="17"/>
  <c r="S7" i="17"/>
  <c r="H43" i="19" s="1"/>
  <c r="K74" i="17"/>
  <c r="G44" i="17"/>
  <c r="I13" i="17"/>
  <c r="G4" i="17"/>
  <c r="F48" i="2"/>
  <c r="H6" i="17"/>
  <c r="F34" i="17"/>
  <c r="E18" i="17"/>
  <c r="G39" i="17"/>
  <c r="S62" i="17"/>
  <c r="H22" i="19" s="1"/>
  <c r="F24" i="17"/>
  <c r="S67" i="17"/>
  <c r="H74" i="19" s="1"/>
  <c r="E30" i="17"/>
  <c r="J69" i="17"/>
  <c r="F12" i="17"/>
  <c r="S53" i="17"/>
  <c r="H6" i="19" s="1"/>
  <c r="G41" i="17"/>
  <c r="F66" i="17"/>
  <c r="G3" i="17"/>
  <c r="E14" i="17"/>
  <c r="F11" i="2"/>
  <c r="F35" i="17"/>
  <c r="G32" i="17"/>
  <c r="F65" i="17"/>
  <c r="F27" i="17"/>
  <c r="F70" i="17"/>
  <c r="S11" i="17"/>
  <c r="H32" i="19" s="1"/>
  <c r="I10" i="17"/>
  <c r="F48" i="17"/>
  <c r="F37" i="2"/>
  <c r="F28" i="17"/>
  <c r="H16" i="17"/>
  <c r="I14" i="17"/>
  <c r="S36" i="17"/>
  <c r="H25" i="19" s="1"/>
  <c r="G63" i="17"/>
  <c r="G37" i="17"/>
  <c r="F73" i="17"/>
  <c r="H51" i="17"/>
  <c r="F30" i="2"/>
  <c r="N7" i="17"/>
  <c r="F32" i="17"/>
  <c r="J4" i="17"/>
  <c r="G11" i="17"/>
  <c r="S48" i="17"/>
  <c r="H37" i="19" s="1"/>
  <c r="E27" i="17"/>
  <c r="F49" i="2"/>
  <c r="F54" i="2"/>
  <c r="F3" i="17"/>
  <c r="F29" i="17"/>
  <c r="S41" i="17"/>
  <c r="H5" i="19" s="1"/>
  <c r="E66" i="17"/>
  <c r="F53" i="17"/>
  <c r="H14" i="17"/>
  <c r="J66" i="17"/>
  <c r="E36" i="17"/>
  <c r="F42" i="17"/>
  <c r="F63" i="17"/>
  <c r="S16" i="17"/>
  <c r="H9" i="19" s="1"/>
  <c r="F14" i="2"/>
  <c r="H40" i="17"/>
  <c r="I6" i="17"/>
  <c r="S63" i="17"/>
  <c r="H28" i="19" s="1"/>
  <c r="I16" i="17"/>
  <c r="G42" i="17"/>
  <c r="I34" i="17"/>
  <c r="E73" i="17"/>
  <c r="K36" i="17"/>
  <c r="E29" i="17"/>
  <c r="E53" i="17"/>
  <c r="S3" i="17"/>
  <c r="H3" i="19" s="1"/>
  <c r="E41" i="17"/>
  <c r="E12" i="17"/>
  <c r="G33" i="17"/>
  <c r="H66" i="17"/>
  <c r="E55" i="17"/>
  <c r="G29" i="17"/>
  <c r="S54" i="17"/>
  <c r="H11" i="19" s="1"/>
  <c r="F16" i="2"/>
  <c r="J11" i="17"/>
  <c r="G10" i="17"/>
  <c r="E65" i="17"/>
  <c r="S35" i="17"/>
  <c r="H36" i="19" s="1"/>
  <c r="H13" i="17"/>
  <c r="F49" i="17"/>
  <c r="H7" i="17"/>
  <c r="S45" i="17"/>
  <c r="H47" i="19" s="1"/>
  <c r="G25" i="17"/>
  <c r="F52" i="2"/>
  <c r="H34" i="17"/>
  <c r="I33" i="17"/>
  <c r="G16" i="17"/>
  <c r="E63" i="17"/>
  <c r="I66" i="17"/>
  <c r="S42" i="17"/>
  <c r="H10" i="19" s="1"/>
  <c r="F15" i="2"/>
  <c r="H37" i="17"/>
  <c r="H19" i="17"/>
  <c r="H71" i="17"/>
  <c r="I68" i="17"/>
  <c r="I36" i="17"/>
  <c r="S28" i="17"/>
  <c r="H24" i="19" s="1"/>
  <c r="I8" i="17"/>
  <c r="G73" i="17"/>
  <c r="F29" i="2"/>
  <c r="S18" i="17"/>
  <c r="H15" i="19" s="1"/>
  <c r="H62" i="17"/>
  <c r="E46" i="17"/>
  <c r="H39" i="17"/>
  <c r="L70" i="17"/>
  <c r="F38" i="17"/>
  <c r="F20" i="2"/>
  <c r="F80" i="2"/>
  <c r="E4" i="17"/>
  <c r="F64" i="17"/>
  <c r="J39" i="17"/>
  <c r="E74" i="17"/>
  <c r="F8" i="17"/>
  <c r="S72" i="17"/>
  <c r="H53" i="19" s="1"/>
  <c r="E71" i="17"/>
  <c r="I28" i="17"/>
  <c r="E72" i="17"/>
  <c r="G19" i="17"/>
  <c r="F71" i="17"/>
  <c r="F74" i="17"/>
  <c r="S8" i="17"/>
  <c r="H42" i="19" s="1"/>
  <c r="F47" i="2"/>
  <c r="F33" i="17"/>
  <c r="S55" i="17"/>
  <c r="H12" i="19" s="1"/>
  <c r="G54" i="17"/>
  <c r="K7" i="17"/>
  <c r="G65" i="17"/>
  <c r="J44" i="17"/>
  <c r="G48" i="17"/>
  <c r="S27" i="17"/>
  <c r="H34" i="19" s="1"/>
  <c r="H11" i="17"/>
  <c r="S46" i="17"/>
  <c r="H21" i="19" s="1"/>
  <c r="G18" i="17"/>
  <c r="E38" i="17"/>
  <c r="F4" i="17"/>
  <c r="F68" i="17"/>
  <c r="I25" i="17"/>
  <c r="G8" i="17"/>
  <c r="F19" i="17"/>
  <c r="F7" i="17"/>
  <c r="H72" i="17"/>
  <c r="E13" i="17"/>
  <c r="S74" i="17"/>
  <c r="H51" i="19" s="1"/>
  <c r="H36" i="17"/>
  <c r="H23" i="17"/>
  <c r="G51" i="17"/>
  <c r="G28" i="17"/>
  <c r="S37" i="17"/>
  <c r="H26" i="19" s="1"/>
  <c r="F31" i="2"/>
  <c r="H63" i="17"/>
  <c r="G40" i="17"/>
  <c r="J36" i="17"/>
  <c r="E28" i="17"/>
  <c r="S73" i="17"/>
  <c r="H29" i="19" s="1"/>
  <c r="G71" i="17"/>
  <c r="E24" i="17"/>
  <c r="S20" i="17"/>
  <c r="H68" i="19" s="1"/>
  <c r="G17" i="17"/>
  <c r="H60" i="17"/>
  <c r="S31" i="17"/>
  <c r="H58" i="19" s="1"/>
  <c r="F63" i="2"/>
  <c r="E32" i="17"/>
  <c r="H4" i="17"/>
  <c r="J72" i="17"/>
  <c r="K39" i="17"/>
  <c r="S64" i="17"/>
  <c r="H38" i="19" s="1"/>
  <c r="H15" i="17"/>
  <c r="H26" i="17"/>
  <c r="F56" i="17"/>
  <c r="G5" i="17"/>
  <c r="H52" i="17"/>
  <c r="I58" i="17"/>
  <c r="E69" i="17"/>
  <c r="S43" i="17"/>
  <c r="H60" i="19" s="1"/>
  <c r="I24" i="17"/>
  <c r="J7" i="17"/>
  <c r="H49" i="17"/>
  <c r="I50" i="17"/>
  <c r="S47" i="17"/>
  <c r="H48" i="19" s="1"/>
  <c r="H33" i="17"/>
  <c r="E16" i="17"/>
  <c r="G14" i="17"/>
  <c r="F54" i="17"/>
  <c r="H41" i="17"/>
  <c r="H29" i="17"/>
  <c r="E42" i="17"/>
  <c r="I53" i="17"/>
  <c r="S66" i="17"/>
  <c r="H13" i="19" s="1"/>
  <c r="G9" i="17"/>
  <c r="H18" i="17"/>
  <c r="S38" i="17"/>
  <c r="H19" i="19" s="1"/>
  <c r="F46" i="17"/>
  <c r="J70" i="17"/>
  <c r="F24" i="2"/>
  <c r="I42" i="17"/>
  <c r="I63" i="17"/>
  <c r="E33" i="17"/>
  <c r="E62" i="17"/>
  <c r="E6" i="17"/>
  <c r="S34" i="17"/>
  <c r="H17" i="19" s="1"/>
  <c r="F22" i="2"/>
  <c r="F41" i="17"/>
  <c r="S29" i="17"/>
  <c r="H4" i="19" s="1"/>
  <c r="E54" i="17"/>
  <c r="G66" i="17"/>
  <c r="G13" i="17"/>
  <c r="I74" i="17"/>
  <c r="E49" i="17"/>
  <c r="E45" i="17"/>
  <c r="H68" i="17"/>
  <c r="S25" i="17"/>
  <c r="H46" i="19" s="1"/>
  <c r="F51" i="2"/>
  <c r="H3" i="17"/>
  <c r="E23" i="17"/>
  <c r="F14" i="17"/>
  <c r="S12" i="17"/>
  <c r="H7" i="19" s="1"/>
  <c r="G53" i="17"/>
  <c r="H45" i="17"/>
  <c r="H25" i="17"/>
  <c r="I7" i="17"/>
  <c r="S49" i="17"/>
  <c r="H49" i="19" s="1"/>
  <c r="E47" i="17"/>
  <c r="H43" i="17"/>
  <c r="E60" i="17"/>
  <c r="H5" i="17"/>
  <c r="F69" i="17"/>
  <c r="S56" i="17"/>
  <c r="H65" i="19" s="1"/>
  <c r="F70" i="2"/>
  <c r="F50" i="17"/>
  <c r="L43" i="17"/>
  <c r="I26" i="17"/>
  <c r="I44" i="17"/>
  <c r="E15" i="17"/>
  <c r="S58" i="17"/>
  <c r="H73" i="19" s="1"/>
  <c r="F18" i="17"/>
  <c r="S39" i="17"/>
  <c r="H20" i="19" s="1"/>
  <c r="J71" i="17"/>
  <c r="G62" i="17"/>
  <c r="G6" i="17"/>
  <c r="K70" i="17"/>
  <c r="I72" i="17"/>
  <c r="F40" i="17"/>
  <c r="I32" i="17"/>
  <c r="H64" i="17"/>
  <c r="G21" i="17"/>
  <c r="H58" i="17"/>
  <c r="G52" i="17"/>
  <c r="F44" i="17"/>
  <c r="E43" i="17"/>
  <c r="S26" i="17"/>
  <c r="H57" i="19" s="1"/>
  <c r="E59" i="17"/>
  <c r="I17" i="17"/>
  <c r="F67" i="17"/>
  <c r="S30" i="17"/>
  <c r="H70" i="19" s="1"/>
  <c r="K69" i="17"/>
  <c r="F79" i="2"/>
  <c r="I11" i="17"/>
  <c r="G35" i="17"/>
  <c r="G27" i="17"/>
  <c r="S65" i="17"/>
  <c r="H39" i="19" s="1"/>
  <c r="F52" i="17"/>
  <c r="E57" i="17"/>
  <c r="S21" i="17"/>
  <c r="H56" i="19" s="1"/>
  <c r="E26" i="17"/>
  <c r="E44" i="17"/>
  <c r="F13" i="17"/>
  <c r="K28" i="17"/>
  <c r="E25" i="17"/>
  <c r="E19" i="17"/>
  <c r="H74" i="17"/>
  <c r="S68" i="17"/>
  <c r="H50" i="19" s="1"/>
  <c r="F55" i="2"/>
  <c r="J32" i="17"/>
  <c r="G64" i="17"/>
  <c r="E7" i="17"/>
  <c r="S4" i="17"/>
  <c r="H41" i="19" s="1"/>
  <c r="L74" i="17"/>
  <c r="G72" i="17"/>
  <c r="I48" i="17"/>
  <c r="F46" i="2"/>
  <c r="F2" i="2" l="1"/>
  <c r="T51" i="17" l="1"/>
  <c r="N27" i="19" s="1"/>
  <c r="T3" i="17"/>
  <c r="N3" i="19" s="1"/>
  <c r="T40" i="17"/>
  <c r="N18" i="19" s="1"/>
  <c r="T48" i="17"/>
  <c r="N37" i="19" s="1"/>
  <c r="T35" i="17"/>
  <c r="N36" i="19" s="1"/>
  <c r="T4" i="17"/>
  <c r="N41" i="19" s="1"/>
  <c r="T15" i="17"/>
  <c r="N67" i="19" s="1"/>
  <c r="T52" i="17"/>
  <c r="N61" i="19" s="1"/>
  <c r="T55" i="17"/>
  <c r="N12" i="19" s="1"/>
  <c r="T74" i="17"/>
  <c r="N51" i="19" s="1"/>
  <c r="T57" i="17"/>
  <c r="N63" i="19" s="1"/>
  <c r="T58" i="17"/>
  <c r="N73" i="19" s="1"/>
  <c r="T26" i="17"/>
  <c r="N57" i="19" s="1"/>
  <c r="T29" i="17"/>
  <c r="N4" i="19" s="1"/>
  <c r="T13" i="17"/>
  <c r="N44" i="19" s="1"/>
  <c r="T37" i="17"/>
  <c r="N26" i="19" s="1"/>
  <c r="T54" i="17"/>
  <c r="N11" i="19" s="1"/>
  <c r="T25" i="17"/>
  <c r="N46" i="19" s="1"/>
  <c r="T49" i="17"/>
  <c r="N49" i="19" s="1"/>
  <c r="T46" i="17"/>
  <c r="N21" i="19" s="1"/>
  <c r="T33" i="17"/>
  <c r="N16" i="19" s="1"/>
  <c r="T39" i="17"/>
  <c r="N20" i="19" s="1"/>
  <c r="T36" i="17"/>
  <c r="N25" i="19" s="1"/>
  <c r="T63" i="17"/>
  <c r="N28" i="19" s="1"/>
  <c r="T12" i="17"/>
  <c r="N7" i="19" s="1"/>
  <c r="T50" i="17"/>
  <c r="N71" i="19" s="1"/>
  <c r="T38" i="17"/>
  <c r="N19" i="19" s="1"/>
  <c r="T66" i="17"/>
  <c r="N13" i="19" s="1"/>
  <c r="T42" i="17"/>
  <c r="N10" i="19" s="1"/>
  <c r="T68" i="17"/>
  <c r="N50" i="19" s="1"/>
  <c r="T61" i="17"/>
  <c r="N62" i="19" s="1"/>
  <c r="T64" i="17"/>
  <c r="N38" i="19" s="1"/>
  <c r="T73" i="17"/>
  <c r="N29" i="19" s="1"/>
  <c r="T17" i="17"/>
  <c r="N55" i="19" s="1"/>
  <c r="T7" i="17"/>
  <c r="N43" i="19" s="1"/>
  <c r="T70" i="17"/>
  <c r="N40" i="19" s="1"/>
  <c r="T65" i="17"/>
  <c r="N39" i="19" s="1"/>
  <c r="T11" i="17"/>
  <c r="N32" i="19" s="1"/>
  <c r="T14" i="17"/>
  <c r="N8" i="19" s="1"/>
  <c r="T27" i="17"/>
  <c r="N34" i="19" s="1"/>
  <c r="T69" i="17"/>
  <c r="N66" i="19" s="1"/>
  <c r="T28" i="17"/>
  <c r="N24" i="19" s="1"/>
  <c r="T9" i="17"/>
  <c r="N30" i="19" s="1"/>
  <c r="T16" i="17"/>
  <c r="N9" i="19" s="1"/>
  <c r="T72" i="17"/>
  <c r="N53" i="19" s="1"/>
  <c r="T62" i="17"/>
  <c r="N22" i="19" s="1"/>
  <c r="T21" i="17"/>
  <c r="N56" i="19" s="1"/>
  <c r="T47" i="17"/>
  <c r="N48" i="19" s="1"/>
  <c r="T24" i="17"/>
  <c r="N69" i="19" s="1"/>
  <c r="T19" i="17"/>
  <c r="N45" i="19" s="1"/>
  <c r="T5" i="17"/>
  <c r="N54" i="19" s="1"/>
  <c r="T59" i="17"/>
  <c r="N72" i="19" s="1"/>
  <c r="T41" i="17"/>
  <c r="N5" i="19" s="1"/>
  <c r="T31" i="17"/>
  <c r="N58" i="19" s="1"/>
  <c r="T6" i="17"/>
  <c r="N14" i="19" s="1"/>
  <c r="T18" i="17"/>
  <c r="N15" i="19" s="1"/>
  <c r="T32" i="17"/>
  <c r="N35" i="19" s="1"/>
  <c r="T53" i="17"/>
  <c r="N6" i="19" s="1"/>
  <c r="T43" i="17"/>
  <c r="N60" i="19" s="1"/>
  <c r="T10" i="17"/>
  <c r="N31" i="19" s="1"/>
  <c r="T8" i="17"/>
  <c r="N42" i="19" s="1"/>
  <c r="T71" i="17"/>
  <c r="N52" i="19" s="1"/>
  <c r="T34" i="17"/>
  <c r="N17" i="19" s="1"/>
  <c r="T56" i="17"/>
  <c r="N65" i="19" s="1"/>
  <c r="T30" i="17"/>
  <c r="N70" i="19" s="1"/>
  <c r="T20" i="17"/>
  <c r="N68" i="19" s="1"/>
  <c r="T44" i="17"/>
  <c r="N59" i="19" s="1"/>
  <c r="T60" i="17"/>
  <c r="N64" i="19" s="1"/>
  <c r="T22" i="17"/>
  <c r="N33" i="19" s="1"/>
  <c r="T45" i="17"/>
  <c r="N47" i="19" s="1"/>
  <c r="T67" i="17"/>
  <c r="N74" i="19" s="1"/>
  <c r="T23" i="17"/>
  <c r="N23" i="19" s="1"/>
  <c r="G3" i="2"/>
  <c r="G4" i="2"/>
  <c r="G5" i="2"/>
  <c r="G6" i="2"/>
  <c r="G7" i="2"/>
  <c r="G8" i="2"/>
  <c r="G9" i="2"/>
  <c r="E130" i="11" s="1"/>
  <c r="G10" i="2"/>
  <c r="G11" i="2"/>
  <c r="G12" i="2"/>
  <c r="G13" i="2"/>
  <c r="G14" i="2"/>
  <c r="G15" i="2"/>
  <c r="G16" i="2"/>
  <c r="G17" i="2"/>
  <c r="G104" i="11" s="1"/>
  <c r="G18" i="2"/>
  <c r="G19" i="2"/>
  <c r="G20" i="2"/>
  <c r="G21" i="2"/>
  <c r="G22" i="2"/>
  <c r="G23" i="2"/>
  <c r="G24" i="2"/>
  <c r="G25" i="2"/>
  <c r="G26" i="2"/>
  <c r="G137" i="11" s="1"/>
  <c r="G27" i="2"/>
  <c r="E121" i="11" s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H88" i="11" s="1"/>
  <c r="G47" i="2"/>
  <c r="G48" i="2"/>
  <c r="G49" i="2"/>
  <c r="I79" i="11" s="1"/>
  <c r="G50" i="2"/>
  <c r="G51" i="2"/>
  <c r="G52" i="2"/>
  <c r="G53" i="2"/>
  <c r="G54" i="2"/>
  <c r="G55" i="2"/>
  <c r="G56" i="2"/>
  <c r="G57" i="2"/>
  <c r="G58" i="2"/>
  <c r="G59" i="2"/>
  <c r="G135" i="11" s="1"/>
  <c r="G60" i="2"/>
  <c r="G61" i="2"/>
  <c r="G62" i="2"/>
  <c r="G63" i="2"/>
  <c r="E136" i="11" s="1"/>
  <c r="G64" i="2"/>
  <c r="G65" i="2"/>
  <c r="G66" i="2"/>
  <c r="G67" i="2"/>
  <c r="E106" i="11" s="1"/>
  <c r="G68" i="2"/>
  <c r="G69" i="2"/>
  <c r="G80" i="11" s="1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2" i="2"/>
  <c r="E3" i="2"/>
  <c r="E4" i="2"/>
  <c r="E5" i="2"/>
  <c r="E6" i="2"/>
  <c r="E7" i="2"/>
  <c r="E8" i="2"/>
  <c r="E9" i="2"/>
  <c r="AG130" i="3" s="1"/>
  <c r="E10" i="2"/>
  <c r="E11" i="2"/>
  <c r="E12" i="2"/>
  <c r="E13" i="2"/>
  <c r="E14" i="2"/>
  <c r="E15" i="2"/>
  <c r="E16" i="2"/>
  <c r="E17" i="2"/>
  <c r="AI104" i="3" s="1"/>
  <c r="E18" i="2"/>
  <c r="E19" i="2"/>
  <c r="E20" i="2"/>
  <c r="E21" i="2"/>
  <c r="E22" i="2"/>
  <c r="E23" i="2"/>
  <c r="E24" i="2"/>
  <c r="E25" i="2"/>
  <c r="E26" i="2"/>
  <c r="AI137" i="3" s="1"/>
  <c r="E27" i="2"/>
  <c r="AG121" i="3" s="1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AJ88" i="3" s="1"/>
  <c r="E47" i="2"/>
  <c r="E48" i="2"/>
  <c r="E49" i="2"/>
  <c r="AK79" i="3" s="1"/>
  <c r="E50" i="2"/>
  <c r="E51" i="2"/>
  <c r="E52" i="2"/>
  <c r="E53" i="2"/>
  <c r="E54" i="2"/>
  <c r="E55" i="2"/>
  <c r="E56" i="2"/>
  <c r="E57" i="2"/>
  <c r="E58" i="2"/>
  <c r="E59" i="2"/>
  <c r="AI135" i="3" s="1"/>
  <c r="E60" i="2"/>
  <c r="E61" i="2"/>
  <c r="E62" i="2"/>
  <c r="E63" i="2"/>
  <c r="AG136" i="3" s="1"/>
  <c r="E64" i="2"/>
  <c r="E65" i="2"/>
  <c r="E66" i="2"/>
  <c r="E67" i="2"/>
  <c r="AG106" i="3" s="1"/>
  <c r="E68" i="2"/>
  <c r="E69" i="2"/>
  <c r="AI80" i="3" s="1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2" i="2"/>
  <c r="D4" i="2"/>
  <c r="D5" i="2"/>
  <c r="D6" i="2"/>
  <c r="D7" i="2"/>
  <c r="D8" i="2"/>
  <c r="D9" i="2"/>
  <c r="S130" i="3" s="1"/>
  <c r="D10" i="2"/>
  <c r="D11" i="2"/>
  <c r="D12" i="2"/>
  <c r="D13" i="2"/>
  <c r="D14" i="2"/>
  <c r="D15" i="2"/>
  <c r="D16" i="2"/>
  <c r="D17" i="2"/>
  <c r="U104" i="3" s="1"/>
  <c r="D18" i="2"/>
  <c r="D19" i="2"/>
  <c r="D20" i="2"/>
  <c r="D21" i="2"/>
  <c r="D22" i="2"/>
  <c r="D23" i="2"/>
  <c r="D24" i="2"/>
  <c r="D25" i="2"/>
  <c r="D26" i="2"/>
  <c r="U137" i="3" s="1"/>
  <c r="D27" i="2"/>
  <c r="S121" i="3" s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V88" i="3" s="1"/>
  <c r="D47" i="2"/>
  <c r="D48" i="2"/>
  <c r="D49" i="2"/>
  <c r="W79" i="3" s="1"/>
  <c r="D50" i="2"/>
  <c r="D51" i="2"/>
  <c r="D52" i="2"/>
  <c r="D53" i="2"/>
  <c r="D54" i="2"/>
  <c r="D55" i="2"/>
  <c r="D56" i="2"/>
  <c r="D57" i="2"/>
  <c r="D58" i="2"/>
  <c r="D59" i="2"/>
  <c r="U135" i="3" s="1"/>
  <c r="D60" i="2"/>
  <c r="D61" i="2"/>
  <c r="D62" i="2"/>
  <c r="D63" i="2"/>
  <c r="S136" i="3" s="1"/>
  <c r="D64" i="2"/>
  <c r="D65" i="2"/>
  <c r="D66" i="2"/>
  <c r="D67" i="2"/>
  <c r="S106" i="3" s="1"/>
  <c r="D68" i="2"/>
  <c r="D69" i="2"/>
  <c r="U80" i="3" s="1"/>
  <c r="D70" i="2"/>
  <c r="D71" i="2"/>
  <c r="D72" i="2"/>
  <c r="D74" i="2"/>
  <c r="D75" i="2"/>
  <c r="D76" i="2"/>
  <c r="D77" i="2"/>
  <c r="D78" i="2"/>
  <c r="D79" i="2"/>
  <c r="D80" i="2"/>
  <c r="D81" i="2"/>
  <c r="D82" i="2"/>
  <c r="D83" i="2"/>
  <c r="D2" i="2"/>
  <c r="C4" i="2"/>
  <c r="C5" i="2"/>
  <c r="C6" i="2"/>
  <c r="C7" i="2"/>
  <c r="C8" i="2"/>
  <c r="C9" i="2"/>
  <c r="E130" i="3" s="1"/>
  <c r="C10" i="2"/>
  <c r="C11" i="2"/>
  <c r="C12" i="2"/>
  <c r="C13" i="2"/>
  <c r="C14" i="2"/>
  <c r="C15" i="2"/>
  <c r="C16" i="2"/>
  <c r="C17" i="2"/>
  <c r="G104" i="3" s="1"/>
  <c r="C18" i="2"/>
  <c r="C19" i="2"/>
  <c r="C20" i="2"/>
  <c r="C21" i="2"/>
  <c r="C22" i="2"/>
  <c r="C23" i="2"/>
  <c r="C24" i="2"/>
  <c r="C25" i="2"/>
  <c r="C26" i="2"/>
  <c r="G137" i="3" s="1"/>
  <c r="C27" i="2"/>
  <c r="E121" i="3" s="1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H88" i="3" s="1"/>
  <c r="C47" i="2"/>
  <c r="C48" i="2"/>
  <c r="C49" i="2"/>
  <c r="I79" i="3" s="1"/>
  <c r="C50" i="2"/>
  <c r="C51" i="2"/>
  <c r="C52" i="2"/>
  <c r="C53" i="2"/>
  <c r="C54" i="2"/>
  <c r="C55" i="2"/>
  <c r="C56" i="2"/>
  <c r="C57" i="2"/>
  <c r="C58" i="2"/>
  <c r="C59" i="2"/>
  <c r="G135" i="3" s="1"/>
  <c r="C60" i="2"/>
  <c r="C61" i="2"/>
  <c r="C62" i="2"/>
  <c r="C63" i="2"/>
  <c r="E136" i="3" s="1"/>
  <c r="C64" i="2"/>
  <c r="C65" i="2"/>
  <c r="C66" i="2"/>
  <c r="C67" i="2"/>
  <c r="E106" i="3" s="1"/>
  <c r="C68" i="2"/>
  <c r="C69" i="2"/>
  <c r="G80" i="3" s="1"/>
  <c r="C70" i="2"/>
  <c r="C71" i="2"/>
  <c r="C72" i="2"/>
  <c r="C74" i="2"/>
  <c r="C75" i="2"/>
  <c r="C76" i="2"/>
  <c r="C77" i="2"/>
  <c r="C78" i="2"/>
  <c r="C79" i="2"/>
  <c r="C80" i="2"/>
  <c r="C81" i="2"/>
  <c r="C82" i="2"/>
  <c r="C83" i="2"/>
  <c r="C2" i="2"/>
  <c r="C86" i="11" l="1"/>
  <c r="B145" i="11"/>
  <c r="G93" i="11"/>
  <c r="C97" i="11"/>
  <c r="F107" i="11"/>
  <c r="D84" i="11"/>
  <c r="E113" i="11"/>
  <c r="C85" i="11"/>
  <c r="K114" i="11"/>
  <c r="F117" i="11"/>
  <c r="B108" i="11"/>
  <c r="C109" i="11"/>
  <c r="F129" i="11"/>
  <c r="J141" i="11"/>
  <c r="D130" i="11"/>
  <c r="B89" i="11"/>
  <c r="D91" i="11"/>
  <c r="C126" i="11"/>
  <c r="E87" i="11"/>
  <c r="F128" i="11"/>
  <c r="I141" i="11"/>
  <c r="D98" i="11"/>
  <c r="D111" i="11"/>
  <c r="C80" i="11"/>
  <c r="D96" i="11"/>
  <c r="B132" i="11"/>
  <c r="C127" i="11"/>
  <c r="B92" i="11"/>
  <c r="F144" i="11"/>
  <c r="D106" i="11"/>
  <c r="E134" i="11"/>
  <c r="F105" i="11"/>
  <c r="E135" i="11"/>
  <c r="C136" i="11"/>
  <c r="F82" i="11"/>
  <c r="F88" i="11"/>
  <c r="D124" i="11"/>
  <c r="E100" i="11"/>
  <c r="B120" i="11"/>
  <c r="B140" i="11"/>
  <c r="E102" i="11"/>
  <c r="E110" i="11"/>
  <c r="G86" i="11"/>
  <c r="I86" i="11"/>
  <c r="C110" i="11"/>
  <c r="C84" i="11"/>
  <c r="D97" i="11"/>
  <c r="B85" i="11"/>
  <c r="F145" i="11"/>
  <c r="F87" i="11"/>
  <c r="C112" i="11"/>
  <c r="I89" i="11"/>
  <c r="D126" i="11"/>
  <c r="B98" i="11"/>
  <c r="F114" i="11"/>
  <c r="J145" i="11"/>
  <c r="C121" i="11"/>
  <c r="D113" i="11"/>
  <c r="B93" i="11"/>
  <c r="F137" i="11"/>
  <c r="E128" i="11"/>
  <c r="B87" i="11"/>
  <c r="D89" i="11"/>
  <c r="F78" i="11"/>
  <c r="C98" i="11"/>
  <c r="E144" i="11"/>
  <c r="F131" i="11"/>
  <c r="B135" i="11"/>
  <c r="D92" i="11"/>
  <c r="C106" i="11"/>
  <c r="B142" i="11"/>
  <c r="D99" i="11"/>
  <c r="C105" i="11"/>
  <c r="H144" i="11"/>
  <c r="D134" i="11"/>
  <c r="F92" i="11"/>
  <c r="B136" i="11"/>
  <c r="G127" i="11"/>
  <c r="C131" i="11"/>
  <c r="B80" i="11"/>
  <c r="E118" i="11"/>
  <c r="E132" i="11"/>
  <c r="C120" i="11"/>
  <c r="E88" i="11"/>
  <c r="B100" i="11"/>
  <c r="G149" i="11"/>
  <c r="C124" i="11"/>
  <c r="F143" i="11"/>
  <c r="F79" i="11"/>
  <c r="C107" i="11"/>
  <c r="H147" i="11"/>
  <c r="I114" i="11"/>
  <c r="B139" i="11"/>
  <c r="F85" i="11"/>
  <c r="B84" i="11"/>
  <c r="F113" i="11"/>
  <c r="G145" i="11"/>
  <c r="D109" i="11"/>
  <c r="E114" i="11"/>
  <c r="B137" i="11"/>
  <c r="F81" i="11"/>
  <c r="C93" i="11"/>
  <c r="E109" i="11"/>
  <c r="C115" i="11"/>
  <c r="B81" i="11"/>
  <c r="H138" i="11"/>
  <c r="D137" i="11"/>
  <c r="D114" i="11"/>
  <c r="C89" i="11"/>
  <c r="E78" i="11"/>
  <c r="D87" i="11"/>
  <c r="E116" i="11"/>
  <c r="B128" i="11"/>
  <c r="D141" i="11"/>
  <c r="C104" i="11"/>
  <c r="C128" i="11"/>
  <c r="B78" i="11"/>
  <c r="C116" i="11"/>
  <c r="C87" i="11"/>
  <c r="D125" i="11"/>
  <c r="J118" i="11"/>
  <c r="G119" i="11"/>
  <c r="G101" i="11"/>
  <c r="C90" i="11"/>
  <c r="B133" i="11"/>
  <c r="D101" i="11"/>
  <c r="D80" i="11"/>
  <c r="F96" i="11"/>
  <c r="D118" i="11"/>
  <c r="B127" i="11"/>
  <c r="D132" i="11"/>
  <c r="D83" i="11"/>
  <c r="D139" i="11"/>
  <c r="H114" i="11"/>
  <c r="C79" i="11"/>
  <c r="C146" i="11"/>
  <c r="C149" i="11"/>
  <c r="B147" i="11"/>
  <c r="B94" i="11"/>
  <c r="E149" i="11"/>
  <c r="H103" i="11"/>
  <c r="F83" i="11"/>
  <c r="C143" i="11"/>
  <c r="B123" i="11"/>
  <c r="L82" i="11"/>
  <c r="H79" i="11"/>
  <c r="C102" i="11"/>
  <c r="D107" i="11"/>
  <c r="E86" i="11"/>
  <c r="F138" i="11"/>
  <c r="H111" i="11"/>
  <c r="E115" i="11"/>
  <c r="B148" i="11"/>
  <c r="C103" i="11"/>
  <c r="E146" i="11"/>
  <c r="E93" i="11"/>
  <c r="B121" i="11"/>
  <c r="C113" i="11"/>
  <c r="C91" i="11"/>
  <c r="F104" i="11"/>
  <c r="G128" i="11"/>
  <c r="D129" i="11"/>
  <c r="E89" i="11"/>
  <c r="F108" i="11"/>
  <c r="C117" i="11"/>
  <c r="B141" i="11"/>
  <c r="F116" i="11"/>
  <c r="D104" i="11"/>
  <c r="D128" i="11"/>
  <c r="D78" i="11"/>
  <c r="B116" i="11"/>
  <c r="C141" i="11"/>
  <c r="H92" i="11"/>
  <c r="B134" i="11"/>
  <c r="D136" i="11"/>
  <c r="D105" i="11"/>
  <c r="C99" i="11"/>
  <c r="B95" i="11"/>
  <c r="F127" i="11"/>
  <c r="F90" i="11"/>
  <c r="B118" i="11"/>
  <c r="E80" i="11"/>
  <c r="F101" i="11"/>
  <c r="D131" i="11"/>
  <c r="G133" i="11"/>
  <c r="G99" i="11"/>
  <c r="C144" i="11"/>
  <c r="F103" i="11"/>
  <c r="C83" i="11"/>
  <c r="G114" i="11"/>
  <c r="D147" i="11"/>
  <c r="G115" i="11"/>
  <c r="B146" i="11"/>
  <c r="G148" i="11"/>
  <c r="E82" i="11"/>
  <c r="D120" i="11"/>
  <c r="B88" i="11"/>
  <c r="H149" i="11"/>
  <c r="D100" i="11"/>
  <c r="E143" i="11"/>
  <c r="E85" i="11"/>
  <c r="B110" i="11"/>
  <c r="C140" i="11"/>
  <c r="H86" i="11"/>
  <c r="E117" i="11"/>
  <c r="G109" i="11"/>
  <c r="I111" i="11"/>
  <c r="F115" i="11"/>
  <c r="C148" i="11"/>
  <c r="G91" i="11"/>
  <c r="B138" i="11"/>
  <c r="G81" i="11"/>
  <c r="D93" i="11"/>
  <c r="I145" i="11"/>
  <c r="D115" i="11"/>
  <c r="H146" i="11"/>
  <c r="F139" i="11"/>
  <c r="E81" i="11"/>
  <c r="G107" i="11"/>
  <c r="B114" i="11"/>
  <c r="E137" i="11"/>
  <c r="G147" i="11"/>
  <c r="D108" i="11"/>
  <c r="E129" i="11"/>
  <c r="B130" i="11"/>
  <c r="E141" i="11"/>
  <c r="C78" i="11"/>
  <c r="C129" i="11"/>
  <c r="B104" i="11"/>
  <c r="D116" i="11"/>
  <c r="H82" i="11"/>
  <c r="G125" i="11"/>
  <c r="B122" i="11"/>
  <c r="F124" i="11"/>
  <c r="G111" i="11"/>
  <c r="G143" i="11"/>
  <c r="F146" i="11"/>
  <c r="F112" i="11"/>
  <c r="B103" i="11"/>
  <c r="G83" i="11"/>
  <c r="F94" i="11"/>
  <c r="E148" i="11"/>
  <c r="F119" i="11"/>
  <c r="E122" i="11"/>
  <c r="D90" i="11"/>
  <c r="E99" i="11"/>
  <c r="J82" i="11"/>
  <c r="B125" i="11"/>
  <c r="C133" i="11"/>
  <c r="D133" i="11"/>
  <c r="E125" i="11"/>
  <c r="H118" i="11"/>
  <c r="F99" i="11"/>
  <c r="B90" i="11"/>
  <c r="C96" i="11"/>
  <c r="E101" i="11"/>
  <c r="E133" i="11"/>
  <c r="B119" i="11"/>
  <c r="H125" i="11"/>
  <c r="K82" i="11"/>
  <c r="G102" i="11"/>
  <c r="C88" i="11"/>
  <c r="G100" i="11"/>
  <c r="E83" i="11"/>
  <c r="D94" i="11"/>
  <c r="F147" i="11"/>
  <c r="B149" i="11"/>
  <c r="D82" i="11"/>
  <c r="D79" i="11"/>
  <c r="D143" i="11"/>
  <c r="E120" i="11"/>
  <c r="F125" i="11"/>
  <c r="G88" i="11"/>
  <c r="F123" i="11"/>
  <c r="B82" i="11"/>
  <c r="F102" i="11"/>
  <c r="I149" i="11"/>
  <c r="E79" i="11"/>
  <c r="E124" i="11"/>
  <c r="E119" i="11"/>
  <c r="D122" i="11"/>
  <c r="B107" i="11"/>
  <c r="G79" i="11"/>
  <c r="C123" i="11"/>
  <c r="C139" i="11"/>
  <c r="D86" i="11"/>
  <c r="C145" i="11"/>
  <c r="J114" i="11"/>
  <c r="H89" i="11"/>
  <c r="E98" i="11"/>
  <c r="D112" i="11"/>
  <c r="B126" i="11"/>
  <c r="E111" i="11"/>
  <c r="F93" i="11"/>
  <c r="B113" i="11"/>
  <c r="D121" i="11"/>
  <c r="E84" i="11"/>
  <c r="H145" i="11"/>
  <c r="E104" i="11"/>
  <c r="B129" i="11"/>
  <c r="F141" i="11"/>
  <c r="E108" i="11"/>
  <c r="C130" i="11"/>
  <c r="B96" i="11"/>
  <c r="C132" i="11"/>
  <c r="C119" i="11"/>
  <c r="D127" i="11"/>
  <c r="C101" i="11"/>
  <c r="B86" i="11"/>
  <c r="D123" i="11"/>
  <c r="G85" i="11"/>
  <c r="D102" i="11"/>
  <c r="E107" i="11"/>
  <c r="D110" i="11"/>
  <c r="D145" i="11"/>
  <c r="D140" i="11"/>
  <c r="G92" i="11"/>
  <c r="B105" i="11"/>
  <c r="C134" i="11"/>
  <c r="D142" i="11"/>
  <c r="I144" i="11"/>
  <c r="E131" i="11"/>
  <c r="C92" i="11"/>
  <c r="E142" i="11"/>
  <c r="E105" i="11"/>
  <c r="H99" i="11"/>
  <c r="G118" i="11"/>
  <c r="D135" i="11"/>
  <c r="B144" i="11"/>
  <c r="F135" i="11"/>
  <c r="B106" i="11"/>
  <c r="E92" i="11"/>
  <c r="D88" i="11"/>
  <c r="C94" i="11"/>
  <c r="F149" i="11"/>
  <c r="I103" i="11"/>
  <c r="C100" i="11"/>
  <c r="B143" i="11"/>
  <c r="B83" i="11"/>
  <c r="G103" i="11"/>
  <c r="C147" i="11"/>
  <c r="E94" i="11"/>
  <c r="D146" i="11"/>
  <c r="D149" i="11"/>
  <c r="B102" i="11"/>
  <c r="H119" i="11"/>
  <c r="E123" i="11"/>
  <c r="I82" i="11"/>
  <c r="F86" i="11"/>
  <c r="E140" i="11"/>
  <c r="F111" i="11"/>
  <c r="F98" i="11"/>
  <c r="B112" i="11"/>
  <c r="E126" i="11"/>
  <c r="E103" i="11"/>
  <c r="B115" i="11"/>
  <c r="G146" i="11"/>
  <c r="D81" i="11"/>
  <c r="I138" i="11"/>
  <c r="C114" i="11"/>
  <c r="F148" i="11"/>
  <c r="G108" i="11"/>
  <c r="F109" i="11"/>
  <c r="E91" i="11"/>
  <c r="G141" i="11"/>
  <c r="B117" i="11"/>
  <c r="C138" i="11"/>
  <c r="E90" i="11"/>
  <c r="B99" i="11"/>
  <c r="I118" i="11"/>
  <c r="C142" i="11"/>
  <c r="G144" i="11"/>
  <c r="C95" i="11"/>
  <c r="C125" i="11"/>
  <c r="B131" i="11"/>
  <c r="D144" i="11"/>
  <c r="F80" i="11"/>
  <c r="F118" i="11"/>
  <c r="C135" i="11"/>
  <c r="E96" i="11"/>
  <c r="C118" i="11"/>
  <c r="F133" i="11"/>
  <c r="B101" i="11"/>
  <c r="D119" i="11"/>
  <c r="E127" i="11"/>
  <c r="F100" i="11"/>
  <c r="G82" i="11"/>
  <c r="F120" i="11"/>
  <c r="B124" i="11"/>
  <c r="C122" i="11"/>
  <c r="E139" i="11"/>
  <c r="E147" i="11"/>
  <c r="B79" i="11"/>
  <c r="G123" i="11"/>
  <c r="C82" i="11"/>
  <c r="H107" i="11"/>
  <c r="J149" i="11"/>
  <c r="D85" i="11"/>
  <c r="B97" i="11"/>
  <c r="E145" i="11"/>
  <c r="G89" i="11"/>
  <c r="E112" i="11"/>
  <c r="F91" i="11"/>
  <c r="B111" i="11"/>
  <c r="F126" i="11"/>
  <c r="D148" i="11"/>
  <c r="D103" i="11"/>
  <c r="E138" i="11"/>
  <c r="G138" i="11"/>
  <c r="C81" i="11"/>
  <c r="G117" i="11"/>
  <c r="C137" i="11"/>
  <c r="C108" i="11"/>
  <c r="B109" i="11"/>
  <c r="B91" i="11"/>
  <c r="D117" i="11"/>
  <c r="H141" i="11"/>
  <c r="C111" i="11"/>
  <c r="F89" i="11"/>
  <c r="D138" i="11"/>
  <c r="G92" i="3"/>
  <c r="B105" i="3"/>
  <c r="I144" i="3"/>
  <c r="C134" i="3"/>
  <c r="D142" i="3"/>
  <c r="C92" i="3"/>
  <c r="E105" i="3"/>
  <c r="H99" i="3"/>
  <c r="G118" i="3"/>
  <c r="D135" i="3"/>
  <c r="B144" i="3"/>
  <c r="E131" i="3"/>
  <c r="E142" i="3"/>
  <c r="B106" i="3"/>
  <c r="E92" i="3"/>
  <c r="F135" i="3"/>
  <c r="C100" i="3"/>
  <c r="D88" i="3"/>
  <c r="C94" i="3"/>
  <c r="I103" i="3"/>
  <c r="F149" i="3"/>
  <c r="B143" i="3"/>
  <c r="E94" i="3"/>
  <c r="B83" i="3"/>
  <c r="G103" i="3"/>
  <c r="D146" i="3"/>
  <c r="D149" i="3"/>
  <c r="C147" i="3"/>
  <c r="I82" i="3"/>
  <c r="F86" i="3"/>
  <c r="B102" i="3"/>
  <c r="E140" i="3"/>
  <c r="E123" i="3"/>
  <c r="H119" i="3"/>
  <c r="E103" i="3"/>
  <c r="B112" i="3"/>
  <c r="F111" i="3"/>
  <c r="F98" i="3"/>
  <c r="E126" i="3"/>
  <c r="D81" i="3"/>
  <c r="C114" i="3"/>
  <c r="B115" i="3"/>
  <c r="F148" i="3"/>
  <c r="G146" i="3"/>
  <c r="I138" i="3"/>
  <c r="E91" i="3"/>
  <c r="B117" i="3"/>
  <c r="G108" i="3"/>
  <c r="C138" i="3"/>
  <c r="F109" i="3"/>
  <c r="G141" i="3"/>
  <c r="V92" i="3"/>
  <c r="R105" i="3"/>
  <c r="P134" i="3"/>
  <c r="R136" i="3"/>
  <c r="S80" i="3"/>
  <c r="T101" i="3"/>
  <c r="R131" i="3"/>
  <c r="U133" i="3"/>
  <c r="U99" i="3"/>
  <c r="T90" i="3"/>
  <c r="T127" i="3"/>
  <c r="Q144" i="3"/>
  <c r="P118" i="3"/>
  <c r="Q83" i="3"/>
  <c r="U114" i="3"/>
  <c r="R147" i="3"/>
  <c r="U115" i="3"/>
  <c r="P146" i="3"/>
  <c r="T103" i="3"/>
  <c r="U148" i="3"/>
  <c r="P88" i="3"/>
  <c r="V149" i="3"/>
  <c r="R100" i="3"/>
  <c r="S143" i="3"/>
  <c r="S82" i="3"/>
  <c r="R120" i="3"/>
  <c r="S85" i="3"/>
  <c r="Q140" i="3"/>
  <c r="V86" i="3"/>
  <c r="P110" i="3"/>
  <c r="U91" i="3"/>
  <c r="U81" i="3"/>
  <c r="U109" i="3"/>
  <c r="W111" i="3"/>
  <c r="T115" i="3"/>
  <c r="Q148" i="3"/>
  <c r="P138" i="3"/>
  <c r="S117" i="3"/>
  <c r="S81" i="3"/>
  <c r="R115" i="3"/>
  <c r="R93" i="3"/>
  <c r="V146" i="3"/>
  <c r="T139" i="3"/>
  <c r="U107" i="3"/>
  <c r="P114" i="3"/>
  <c r="S137" i="3"/>
  <c r="U147" i="3"/>
  <c r="W145" i="3"/>
  <c r="R108" i="3"/>
  <c r="S129" i="3"/>
  <c r="P130" i="3"/>
  <c r="Q129" i="3"/>
  <c r="R116" i="3"/>
  <c r="P104" i="3"/>
  <c r="S141" i="3"/>
  <c r="Q78" i="3"/>
  <c r="AD142" i="3"/>
  <c r="AF99" i="3"/>
  <c r="AE105" i="3"/>
  <c r="AJ144" i="3"/>
  <c r="AF134" i="3"/>
  <c r="AD136" i="3"/>
  <c r="AH92" i="3"/>
  <c r="AI127" i="3"/>
  <c r="AE131" i="3"/>
  <c r="AG118" i="3"/>
  <c r="AG132" i="3"/>
  <c r="AD80" i="3"/>
  <c r="AE120" i="3"/>
  <c r="AH143" i="3"/>
  <c r="AG88" i="3"/>
  <c r="AD100" i="3"/>
  <c r="AI149" i="3"/>
  <c r="AE124" i="3"/>
  <c r="AH79" i="3"/>
  <c r="AD139" i="3"/>
  <c r="AE107" i="3"/>
  <c r="AK114" i="3"/>
  <c r="AJ147" i="3"/>
  <c r="AH85" i="3"/>
  <c r="AD84" i="3"/>
  <c r="AH113" i="3"/>
  <c r="AI145" i="3"/>
  <c r="AF109" i="3"/>
  <c r="AG114" i="3"/>
  <c r="AD137" i="3"/>
  <c r="AH81" i="3"/>
  <c r="AE93" i="3"/>
  <c r="AG109" i="3"/>
  <c r="AE115" i="3"/>
  <c r="AD81" i="3"/>
  <c r="AJ138" i="3"/>
  <c r="AF137" i="3"/>
  <c r="AF114" i="3"/>
  <c r="AF141" i="3"/>
  <c r="AE89" i="3"/>
  <c r="AG78" i="3"/>
  <c r="AF87" i="3"/>
  <c r="AG116" i="3"/>
  <c r="AD128" i="3"/>
  <c r="AE104" i="3"/>
  <c r="AE128" i="3"/>
  <c r="AD78" i="3"/>
  <c r="AE116" i="3"/>
  <c r="AE87" i="3"/>
  <c r="C95" i="3"/>
  <c r="C125" i="3"/>
  <c r="E90" i="3"/>
  <c r="B99" i="3"/>
  <c r="I118" i="3"/>
  <c r="C142" i="3"/>
  <c r="G144" i="3"/>
  <c r="F80" i="3"/>
  <c r="C135" i="3"/>
  <c r="B131" i="3"/>
  <c r="D144" i="3"/>
  <c r="F118" i="3"/>
  <c r="B101" i="3"/>
  <c r="D119" i="3"/>
  <c r="E127" i="3"/>
  <c r="C118" i="3"/>
  <c r="E96" i="3"/>
  <c r="F133" i="3"/>
  <c r="G82" i="3"/>
  <c r="C122" i="3"/>
  <c r="F100" i="3"/>
  <c r="B124" i="3"/>
  <c r="F120" i="3"/>
  <c r="B79" i="3"/>
  <c r="C82" i="3"/>
  <c r="H107" i="3"/>
  <c r="J149" i="3"/>
  <c r="G123" i="3"/>
  <c r="E139" i="3"/>
  <c r="E147" i="3"/>
  <c r="D85" i="3"/>
  <c r="E145" i="3"/>
  <c r="B97" i="3"/>
  <c r="F91" i="3"/>
  <c r="B111" i="3"/>
  <c r="D103" i="3"/>
  <c r="G89" i="3"/>
  <c r="D148" i="3"/>
  <c r="E112" i="3"/>
  <c r="E138" i="3"/>
  <c r="F126" i="3"/>
  <c r="C81" i="3"/>
  <c r="C108" i="3"/>
  <c r="B109" i="3"/>
  <c r="G117" i="3"/>
  <c r="G138" i="3"/>
  <c r="C137" i="3"/>
  <c r="C111" i="3"/>
  <c r="F89" i="3"/>
  <c r="B91" i="3"/>
  <c r="D117" i="3"/>
  <c r="D138" i="3"/>
  <c r="H141" i="3"/>
  <c r="X82" i="3"/>
  <c r="S99" i="3"/>
  <c r="R90" i="3"/>
  <c r="P125" i="3"/>
  <c r="Q133" i="3"/>
  <c r="T119" i="3"/>
  <c r="S122" i="3"/>
  <c r="P90" i="3"/>
  <c r="T99" i="3"/>
  <c r="V118" i="3"/>
  <c r="R133" i="3"/>
  <c r="S125" i="3"/>
  <c r="Y82" i="3"/>
  <c r="P119" i="3"/>
  <c r="V125" i="3"/>
  <c r="U102" i="3"/>
  <c r="Q96" i="3"/>
  <c r="S101" i="3"/>
  <c r="S133" i="3"/>
  <c r="S83" i="3"/>
  <c r="R79" i="3"/>
  <c r="R94" i="3"/>
  <c r="T147" i="3"/>
  <c r="Q88" i="3"/>
  <c r="R143" i="3"/>
  <c r="P149" i="3"/>
  <c r="R82" i="3"/>
  <c r="U100" i="3"/>
  <c r="P82" i="3"/>
  <c r="S120" i="3"/>
  <c r="T125" i="3"/>
  <c r="S79" i="3"/>
  <c r="T123" i="3"/>
  <c r="T102" i="3"/>
  <c r="W149" i="3"/>
  <c r="S124" i="3"/>
  <c r="U88" i="3"/>
  <c r="S119" i="3"/>
  <c r="R122" i="3"/>
  <c r="U79" i="3"/>
  <c r="R86" i="3"/>
  <c r="Q145" i="3"/>
  <c r="X114" i="3"/>
  <c r="P107" i="3"/>
  <c r="Q123" i="3"/>
  <c r="Q139" i="3"/>
  <c r="S111" i="3"/>
  <c r="V89" i="3"/>
  <c r="S98" i="3"/>
  <c r="R112" i="3"/>
  <c r="P126" i="3"/>
  <c r="T93" i="3"/>
  <c r="S84" i="3"/>
  <c r="P113" i="3"/>
  <c r="R121" i="3"/>
  <c r="V145" i="3"/>
  <c r="S104" i="3"/>
  <c r="P129" i="3"/>
  <c r="T141" i="3"/>
  <c r="S108" i="3"/>
  <c r="Q130" i="3"/>
  <c r="AF125" i="3"/>
  <c r="AL118" i="3"/>
  <c r="AI119" i="3"/>
  <c r="AI101" i="3"/>
  <c r="AE90" i="3"/>
  <c r="AD133" i="3"/>
  <c r="AF101" i="3"/>
  <c r="AF80" i="3"/>
  <c r="AH96" i="3"/>
  <c r="AF118" i="3"/>
  <c r="AD127" i="3"/>
  <c r="AF132" i="3"/>
  <c r="AD147" i="3"/>
  <c r="AF83" i="3"/>
  <c r="AF139" i="3"/>
  <c r="AJ114" i="3"/>
  <c r="AE79" i="3"/>
  <c r="AE146" i="3"/>
  <c r="AE149" i="3"/>
  <c r="AD94" i="3"/>
  <c r="AG149" i="3"/>
  <c r="AJ103" i="3"/>
  <c r="AH83" i="3"/>
  <c r="AE143" i="3"/>
  <c r="AD123" i="3"/>
  <c r="AJ79" i="3"/>
  <c r="AE102" i="3"/>
  <c r="AF107" i="3"/>
  <c r="AG86" i="3"/>
  <c r="AN82" i="3"/>
  <c r="AG146" i="3"/>
  <c r="AH138" i="3"/>
  <c r="AJ111" i="3"/>
  <c r="AG115" i="3"/>
  <c r="AD148" i="3"/>
  <c r="AE103" i="3"/>
  <c r="AG93" i="3"/>
  <c r="AD121" i="3"/>
  <c r="AE113" i="3"/>
  <c r="AE91" i="3"/>
  <c r="AH104" i="3"/>
  <c r="AI128" i="3"/>
  <c r="AF129" i="3"/>
  <c r="AG89" i="3"/>
  <c r="AD141" i="3"/>
  <c r="AH108" i="3"/>
  <c r="AE117" i="3"/>
  <c r="AH116" i="3"/>
  <c r="AF104" i="3"/>
  <c r="AF128" i="3"/>
  <c r="AF78" i="3"/>
  <c r="AD116" i="3"/>
  <c r="AE141" i="3"/>
  <c r="D92" i="3"/>
  <c r="C106" i="3"/>
  <c r="F131" i="3"/>
  <c r="E144" i="3"/>
  <c r="B135" i="3"/>
  <c r="B96" i="3"/>
  <c r="C101" i="3"/>
  <c r="C132" i="3"/>
  <c r="C119" i="3"/>
  <c r="D127" i="3"/>
  <c r="H82" i="3"/>
  <c r="F124" i="3"/>
  <c r="B122" i="3"/>
  <c r="G125" i="3"/>
  <c r="C86" i="3"/>
  <c r="G93" i="3"/>
  <c r="C97" i="3"/>
  <c r="F107" i="3"/>
  <c r="D84" i="3"/>
  <c r="E113" i="3"/>
  <c r="K114" i="3"/>
  <c r="C85" i="3"/>
  <c r="B145" i="3"/>
  <c r="G85" i="3"/>
  <c r="B86" i="3"/>
  <c r="D140" i="3"/>
  <c r="E107" i="3"/>
  <c r="D123" i="3"/>
  <c r="D110" i="3"/>
  <c r="D102" i="3"/>
  <c r="D145" i="3"/>
  <c r="B103" i="3"/>
  <c r="G83" i="3"/>
  <c r="F94" i="3"/>
  <c r="G111" i="3"/>
  <c r="E148" i="3"/>
  <c r="F146" i="3"/>
  <c r="F112" i="3"/>
  <c r="G143" i="3"/>
  <c r="C109" i="3"/>
  <c r="D130" i="3"/>
  <c r="J141" i="3"/>
  <c r="F117" i="3"/>
  <c r="F129" i="3"/>
  <c r="B108" i="3"/>
  <c r="D111" i="3"/>
  <c r="E87" i="3"/>
  <c r="D98" i="3"/>
  <c r="F128" i="3"/>
  <c r="I141" i="3"/>
  <c r="C126" i="3"/>
  <c r="B89" i="3"/>
  <c r="D91" i="3"/>
  <c r="P105" i="3"/>
  <c r="Q134" i="3"/>
  <c r="U92" i="3"/>
  <c r="R142" i="3"/>
  <c r="W144" i="3"/>
  <c r="S131" i="3"/>
  <c r="S142" i="3"/>
  <c r="S105" i="3"/>
  <c r="V99" i="3"/>
  <c r="U118" i="3"/>
  <c r="R135" i="3"/>
  <c r="P144" i="3"/>
  <c r="Q92" i="3"/>
  <c r="P106" i="3"/>
  <c r="T135" i="3"/>
  <c r="S92" i="3"/>
  <c r="R88" i="3"/>
  <c r="Q94" i="3"/>
  <c r="T149" i="3"/>
  <c r="W103" i="3"/>
  <c r="Q100" i="3"/>
  <c r="P143" i="3"/>
  <c r="P83" i="3"/>
  <c r="S94" i="3"/>
  <c r="R146" i="3"/>
  <c r="R149" i="3"/>
  <c r="U103" i="3"/>
  <c r="Q147" i="3"/>
  <c r="W82" i="3"/>
  <c r="T86" i="3"/>
  <c r="V119" i="3"/>
  <c r="S123" i="3"/>
  <c r="S140" i="3"/>
  <c r="P102" i="3"/>
  <c r="S126" i="3"/>
  <c r="S103" i="3"/>
  <c r="P112" i="3"/>
  <c r="T111" i="3"/>
  <c r="T98" i="3"/>
  <c r="R81" i="3"/>
  <c r="U146" i="3"/>
  <c r="W138" i="3"/>
  <c r="Q114" i="3"/>
  <c r="T148" i="3"/>
  <c r="P115" i="3"/>
  <c r="T109" i="3"/>
  <c r="U141" i="3"/>
  <c r="P117" i="3"/>
  <c r="Q138" i="3"/>
  <c r="S91" i="3"/>
  <c r="U108" i="3"/>
  <c r="AJ92" i="3"/>
  <c r="AD134" i="3"/>
  <c r="AF136" i="3"/>
  <c r="AF105" i="3"/>
  <c r="AE99" i="3"/>
  <c r="AD95" i="3"/>
  <c r="AH127" i="3"/>
  <c r="AE144" i="3"/>
  <c r="AH90" i="3"/>
  <c r="AD118" i="3"/>
  <c r="AG80" i="3"/>
  <c r="AH101" i="3"/>
  <c r="AF131" i="3"/>
  <c r="AI133" i="3"/>
  <c r="AI99" i="3"/>
  <c r="AH103" i="3"/>
  <c r="AI148" i="3"/>
  <c r="AE83" i="3"/>
  <c r="AI114" i="3"/>
  <c r="AF147" i="3"/>
  <c r="AI115" i="3"/>
  <c r="AD146" i="3"/>
  <c r="AG82" i="3"/>
  <c r="AF120" i="3"/>
  <c r="AJ149" i="3"/>
  <c r="AF100" i="3"/>
  <c r="AD88" i="3"/>
  <c r="AG143" i="3"/>
  <c r="AG85" i="3"/>
  <c r="AD110" i="3"/>
  <c r="AE140" i="3"/>
  <c r="AJ86" i="3"/>
  <c r="AG117" i="3"/>
  <c r="AI109" i="3"/>
  <c r="AK111" i="3"/>
  <c r="AH115" i="3"/>
  <c r="AE148" i="3"/>
  <c r="AI91" i="3"/>
  <c r="AD138" i="3"/>
  <c r="AI81" i="3"/>
  <c r="AF93" i="3"/>
  <c r="AK145" i="3"/>
  <c r="AF115" i="3"/>
  <c r="AJ146" i="3"/>
  <c r="AH139" i="3"/>
  <c r="AG81" i="3"/>
  <c r="AI107" i="3"/>
  <c r="AD114" i="3"/>
  <c r="AG137" i="3"/>
  <c r="AI147" i="3"/>
  <c r="AF108" i="3"/>
  <c r="AG129" i="3"/>
  <c r="AD130" i="3"/>
  <c r="AG141" i="3"/>
  <c r="AE78" i="3"/>
  <c r="AE129" i="3"/>
  <c r="AF116" i="3"/>
  <c r="AD104" i="3"/>
  <c r="C80" i="3"/>
  <c r="D96" i="3"/>
  <c r="C127" i="3"/>
  <c r="B132" i="3"/>
  <c r="B92" i="3"/>
  <c r="F105" i="3"/>
  <c r="D106" i="3"/>
  <c r="E135" i="3"/>
  <c r="C136" i="3"/>
  <c r="F144" i="3"/>
  <c r="E134" i="3"/>
  <c r="F88" i="3"/>
  <c r="E100" i="3"/>
  <c r="B120" i="3"/>
  <c r="F82" i="3"/>
  <c r="D124" i="3"/>
  <c r="E102" i="3"/>
  <c r="E110" i="3"/>
  <c r="G86" i="3"/>
  <c r="B140" i="3"/>
  <c r="C84" i="3"/>
  <c r="D97" i="3"/>
  <c r="B85" i="3"/>
  <c r="I86" i="3"/>
  <c r="F145" i="3"/>
  <c r="C110" i="3"/>
  <c r="B98" i="3"/>
  <c r="F87" i="3"/>
  <c r="C112" i="3"/>
  <c r="I89" i="3"/>
  <c r="D126" i="3"/>
  <c r="D113" i="3"/>
  <c r="B93" i="3"/>
  <c r="F114" i="3"/>
  <c r="F137" i="3"/>
  <c r="J145" i="3"/>
  <c r="C121" i="3"/>
  <c r="B87" i="3"/>
  <c r="D89" i="3"/>
  <c r="C98" i="3"/>
  <c r="F78" i="3"/>
  <c r="E128" i="3"/>
  <c r="Q142" i="3"/>
  <c r="U144" i="3"/>
  <c r="Q95" i="3"/>
  <c r="S90" i="3"/>
  <c r="Q125" i="3"/>
  <c r="P99" i="3"/>
  <c r="W118" i="3"/>
  <c r="T80" i="3"/>
  <c r="T118" i="3"/>
  <c r="Q135" i="3"/>
  <c r="P131" i="3"/>
  <c r="R144" i="3"/>
  <c r="S96" i="3"/>
  <c r="Q118" i="3"/>
  <c r="T133" i="3"/>
  <c r="P101" i="3"/>
  <c r="R119" i="3"/>
  <c r="S127" i="3"/>
  <c r="U82" i="3"/>
  <c r="T120" i="3"/>
  <c r="P124" i="3"/>
  <c r="Q122" i="3"/>
  <c r="T100" i="3"/>
  <c r="P79" i="3"/>
  <c r="Q82" i="3"/>
  <c r="S139" i="3"/>
  <c r="S147" i="3"/>
  <c r="U123" i="3"/>
  <c r="V107" i="3"/>
  <c r="X149" i="3"/>
  <c r="P97" i="3"/>
  <c r="S145" i="3"/>
  <c r="R85" i="3"/>
  <c r="S112" i="3"/>
  <c r="P111" i="3"/>
  <c r="T126" i="3"/>
  <c r="R148" i="3"/>
  <c r="R103" i="3"/>
  <c r="U89" i="3"/>
  <c r="S138" i="3"/>
  <c r="T91" i="3"/>
  <c r="Q81" i="3"/>
  <c r="U138" i="3"/>
  <c r="U117" i="3"/>
  <c r="Q137" i="3"/>
  <c r="Q108" i="3"/>
  <c r="P109" i="3"/>
  <c r="T89" i="3"/>
  <c r="V141" i="3"/>
  <c r="Q111" i="3"/>
  <c r="P91" i="3"/>
  <c r="R138" i="3"/>
  <c r="R117" i="3"/>
  <c r="AH119" i="3"/>
  <c r="AG122" i="3"/>
  <c r="AG99" i="3"/>
  <c r="AL82" i="3"/>
  <c r="AD125" i="3"/>
  <c r="AF90" i="3"/>
  <c r="AE133" i="3"/>
  <c r="AF133" i="3"/>
  <c r="AG125" i="3"/>
  <c r="AH99" i="3"/>
  <c r="AD90" i="3"/>
  <c r="AJ118" i="3"/>
  <c r="AE96" i="3"/>
  <c r="AG101" i="3"/>
  <c r="AG133" i="3"/>
  <c r="AD119" i="3"/>
  <c r="AJ125" i="3"/>
  <c r="AM82" i="3"/>
  <c r="AI102" i="3"/>
  <c r="AE88" i="3"/>
  <c r="AI100" i="3"/>
  <c r="AG83" i="3"/>
  <c r="AF94" i="3"/>
  <c r="AH147" i="3"/>
  <c r="AF79" i="3"/>
  <c r="AF143" i="3"/>
  <c r="AD149" i="3"/>
  <c r="AF82" i="3"/>
  <c r="AG120" i="3"/>
  <c r="AH125" i="3"/>
  <c r="AI88" i="3"/>
  <c r="AH123" i="3"/>
  <c r="AD82" i="3"/>
  <c r="AH102" i="3"/>
  <c r="AK149" i="3"/>
  <c r="AG124" i="3"/>
  <c r="AF122" i="3"/>
  <c r="AG119" i="3"/>
  <c r="AG79" i="3"/>
  <c r="AD107" i="3"/>
  <c r="AI79" i="3"/>
  <c r="AE123" i="3"/>
  <c r="AE139" i="3"/>
  <c r="AF86" i="3"/>
  <c r="AE145" i="3"/>
  <c r="AL114" i="3"/>
  <c r="AJ89" i="3"/>
  <c r="AG98" i="3"/>
  <c r="AF112" i="3"/>
  <c r="AD126" i="3"/>
  <c r="AG111" i="3"/>
  <c r="AJ145" i="3"/>
  <c r="AH93" i="3"/>
  <c r="AD113" i="3"/>
  <c r="AF121" i="3"/>
  <c r="AG84" i="3"/>
  <c r="AG104" i="3"/>
  <c r="AD129" i="3"/>
  <c r="AH141" i="3"/>
  <c r="AG108" i="3"/>
  <c r="AE130" i="3"/>
  <c r="H144" i="3"/>
  <c r="D99" i="3"/>
  <c r="C105" i="3"/>
  <c r="B142" i="3"/>
  <c r="F92" i="3"/>
  <c r="B136" i="3"/>
  <c r="D134" i="3"/>
  <c r="B80" i="3"/>
  <c r="E132" i="3"/>
  <c r="E118" i="3"/>
  <c r="C131" i="3"/>
  <c r="G127" i="3"/>
  <c r="E88" i="3"/>
  <c r="B100" i="3"/>
  <c r="C120" i="3"/>
  <c r="F143" i="3"/>
  <c r="C124" i="3"/>
  <c r="G149" i="3"/>
  <c r="F79" i="3"/>
  <c r="C107" i="3"/>
  <c r="H147" i="3"/>
  <c r="B139" i="3"/>
  <c r="I114" i="3"/>
  <c r="F85" i="3"/>
  <c r="B84" i="3"/>
  <c r="F113" i="3"/>
  <c r="G145" i="3"/>
  <c r="F81" i="3"/>
  <c r="C93" i="3"/>
  <c r="D109" i="3"/>
  <c r="E114" i="3"/>
  <c r="B137" i="3"/>
  <c r="B81" i="3"/>
  <c r="D114" i="3"/>
  <c r="E109" i="3"/>
  <c r="C115" i="3"/>
  <c r="H138" i="3"/>
  <c r="D137" i="3"/>
  <c r="C89" i="3"/>
  <c r="D87" i="3"/>
  <c r="E116" i="3"/>
  <c r="B128" i="3"/>
  <c r="D141" i="3"/>
  <c r="E78" i="3"/>
  <c r="R92" i="3"/>
  <c r="S144" i="3"/>
  <c r="T131" i="3"/>
  <c r="P135" i="3"/>
  <c r="Q106" i="3"/>
  <c r="Q132" i="3"/>
  <c r="Q119" i="3"/>
  <c r="R127" i="3"/>
  <c r="P96" i="3"/>
  <c r="Q101" i="3"/>
  <c r="V82" i="3"/>
  <c r="U125" i="3"/>
  <c r="P122" i="3"/>
  <c r="T124" i="3"/>
  <c r="Q86" i="3"/>
  <c r="R84" i="3"/>
  <c r="P145" i="3"/>
  <c r="Q97" i="3"/>
  <c r="T107" i="3"/>
  <c r="U93" i="3"/>
  <c r="S113" i="3"/>
  <c r="Y114" i="3"/>
  <c r="Q85" i="3"/>
  <c r="P86" i="3"/>
  <c r="U85" i="3"/>
  <c r="R123" i="3"/>
  <c r="R102" i="3"/>
  <c r="S107" i="3"/>
  <c r="R110" i="3"/>
  <c r="R145" i="3"/>
  <c r="R140" i="3"/>
  <c r="U83" i="3"/>
  <c r="T94" i="3"/>
  <c r="T112" i="3"/>
  <c r="P103" i="3"/>
  <c r="S148" i="3"/>
  <c r="U111" i="3"/>
  <c r="U143" i="3"/>
  <c r="T146" i="3"/>
  <c r="T117" i="3"/>
  <c r="P108" i="3"/>
  <c r="T129" i="3"/>
  <c r="X141" i="3"/>
  <c r="Q109" i="3"/>
  <c r="R130" i="3"/>
  <c r="P89" i="3"/>
  <c r="R91" i="3"/>
  <c r="Q126" i="3"/>
  <c r="T128" i="3"/>
  <c r="S87" i="3"/>
  <c r="W141" i="3"/>
  <c r="R111" i="3"/>
  <c r="R98" i="3"/>
  <c r="AI92" i="3"/>
  <c r="AD105" i="3"/>
  <c r="AE134" i="3"/>
  <c r="AF142" i="3"/>
  <c r="AK144" i="3"/>
  <c r="AG131" i="3"/>
  <c r="AE92" i="3"/>
  <c r="AG142" i="3"/>
  <c r="AG105" i="3"/>
  <c r="AJ99" i="3"/>
  <c r="AI118" i="3"/>
  <c r="AF135" i="3"/>
  <c r="AD144" i="3"/>
  <c r="AH135" i="3"/>
  <c r="AD106" i="3"/>
  <c r="AG92" i="3"/>
  <c r="AF88" i="3"/>
  <c r="AE94" i="3"/>
  <c r="AH149" i="3"/>
  <c r="AK103" i="3"/>
  <c r="AE100" i="3"/>
  <c r="AD143" i="3"/>
  <c r="AD83" i="3"/>
  <c r="AF149" i="3"/>
  <c r="AI103" i="3"/>
  <c r="AE147" i="3"/>
  <c r="AG94" i="3"/>
  <c r="AF146" i="3"/>
  <c r="AD102" i="3"/>
  <c r="AJ119" i="3"/>
  <c r="AG123" i="3"/>
  <c r="AK82" i="3"/>
  <c r="AH86" i="3"/>
  <c r="AG140" i="3"/>
  <c r="AH111" i="3"/>
  <c r="AH98" i="3"/>
  <c r="AG126" i="3"/>
  <c r="AD112" i="3"/>
  <c r="AG103" i="3"/>
  <c r="AD115" i="3"/>
  <c r="AI146" i="3"/>
  <c r="AF81" i="3"/>
  <c r="AK138" i="3"/>
  <c r="AE114" i="3"/>
  <c r="AH148" i="3"/>
  <c r="AI108" i="3"/>
  <c r="AH109" i="3"/>
  <c r="AG91" i="3"/>
  <c r="AI141" i="3"/>
  <c r="AD117" i="3"/>
  <c r="AE138" i="3"/>
  <c r="C90" i="3"/>
  <c r="B133" i="3"/>
  <c r="G119" i="3"/>
  <c r="G101" i="3"/>
  <c r="J118" i="3"/>
  <c r="D125" i="3"/>
  <c r="F96" i="3"/>
  <c r="D101" i="3"/>
  <c r="D80" i="3"/>
  <c r="D132" i="3"/>
  <c r="B127" i="3"/>
  <c r="D118" i="3"/>
  <c r="D83" i="3"/>
  <c r="C79" i="3"/>
  <c r="C146" i="3"/>
  <c r="C149" i="3"/>
  <c r="B147" i="3"/>
  <c r="H114" i="3"/>
  <c r="D139" i="3"/>
  <c r="F83" i="3"/>
  <c r="B94" i="3"/>
  <c r="C143" i="3"/>
  <c r="H103" i="3"/>
  <c r="E149" i="3"/>
  <c r="H79" i="3"/>
  <c r="E86" i="3"/>
  <c r="L82" i="3"/>
  <c r="D107" i="3"/>
  <c r="B123" i="3"/>
  <c r="C102" i="3"/>
  <c r="C103" i="3"/>
  <c r="E115" i="3"/>
  <c r="E146" i="3"/>
  <c r="F138" i="3"/>
  <c r="H111" i="3"/>
  <c r="B148" i="3"/>
  <c r="E93" i="3"/>
  <c r="C113" i="3"/>
  <c r="B121" i="3"/>
  <c r="E89" i="3"/>
  <c r="F108" i="3"/>
  <c r="F116" i="3"/>
  <c r="C117" i="3"/>
  <c r="C91" i="3"/>
  <c r="G128" i="3"/>
  <c r="D129" i="3"/>
  <c r="B141" i="3"/>
  <c r="F104" i="3"/>
  <c r="D104" i="3"/>
  <c r="B116" i="3"/>
  <c r="C141" i="3"/>
  <c r="D78" i="3"/>
  <c r="D128" i="3"/>
  <c r="Q80" i="3"/>
  <c r="P132" i="3"/>
  <c r="Q127" i="3"/>
  <c r="R96" i="3"/>
  <c r="T144" i="3"/>
  <c r="S134" i="3"/>
  <c r="T105" i="3"/>
  <c r="P92" i="3"/>
  <c r="R106" i="3"/>
  <c r="S135" i="3"/>
  <c r="Q136" i="3"/>
  <c r="T82" i="3"/>
  <c r="R124" i="3"/>
  <c r="T88" i="3"/>
  <c r="S100" i="3"/>
  <c r="P120" i="3"/>
  <c r="U86" i="3"/>
  <c r="P140" i="3"/>
  <c r="S102" i="3"/>
  <c r="S110" i="3"/>
  <c r="Q84" i="3"/>
  <c r="P85" i="3"/>
  <c r="Q110" i="3"/>
  <c r="R97" i="3"/>
  <c r="T145" i="3"/>
  <c r="W86" i="3"/>
  <c r="R126" i="3"/>
  <c r="T87" i="3"/>
  <c r="P98" i="3"/>
  <c r="Q112" i="3"/>
  <c r="W89" i="3"/>
  <c r="X145" i="3"/>
  <c r="Q121" i="3"/>
  <c r="R113" i="3"/>
  <c r="T137" i="3"/>
  <c r="P93" i="3"/>
  <c r="T114" i="3"/>
  <c r="P87" i="3"/>
  <c r="S128" i="3"/>
  <c r="T78" i="3"/>
  <c r="R89" i="3"/>
  <c r="Q98" i="3"/>
  <c r="AG90" i="3"/>
  <c r="AD99" i="3"/>
  <c r="AK118" i="3"/>
  <c r="AE142" i="3"/>
  <c r="AI144" i="3"/>
  <c r="AE95" i="3"/>
  <c r="AE125" i="3"/>
  <c r="AD131" i="3"/>
  <c r="AF144" i="3"/>
  <c r="AH80" i="3"/>
  <c r="AH118" i="3"/>
  <c r="AE135" i="3"/>
  <c r="AG96" i="3"/>
  <c r="AE118" i="3"/>
  <c r="AH133" i="3"/>
  <c r="AD101" i="3"/>
  <c r="AF119" i="3"/>
  <c r="AG127" i="3"/>
  <c r="AI82" i="3"/>
  <c r="AH120" i="3"/>
  <c r="AD124" i="3"/>
  <c r="AE122" i="3"/>
  <c r="AH100" i="3"/>
  <c r="AG139" i="3"/>
  <c r="AG147" i="3"/>
  <c r="AD79" i="3"/>
  <c r="AI123" i="3"/>
  <c r="AE82" i="3"/>
  <c r="AJ107" i="3"/>
  <c r="AL149" i="3"/>
  <c r="AF85" i="3"/>
  <c r="AD97" i="3"/>
  <c r="AG145" i="3"/>
  <c r="AG138" i="3"/>
  <c r="AG112" i="3"/>
  <c r="AH91" i="3"/>
  <c r="AD111" i="3"/>
  <c r="AH126" i="3"/>
  <c r="AF148" i="3"/>
  <c r="AF103" i="3"/>
  <c r="AI89" i="3"/>
  <c r="AI138" i="3"/>
  <c r="AE81" i="3"/>
  <c r="AI117" i="3"/>
  <c r="AE137" i="3"/>
  <c r="AE108" i="3"/>
  <c r="AD109" i="3"/>
  <c r="AD91" i="3"/>
  <c r="AF117" i="3"/>
  <c r="AJ141" i="3"/>
  <c r="AE111" i="3"/>
  <c r="AH89" i="3"/>
  <c r="AF138" i="3"/>
  <c r="D105" i="3"/>
  <c r="H92" i="3"/>
  <c r="B134" i="3"/>
  <c r="D136" i="3"/>
  <c r="E80" i="3"/>
  <c r="G99" i="3"/>
  <c r="F90" i="3"/>
  <c r="B118" i="3"/>
  <c r="C144" i="3"/>
  <c r="F101" i="3"/>
  <c r="F127" i="3"/>
  <c r="D131" i="3"/>
  <c r="G133" i="3"/>
  <c r="F103" i="3"/>
  <c r="C83" i="3"/>
  <c r="B146" i="3"/>
  <c r="G148" i="3"/>
  <c r="G114" i="3"/>
  <c r="G115" i="3"/>
  <c r="D147" i="3"/>
  <c r="D100" i="3"/>
  <c r="B88" i="3"/>
  <c r="E82" i="3"/>
  <c r="E143" i="3"/>
  <c r="D120" i="3"/>
  <c r="H149" i="3"/>
  <c r="H86" i="3"/>
  <c r="E85" i="3"/>
  <c r="B110" i="3"/>
  <c r="C140" i="3"/>
  <c r="G91" i="3"/>
  <c r="G81" i="3"/>
  <c r="B138" i="3"/>
  <c r="F115" i="3"/>
  <c r="E117" i="3"/>
  <c r="G109" i="3"/>
  <c r="I111" i="3"/>
  <c r="C148" i="3"/>
  <c r="E81" i="3"/>
  <c r="G107" i="3"/>
  <c r="D93" i="3"/>
  <c r="D115" i="3"/>
  <c r="E137" i="3"/>
  <c r="G147" i="3"/>
  <c r="B114" i="3"/>
  <c r="I145" i="3"/>
  <c r="H146" i="3"/>
  <c r="F139" i="3"/>
  <c r="D108" i="3"/>
  <c r="E129" i="3"/>
  <c r="B130" i="3"/>
  <c r="B104" i="3"/>
  <c r="C129" i="3"/>
  <c r="C78" i="3"/>
  <c r="D116" i="3"/>
  <c r="E141" i="3"/>
  <c r="R99" i="3"/>
  <c r="Q105" i="3"/>
  <c r="V144" i="3"/>
  <c r="P142" i="3"/>
  <c r="T92" i="3"/>
  <c r="R134" i="3"/>
  <c r="P136" i="3"/>
  <c r="P80" i="3"/>
  <c r="S118" i="3"/>
  <c r="S132" i="3"/>
  <c r="U127" i="3"/>
  <c r="Q131" i="3"/>
  <c r="S88" i="3"/>
  <c r="P100" i="3"/>
  <c r="U149" i="3"/>
  <c r="Q124" i="3"/>
  <c r="Q120" i="3"/>
  <c r="T143" i="3"/>
  <c r="W114" i="3"/>
  <c r="T79" i="3"/>
  <c r="V147" i="3"/>
  <c r="P139" i="3"/>
  <c r="Q107" i="3"/>
  <c r="T85" i="3"/>
  <c r="P84" i="3"/>
  <c r="T113" i="3"/>
  <c r="U145" i="3"/>
  <c r="T81" i="3"/>
  <c r="Q93" i="3"/>
  <c r="P137" i="3"/>
  <c r="R109" i="3"/>
  <c r="S114" i="3"/>
  <c r="P81" i="3"/>
  <c r="V138" i="3"/>
  <c r="R137" i="3"/>
  <c r="R114" i="3"/>
  <c r="S109" i="3"/>
  <c r="Q115" i="3"/>
  <c r="R87" i="3"/>
  <c r="S78" i="3"/>
  <c r="Q89" i="3"/>
  <c r="S116" i="3"/>
  <c r="P128" i="3"/>
  <c r="R141" i="3"/>
  <c r="AG144" i="3"/>
  <c r="AH131" i="3"/>
  <c r="AD135" i="3"/>
  <c r="AF92" i="3"/>
  <c r="AE106" i="3"/>
  <c r="AE132" i="3"/>
  <c r="AE119" i="3"/>
  <c r="AF127" i="3"/>
  <c r="AD96" i="3"/>
  <c r="AE101" i="3"/>
  <c r="AJ82" i="3"/>
  <c r="AI125" i="3"/>
  <c r="AD122" i="3"/>
  <c r="AH124" i="3"/>
  <c r="AE86" i="3"/>
  <c r="AD145" i="3"/>
  <c r="AI93" i="3"/>
  <c r="AE97" i="3"/>
  <c r="AH107" i="3"/>
  <c r="AF84" i="3"/>
  <c r="AG113" i="3"/>
  <c r="AM114" i="3"/>
  <c r="AE85" i="3"/>
  <c r="AD86" i="3"/>
  <c r="AF123" i="3"/>
  <c r="AI85" i="3"/>
  <c r="AF102" i="3"/>
  <c r="AG107" i="3"/>
  <c r="AF110" i="3"/>
  <c r="AF145" i="3"/>
  <c r="AF140" i="3"/>
  <c r="AI111" i="3"/>
  <c r="AI143" i="3"/>
  <c r="AH146" i="3"/>
  <c r="AH112" i="3"/>
  <c r="AD103" i="3"/>
  <c r="AI83" i="3"/>
  <c r="AH94" i="3"/>
  <c r="AG148" i="3"/>
  <c r="AH117" i="3"/>
  <c r="AD108" i="3"/>
  <c r="AH129" i="3"/>
  <c r="AL141" i="3"/>
  <c r="AF130" i="3"/>
  <c r="AE109" i="3"/>
  <c r="AD89" i="3"/>
  <c r="AF91" i="3"/>
  <c r="AE126" i="3"/>
  <c r="AH128" i="3"/>
  <c r="AK141" i="3"/>
  <c r="AF111" i="3"/>
  <c r="AG87" i="3"/>
  <c r="AF98" i="3"/>
  <c r="J82" i="3"/>
  <c r="D90" i="3"/>
  <c r="C133" i="3"/>
  <c r="E122" i="3"/>
  <c r="E99" i="3"/>
  <c r="F119" i="3"/>
  <c r="B125" i="3"/>
  <c r="F99" i="3"/>
  <c r="B90" i="3"/>
  <c r="H118" i="3"/>
  <c r="E125" i="3"/>
  <c r="D133" i="3"/>
  <c r="K82" i="3"/>
  <c r="G102" i="3"/>
  <c r="C96" i="3"/>
  <c r="E101" i="3"/>
  <c r="B119" i="3"/>
  <c r="H125" i="3"/>
  <c r="E133" i="3"/>
  <c r="E83" i="3"/>
  <c r="D94" i="3"/>
  <c r="D79" i="3"/>
  <c r="D82" i="3"/>
  <c r="C88" i="3"/>
  <c r="G100" i="3"/>
  <c r="D143" i="3"/>
  <c r="B149" i="3"/>
  <c r="F147" i="3"/>
  <c r="G88" i="3"/>
  <c r="B82" i="3"/>
  <c r="F102" i="3"/>
  <c r="E79" i="3"/>
  <c r="E119" i="3"/>
  <c r="D122" i="3"/>
  <c r="F125" i="3"/>
  <c r="E120" i="3"/>
  <c r="F123" i="3"/>
  <c r="I149" i="3"/>
  <c r="E124" i="3"/>
  <c r="D86" i="3"/>
  <c r="B107" i="3"/>
  <c r="G79" i="3"/>
  <c r="C123" i="3"/>
  <c r="C139" i="3"/>
  <c r="J114" i="3"/>
  <c r="C145" i="3"/>
  <c r="E111" i="3"/>
  <c r="H89" i="3"/>
  <c r="E98" i="3"/>
  <c r="D112" i="3"/>
  <c r="B126" i="3"/>
  <c r="E84" i="3"/>
  <c r="B113" i="3"/>
  <c r="H145" i="3"/>
  <c r="F93" i="3"/>
  <c r="D121" i="3"/>
  <c r="E108" i="3"/>
  <c r="E104" i="3"/>
  <c r="C130" i="3"/>
  <c r="F141" i="3"/>
  <c r="B129" i="3"/>
  <c r="Q90" i="3"/>
  <c r="U101" i="3"/>
  <c r="P133" i="3"/>
  <c r="R125" i="3"/>
  <c r="X118" i="3"/>
  <c r="U119" i="3"/>
  <c r="R80" i="3"/>
  <c r="T96" i="3"/>
  <c r="R118" i="3"/>
  <c r="P127" i="3"/>
  <c r="R132" i="3"/>
  <c r="R101" i="3"/>
  <c r="R83" i="3"/>
  <c r="Q79" i="3"/>
  <c r="R139" i="3"/>
  <c r="V114" i="3"/>
  <c r="Q146" i="3"/>
  <c r="Q149" i="3"/>
  <c r="P147" i="3"/>
  <c r="T83" i="3"/>
  <c r="V103" i="3"/>
  <c r="P94" i="3"/>
  <c r="Q143" i="3"/>
  <c r="S149" i="3"/>
  <c r="V79" i="3"/>
  <c r="S86" i="3"/>
  <c r="Z82" i="3"/>
  <c r="Q102" i="3"/>
  <c r="R107" i="3"/>
  <c r="P123" i="3"/>
  <c r="V111" i="3"/>
  <c r="S115" i="3"/>
  <c r="P148" i="3"/>
  <c r="Q103" i="3"/>
  <c r="S146" i="3"/>
  <c r="T138" i="3"/>
  <c r="P121" i="3"/>
  <c r="Q113" i="3"/>
  <c r="S93" i="3"/>
  <c r="S89" i="3"/>
  <c r="T104" i="3"/>
  <c r="U128" i="3"/>
  <c r="R129" i="3"/>
  <c r="P141" i="3"/>
  <c r="Q91" i="3"/>
  <c r="T108" i="3"/>
  <c r="T116" i="3"/>
  <c r="Q117" i="3"/>
  <c r="R78" i="3"/>
  <c r="P116" i="3"/>
  <c r="Q141" i="3"/>
  <c r="R104" i="3"/>
  <c r="R128" i="3"/>
  <c r="AE80" i="3"/>
  <c r="AF96" i="3"/>
  <c r="AD132" i="3"/>
  <c r="AE127" i="3"/>
  <c r="AE136" i="3"/>
  <c r="AD92" i="3"/>
  <c r="AH144" i="3"/>
  <c r="AG134" i="3"/>
  <c r="AH105" i="3"/>
  <c r="AF106" i="3"/>
  <c r="AG135" i="3"/>
  <c r="AH82" i="3"/>
  <c r="AH88" i="3"/>
  <c r="AF124" i="3"/>
  <c r="AG100" i="3"/>
  <c r="AD120" i="3"/>
  <c r="AD140" i="3"/>
  <c r="AG102" i="3"/>
  <c r="AG110" i="3"/>
  <c r="AI86" i="3"/>
  <c r="AK86" i="3"/>
  <c r="AE110" i="3"/>
  <c r="AE84" i="3"/>
  <c r="AF97" i="3"/>
  <c r="AD85" i="3"/>
  <c r="AH145" i="3"/>
  <c r="AH87" i="3"/>
  <c r="AE112" i="3"/>
  <c r="AK89" i="3"/>
  <c r="AF126" i="3"/>
  <c r="AD98" i="3"/>
  <c r="AH114" i="3"/>
  <c r="AL145" i="3"/>
  <c r="AE121" i="3"/>
  <c r="AF113" i="3"/>
  <c r="AD93" i="3"/>
  <c r="AH137" i="3"/>
  <c r="AG128" i="3"/>
  <c r="AD87" i="3"/>
  <c r="AF89" i="3"/>
  <c r="AH78" i="3"/>
  <c r="AE98" i="3"/>
  <c r="D73" i="2"/>
  <c r="D3" i="2"/>
  <c r="C3" i="2"/>
  <c r="C73" i="2"/>
  <c r="P25" i="11" l="1"/>
  <c r="J57" i="19" s="1"/>
  <c r="P62" i="11"/>
  <c r="J28" i="19" s="1"/>
  <c r="P53" i="11"/>
  <c r="J11" i="19" s="1"/>
  <c r="P47" i="11"/>
  <c r="J37" i="19" s="1"/>
  <c r="P9" i="11"/>
  <c r="J31" i="19" s="1"/>
  <c r="P51" i="11"/>
  <c r="J61" i="19" s="1"/>
  <c r="P19" i="11"/>
  <c r="J68" i="19" s="1"/>
  <c r="P72" i="11"/>
  <c r="J29" i="19" s="1"/>
  <c r="P63" i="11"/>
  <c r="J38" i="19" s="1"/>
  <c r="P23" i="11"/>
  <c r="J69" i="19" s="1"/>
  <c r="P2" i="11"/>
  <c r="J3" i="19" s="1"/>
  <c r="P5" i="11"/>
  <c r="J14" i="19" s="1"/>
  <c r="P35" i="11"/>
  <c r="J25" i="19" s="1"/>
  <c r="P39" i="11"/>
  <c r="J18" i="19" s="1"/>
  <c r="P49" i="11"/>
  <c r="J71" i="19" s="1"/>
  <c r="P4" i="11"/>
  <c r="J54" i="19" s="1"/>
  <c r="P59" i="11"/>
  <c r="J64" i="19" s="1"/>
  <c r="P34" i="11"/>
  <c r="J36" i="19" s="1"/>
  <c r="P26" i="11"/>
  <c r="J34" i="19" s="1"/>
  <c r="P54" i="11"/>
  <c r="J12" i="19" s="1"/>
  <c r="P37" i="11"/>
  <c r="J19" i="19" s="1"/>
  <c r="P6" i="11"/>
  <c r="J43" i="19" s="1"/>
  <c r="P10" i="11"/>
  <c r="J32" i="19" s="1"/>
  <c r="P33" i="11"/>
  <c r="J17" i="19" s="1"/>
  <c r="P41" i="11"/>
  <c r="J10" i="19" s="1"/>
  <c r="P29" i="11"/>
  <c r="J70" i="19" s="1"/>
  <c r="P31" i="11"/>
  <c r="J35" i="19" s="1"/>
  <c r="P43" i="11"/>
  <c r="J59" i="19" s="1"/>
  <c r="P58" i="11"/>
  <c r="J72" i="19" s="1"/>
  <c r="P71" i="11"/>
  <c r="J53" i="19" s="1"/>
  <c r="P22" i="11"/>
  <c r="J23" i="19" s="1"/>
  <c r="P30" i="11"/>
  <c r="J58" i="19" s="1"/>
  <c r="P36" i="11"/>
  <c r="J26" i="19" s="1"/>
  <c r="P68" i="11"/>
  <c r="J66" i="19" s="1"/>
  <c r="P46" i="11"/>
  <c r="J48" i="19" s="1"/>
  <c r="P12" i="11"/>
  <c r="J44" i="19" s="1"/>
  <c r="P57" i="11"/>
  <c r="J73" i="19" s="1"/>
  <c r="P52" i="11"/>
  <c r="J6" i="19" s="1"/>
  <c r="P60" i="11"/>
  <c r="J62" i="19" s="1"/>
  <c r="P17" i="11"/>
  <c r="J15" i="19" s="1"/>
  <c r="P48" i="11"/>
  <c r="J49" i="19" s="1"/>
  <c r="P20" i="11"/>
  <c r="J56" i="19" s="1"/>
  <c r="P50" i="11"/>
  <c r="J27" i="19" s="1"/>
  <c r="P38" i="11"/>
  <c r="J20" i="19" s="1"/>
  <c r="P61" i="11"/>
  <c r="J22" i="19" s="1"/>
  <c r="P64" i="11"/>
  <c r="J39" i="19" s="1"/>
  <c r="P16" i="11"/>
  <c r="J55" i="19" s="1"/>
  <c r="P13" i="11"/>
  <c r="J8" i="19" s="1"/>
  <c r="P27" i="11"/>
  <c r="J24" i="19" s="1"/>
  <c r="P8" i="11"/>
  <c r="J30" i="19" s="1"/>
  <c r="P32" i="11"/>
  <c r="J16" i="19" s="1"/>
  <c r="P65" i="11"/>
  <c r="J13" i="19" s="1"/>
  <c r="P21" i="11"/>
  <c r="J33" i="19" s="1"/>
  <c r="P55" i="11"/>
  <c r="J65" i="19" s="1"/>
  <c r="P7" i="11"/>
  <c r="J42" i="19" s="1"/>
  <c r="P73" i="11"/>
  <c r="J51" i="19" s="1"/>
  <c r="P40" i="11"/>
  <c r="J5" i="19" s="1"/>
  <c r="P44" i="11"/>
  <c r="J47" i="19" s="1"/>
  <c r="P18" i="11"/>
  <c r="J45" i="19" s="1"/>
  <c r="P67" i="11"/>
  <c r="J50" i="19" s="1"/>
  <c r="P14" i="11"/>
  <c r="J67" i="19" s="1"/>
  <c r="P11" i="11"/>
  <c r="J7" i="19" s="1"/>
  <c r="P56" i="11"/>
  <c r="J63" i="19" s="1"/>
  <c r="P69" i="11"/>
  <c r="J40" i="19" s="1"/>
  <c r="P66" i="11"/>
  <c r="J74" i="19" s="1"/>
  <c r="P3" i="11"/>
  <c r="J41" i="19" s="1"/>
  <c r="P15" i="11"/>
  <c r="J9" i="19" s="1"/>
  <c r="P28" i="11"/>
  <c r="J4" i="19" s="1"/>
  <c r="P70" i="11"/>
  <c r="J52" i="19" s="1"/>
  <c r="P42" i="11"/>
  <c r="J60" i="19" s="1"/>
  <c r="P45" i="11"/>
  <c r="J21" i="19" s="1"/>
  <c r="P24" i="11"/>
  <c r="J46" i="19" s="1"/>
  <c r="C87" i="3"/>
  <c r="C104" i="3"/>
  <c r="C116" i="3"/>
  <c r="C128" i="3"/>
  <c r="B78" i="3"/>
  <c r="P95" i="3"/>
  <c r="Q99" i="3"/>
  <c r="Q87" i="3"/>
  <c r="P78" i="3"/>
  <c r="Q116" i="3"/>
  <c r="Q104" i="3"/>
  <c r="Q128" i="3"/>
  <c r="B95" i="3"/>
  <c r="C99" i="3"/>
  <c r="O55" i="3" l="1"/>
  <c r="I65" i="19" s="1"/>
  <c r="O15" i="3"/>
  <c r="I9" i="19" s="1"/>
  <c r="O17" i="3"/>
  <c r="I15" i="19" s="1"/>
  <c r="O40" i="3"/>
  <c r="I5" i="19" s="1"/>
  <c r="O24" i="3"/>
  <c r="I46" i="19" s="1"/>
  <c r="O47" i="3"/>
  <c r="I37" i="19" s="1"/>
  <c r="O23" i="3"/>
  <c r="I69" i="19" s="1"/>
  <c r="O57" i="3"/>
  <c r="I73" i="19" s="1"/>
  <c r="O30" i="3"/>
  <c r="I58" i="19" s="1"/>
  <c r="O51" i="3"/>
  <c r="I61" i="19" s="1"/>
  <c r="O53" i="3"/>
  <c r="I11" i="19" s="1"/>
  <c r="O21" i="3"/>
  <c r="I33" i="19" s="1"/>
  <c r="O50" i="3"/>
  <c r="I27" i="19" s="1"/>
  <c r="O71" i="3"/>
  <c r="I53" i="19" s="1"/>
  <c r="O33" i="3"/>
  <c r="I17" i="19" s="1"/>
  <c r="O41" i="3"/>
  <c r="I10" i="19" s="1"/>
  <c r="O27" i="3"/>
  <c r="I24" i="19" s="1"/>
  <c r="O48" i="3"/>
  <c r="I49" i="19" s="1"/>
  <c r="O26" i="3"/>
  <c r="I34" i="19" s="1"/>
  <c r="O8" i="3"/>
  <c r="I30" i="19" s="1"/>
  <c r="O63" i="3"/>
  <c r="I38" i="19" s="1"/>
  <c r="O20" i="3"/>
  <c r="I56" i="19" s="1"/>
  <c r="O70" i="3"/>
  <c r="I52" i="19" s="1"/>
  <c r="O6" i="3"/>
  <c r="I43" i="19" s="1"/>
  <c r="O59" i="3"/>
  <c r="I64" i="19" s="1"/>
  <c r="O3" i="3"/>
  <c r="I41" i="19" s="1"/>
  <c r="O29" i="3"/>
  <c r="I70" i="19" s="1"/>
  <c r="O2" i="3"/>
  <c r="I3" i="19" s="1"/>
  <c r="O4" i="3"/>
  <c r="I54" i="19" s="1"/>
  <c r="O31" i="3"/>
  <c r="I35" i="19" s="1"/>
  <c r="O36" i="3"/>
  <c r="I26" i="19" s="1"/>
  <c r="O38" i="3"/>
  <c r="I20" i="19" s="1"/>
  <c r="O14" i="3"/>
  <c r="I67" i="19" s="1"/>
  <c r="O58" i="3"/>
  <c r="I72" i="19" s="1"/>
  <c r="O56" i="3"/>
  <c r="I63" i="19" s="1"/>
  <c r="O10" i="3"/>
  <c r="I32" i="19" s="1"/>
  <c r="O5" i="3"/>
  <c r="I14" i="19" s="1"/>
  <c r="O60" i="3"/>
  <c r="I62" i="19" s="1"/>
  <c r="O49" i="3"/>
  <c r="I71" i="19" s="1"/>
  <c r="O25" i="3"/>
  <c r="I57" i="19" s="1"/>
  <c r="O9" i="3"/>
  <c r="I31" i="19" s="1"/>
  <c r="O62" i="3"/>
  <c r="I28" i="19" s="1"/>
  <c r="O35" i="3"/>
  <c r="I25" i="19" s="1"/>
  <c r="O11" i="3"/>
  <c r="I7" i="19" s="1"/>
  <c r="O42" i="3"/>
  <c r="I60" i="19" s="1"/>
  <c r="O61" i="3"/>
  <c r="I22" i="19" s="1"/>
  <c r="O37" i="3"/>
  <c r="I19" i="19" s="1"/>
  <c r="O16" i="3"/>
  <c r="I55" i="19" s="1"/>
  <c r="O28" i="3"/>
  <c r="I4" i="19" s="1"/>
  <c r="O39" i="3"/>
  <c r="I18" i="19" s="1"/>
  <c r="O65" i="3"/>
  <c r="I13" i="19" s="1"/>
  <c r="O34" i="3"/>
  <c r="I36" i="19" s="1"/>
  <c r="O46" i="3"/>
  <c r="I48" i="19" s="1"/>
  <c r="O64" i="3"/>
  <c r="I39" i="19" s="1"/>
  <c r="O45" i="3"/>
  <c r="I21" i="19" s="1"/>
  <c r="O13" i="3"/>
  <c r="I8" i="19" s="1"/>
  <c r="O18" i="3"/>
  <c r="I45" i="19" s="1"/>
  <c r="O66" i="3"/>
  <c r="I74" i="19" s="1"/>
  <c r="O54" i="3"/>
  <c r="I12" i="19" s="1"/>
  <c r="O67" i="3"/>
  <c r="I50" i="19" s="1"/>
  <c r="O7" i="3"/>
  <c r="I42" i="19" s="1"/>
  <c r="O52" i="3"/>
  <c r="I6" i="19" s="1"/>
  <c r="O12" i="3"/>
  <c r="I44" i="19" s="1"/>
  <c r="O73" i="3"/>
  <c r="I51" i="19" s="1"/>
  <c r="O22" i="3"/>
  <c r="I23" i="19" s="1"/>
  <c r="O43" i="3"/>
  <c r="I59" i="19" s="1"/>
  <c r="O19" i="3"/>
  <c r="I68" i="19" s="1"/>
  <c r="O72" i="3"/>
  <c r="I29" i="19" s="1"/>
  <c r="O32" i="3"/>
  <c r="I16" i="19" s="1"/>
  <c r="O69" i="3"/>
  <c r="I40" i="19" s="1"/>
  <c r="O44" i="3"/>
  <c r="I47" i="19" s="1"/>
  <c r="O68" i="3"/>
  <c r="I66" i="19" s="1"/>
  <c r="K3" i="19" l="1"/>
  <c r="K68" i="19"/>
  <c r="AA72" i="11"/>
  <c r="K65" i="19" l="1"/>
  <c r="K4" i="19"/>
  <c r="K13" i="19"/>
  <c r="K7" i="19"/>
  <c r="K52" i="19"/>
  <c r="K55" i="19"/>
  <c r="K61" i="19"/>
  <c r="K49" i="19"/>
  <c r="K15" i="19"/>
  <c r="K27" i="19"/>
  <c r="K42" i="19"/>
  <c r="K35" i="19"/>
  <c r="K47" i="19"/>
  <c r="K31" i="19"/>
  <c r="K45" i="19"/>
  <c r="K11" i="19"/>
  <c r="K36" i="19"/>
  <c r="K62" i="19"/>
  <c r="K26" i="19"/>
  <c r="K8" i="19"/>
  <c r="K58" i="19"/>
  <c r="K41" i="19"/>
  <c r="K12" i="19"/>
  <c r="K38" i="19"/>
  <c r="K16" i="19"/>
  <c r="K73" i="19"/>
  <c r="K34" i="19"/>
  <c r="K50" i="19"/>
  <c r="K54" i="19"/>
  <c r="K22" i="19"/>
  <c r="K51" i="19"/>
  <c r="K72" i="19"/>
  <c r="K5" i="19"/>
  <c r="K40" i="19"/>
  <c r="K71" i="19"/>
  <c r="K10" i="19"/>
  <c r="K74" i="19"/>
  <c r="K29" i="19"/>
  <c r="K37" i="19"/>
  <c r="K66" i="19"/>
  <c r="K24" i="19"/>
  <c r="K28" i="19"/>
  <c r="K70" i="19"/>
  <c r="K33" i="19"/>
  <c r="K14" i="19"/>
  <c r="K39" i="19"/>
  <c r="K19" i="19"/>
  <c r="K43" i="19"/>
  <c r="K23" i="19"/>
  <c r="K67" i="19"/>
  <c r="K9" i="19"/>
  <c r="K18" i="19"/>
  <c r="K6" i="19"/>
  <c r="K60" i="19"/>
  <c r="K69" i="19"/>
  <c r="K20" i="19"/>
  <c r="K64" i="19"/>
  <c r="K63" i="19"/>
  <c r="K30" i="19"/>
  <c r="K53" i="19"/>
  <c r="K21" i="19"/>
  <c r="K59" i="19"/>
  <c r="K25" i="19"/>
  <c r="K32" i="19"/>
  <c r="K46" i="19"/>
  <c r="K48" i="19"/>
  <c r="K56" i="19"/>
  <c r="K17" i="19"/>
  <c r="K44" i="19"/>
  <c r="K57" i="19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L3" i="19" l="1"/>
  <c r="L66" i="19"/>
  <c r="L49" i="19"/>
  <c r="L57" i="19"/>
  <c r="L38" i="19"/>
  <c r="L33" i="19"/>
  <c r="L44" i="19"/>
  <c r="L62" i="19"/>
  <c r="L21" i="19"/>
  <c r="L42" i="19"/>
  <c r="L19" i="19"/>
  <c r="L30" i="19"/>
  <c r="L41" i="19"/>
  <c r="L18" i="19"/>
  <c r="L20" i="19"/>
  <c r="L50" i="19"/>
  <c r="L15" i="19"/>
  <c r="L43" i="19"/>
  <c r="L56" i="19"/>
  <c r="L36" i="19"/>
  <c r="L12" i="19"/>
  <c r="L4" i="19"/>
  <c r="L35" i="19"/>
  <c r="L65" i="19"/>
  <c r="L52" i="19"/>
  <c r="L54" i="19"/>
  <c r="L29" i="19"/>
  <c r="L13" i="19"/>
  <c r="L74" i="19"/>
  <c r="L70" i="19"/>
  <c r="L24" i="19"/>
  <c r="L47" i="19"/>
  <c r="L16" i="19"/>
  <c r="L37" i="19"/>
  <c r="L55" i="19"/>
  <c r="L22" i="19"/>
  <c r="L6" i="19"/>
  <c r="L67" i="19"/>
  <c r="L34" i="19"/>
  <c r="L58" i="19"/>
  <c r="L45" i="19"/>
  <c r="L25" i="19"/>
  <c r="L23" i="19"/>
  <c r="L71" i="19"/>
  <c r="L60" i="19"/>
  <c r="L5" i="19"/>
  <c r="L61" i="19"/>
  <c r="L26" i="19"/>
  <c r="L14" i="19"/>
  <c r="L72" i="19"/>
  <c r="L68" i="19"/>
  <c r="L40" i="19"/>
  <c r="L73" i="19"/>
  <c r="L32" i="19"/>
  <c r="L31" i="19"/>
  <c r="L10" i="19"/>
  <c r="L53" i="19"/>
  <c r="L7" i="19"/>
  <c r="L64" i="19"/>
  <c r="L59" i="19"/>
  <c r="L48" i="19"/>
  <c r="L28" i="19"/>
  <c r="L17" i="19"/>
  <c r="L11" i="19"/>
  <c r="L51" i="19"/>
  <c r="L69" i="19"/>
  <c r="L27" i="19"/>
  <c r="L63" i="19"/>
  <c r="L8" i="19"/>
  <c r="L39" i="19"/>
  <c r="L46" i="19"/>
  <c r="L9" i="19"/>
  <c r="M110" i="11"/>
  <c r="M88" i="11"/>
  <c r="M105" i="11"/>
  <c r="M97" i="11"/>
  <c r="M94" i="11"/>
  <c r="M109" i="11"/>
  <c r="M129" i="11"/>
  <c r="M81" i="11"/>
  <c r="M102" i="11"/>
  <c r="M86" i="11"/>
  <c r="M93" i="11"/>
  <c r="M89" i="11"/>
  <c r="M137" i="11"/>
  <c r="M113" i="11"/>
  <c r="M145" i="11"/>
  <c r="M121" i="11"/>
  <c r="M96" i="11"/>
  <c r="M80" i="11"/>
  <c r="M144" i="11"/>
  <c r="M136" i="11"/>
  <c r="M128" i="11"/>
  <c r="M120" i="11"/>
  <c r="M112" i="11"/>
  <c r="M104" i="11"/>
  <c r="M143" i="11"/>
  <c r="M135" i="11"/>
  <c r="M127" i="11"/>
  <c r="M119" i="11"/>
  <c r="M111" i="11"/>
  <c r="M103" i="11"/>
  <c r="M95" i="11"/>
  <c r="M87" i="11"/>
  <c r="M79" i="11"/>
  <c r="M78" i="11"/>
  <c r="M142" i="11"/>
  <c r="M134" i="11"/>
  <c r="M126" i="11"/>
  <c r="M118" i="11"/>
  <c r="M149" i="11"/>
  <c r="M141" i="11"/>
  <c r="M133" i="11"/>
  <c r="M125" i="11"/>
  <c r="M117" i="11"/>
  <c r="M101" i="11"/>
  <c r="M85" i="11"/>
  <c r="M148" i="11"/>
  <c r="M140" i="11"/>
  <c r="M132" i="11"/>
  <c r="M124" i="11"/>
  <c r="M116" i="11"/>
  <c r="M108" i="11"/>
  <c r="M100" i="11"/>
  <c r="M92" i="11"/>
  <c r="M84" i="11"/>
  <c r="M147" i="11"/>
  <c r="M139" i="11"/>
  <c r="M131" i="11"/>
  <c r="M123" i="11"/>
  <c r="M115" i="11"/>
  <c r="M107" i="11"/>
  <c r="M99" i="11"/>
  <c r="M91" i="11"/>
  <c r="M83" i="11"/>
  <c r="M146" i="11"/>
  <c r="M138" i="11"/>
  <c r="M130" i="11"/>
  <c r="M122" i="11"/>
  <c r="M114" i="11"/>
  <c r="M106" i="11"/>
  <c r="M98" i="11"/>
  <c r="M90" i="11"/>
  <c r="M82" i="11"/>
  <c r="Q6" i="11" l="1"/>
  <c r="P43" i="19" s="1"/>
  <c r="Q58" i="11"/>
  <c r="P72" i="19" s="1"/>
  <c r="Q28" i="11"/>
  <c r="P4" i="19" s="1"/>
  <c r="Q13" i="11"/>
  <c r="P8" i="19" s="1"/>
  <c r="Q39" i="11"/>
  <c r="P18" i="19" s="1"/>
  <c r="Q36" i="11"/>
  <c r="P26" i="19" s="1"/>
  <c r="Q17" i="11"/>
  <c r="P15" i="19" s="1"/>
  <c r="Q22" i="11"/>
  <c r="P23" i="19" s="1"/>
  <c r="Q2" i="11"/>
  <c r="P3" i="19" s="1"/>
  <c r="Q44" i="11"/>
  <c r="P47" i="19" s="1"/>
  <c r="Q10" i="11"/>
  <c r="P32" i="19" s="1"/>
  <c r="Q31" i="11"/>
  <c r="P35" i="19" s="1"/>
  <c r="Q30" i="11"/>
  <c r="P58" i="19" s="1"/>
  <c r="Q9" i="11"/>
  <c r="P31" i="19" s="1"/>
  <c r="Q3" i="11"/>
  <c r="P41" i="19" s="1"/>
  <c r="Q52" i="11"/>
  <c r="P6" i="19" s="1"/>
  <c r="Q26" i="11"/>
  <c r="P34" i="19" s="1"/>
  <c r="Q14" i="11"/>
  <c r="P67" i="19" s="1"/>
  <c r="Q55" i="11"/>
  <c r="P65" i="19" s="1"/>
  <c r="Q38" i="11"/>
  <c r="P20" i="19" s="1"/>
  <c r="Q63" i="11"/>
  <c r="P38" i="19" s="1"/>
  <c r="Q25" i="11"/>
  <c r="P57" i="19" s="1"/>
  <c r="Q11" i="11"/>
  <c r="P7" i="19" s="1"/>
  <c r="Q60" i="11"/>
  <c r="P62" i="19" s="1"/>
  <c r="Q5" i="11"/>
  <c r="P14" i="19" s="1"/>
  <c r="Q72" i="11"/>
  <c r="P29" i="19" s="1"/>
  <c r="Q46" i="11"/>
  <c r="P48" i="19" s="1"/>
  <c r="Q71" i="11"/>
  <c r="P53" i="19" s="1"/>
  <c r="Q41" i="11"/>
  <c r="P10" i="19" s="1"/>
  <c r="Q19" i="11"/>
  <c r="P68" i="19" s="1"/>
  <c r="Q68" i="11"/>
  <c r="P66" i="19" s="1"/>
  <c r="Q53" i="11"/>
  <c r="P11" i="19" s="1"/>
  <c r="Q49" i="11"/>
  <c r="P71" i="19" s="1"/>
  <c r="Q33" i="11"/>
  <c r="P17" i="19" s="1"/>
  <c r="Q64" i="11"/>
  <c r="P39" i="19" s="1"/>
  <c r="Q27" i="11"/>
  <c r="P24" i="19" s="1"/>
  <c r="Q62" i="11"/>
  <c r="P28" i="19" s="1"/>
  <c r="Q16" i="11"/>
  <c r="P55" i="19" s="1"/>
  <c r="Q57" i="11"/>
  <c r="P73" i="19" s="1"/>
  <c r="Q35" i="11"/>
  <c r="P25" i="19" s="1"/>
  <c r="Q20" i="11"/>
  <c r="P56" i="19" s="1"/>
  <c r="Q18" i="11"/>
  <c r="P45" i="19" s="1"/>
  <c r="Q56" i="11"/>
  <c r="P63" i="19" s="1"/>
  <c r="Q8" i="11"/>
  <c r="P30" i="19" s="1"/>
  <c r="Q4" i="11"/>
  <c r="P54" i="19" s="1"/>
  <c r="Q70" i="11"/>
  <c r="P52" i="19" s="1"/>
  <c r="Q24" i="11"/>
  <c r="P46" i="19" s="1"/>
  <c r="Q65" i="11"/>
  <c r="P13" i="19" s="1"/>
  <c r="Q43" i="11"/>
  <c r="P59" i="19" s="1"/>
  <c r="Q45" i="11"/>
  <c r="P21" i="19" s="1"/>
  <c r="Q21" i="11"/>
  <c r="P33" i="19" s="1"/>
  <c r="Q47" i="11"/>
  <c r="P37" i="19" s="1"/>
  <c r="Q73" i="11"/>
  <c r="P51" i="19" s="1"/>
  <c r="Q29" i="11"/>
  <c r="P70" i="19" s="1"/>
  <c r="Q66" i="11"/>
  <c r="P74" i="19" s="1"/>
  <c r="Q7" i="11"/>
  <c r="P42" i="19" s="1"/>
  <c r="Q69" i="11"/>
  <c r="P40" i="19" s="1"/>
  <c r="Q15" i="11"/>
  <c r="P9" i="19" s="1"/>
  <c r="Q40" i="11"/>
  <c r="P5" i="19" s="1"/>
  <c r="Q42" i="11"/>
  <c r="P60" i="19" s="1"/>
  <c r="Q59" i="11"/>
  <c r="P64" i="19" s="1"/>
  <c r="Q37" i="11"/>
  <c r="P19" i="19" s="1"/>
  <c r="Q12" i="11"/>
  <c r="P44" i="19" s="1"/>
  <c r="Q54" i="11"/>
  <c r="P12" i="19" s="1"/>
  <c r="Q32" i="11"/>
  <c r="P16" i="19" s="1"/>
  <c r="Q51" i="11"/>
  <c r="P61" i="19" s="1"/>
  <c r="Q23" i="11"/>
  <c r="P69" i="19" s="1"/>
  <c r="Q48" i="11"/>
  <c r="P49" i="19" s="1"/>
  <c r="Q50" i="11"/>
  <c r="P27" i="19" s="1"/>
  <c r="Q67" i="11"/>
  <c r="P50" i="19" s="1"/>
  <c r="Q61" i="11"/>
  <c r="P22" i="19" s="1"/>
  <c r="Q34" i="11"/>
  <c r="P36" i="19" s="1"/>
  <c r="M120" i="3" l="1"/>
  <c r="M143" i="3"/>
  <c r="M135" i="3"/>
  <c r="M127" i="3"/>
  <c r="M119" i="3"/>
  <c r="M111" i="3"/>
  <c r="M103" i="3"/>
  <c r="M94" i="3"/>
  <c r="M86" i="3"/>
  <c r="M96" i="3"/>
  <c r="M126" i="3"/>
  <c r="M79" i="3"/>
  <c r="M149" i="3"/>
  <c r="M133" i="3"/>
  <c r="M125" i="3"/>
  <c r="M117" i="3"/>
  <c r="M109" i="3"/>
  <c r="M101" i="3"/>
  <c r="M92" i="3"/>
  <c r="M84" i="3"/>
  <c r="M136" i="3"/>
  <c r="M104" i="3"/>
  <c r="M118" i="3"/>
  <c r="M93" i="3"/>
  <c r="M140" i="3"/>
  <c r="M124" i="3"/>
  <c r="M108" i="3"/>
  <c r="M100" i="3"/>
  <c r="M91" i="3"/>
  <c r="M83" i="3"/>
  <c r="M144" i="3"/>
  <c r="M110" i="3"/>
  <c r="M148" i="3"/>
  <c r="M147" i="3"/>
  <c r="M139" i="3"/>
  <c r="M123" i="3"/>
  <c r="M115" i="3"/>
  <c r="M90" i="3"/>
  <c r="M82" i="3"/>
  <c r="M112" i="3"/>
  <c r="M142" i="3"/>
  <c r="M102" i="3"/>
  <c r="M141" i="3"/>
  <c r="M132" i="3"/>
  <c r="M131" i="3"/>
  <c r="M107" i="3"/>
  <c r="M146" i="3"/>
  <c r="M138" i="3"/>
  <c r="M130" i="3"/>
  <c r="M122" i="3"/>
  <c r="M114" i="3"/>
  <c r="M106" i="3"/>
  <c r="M98" i="3"/>
  <c r="M89" i="3"/>
  <c r="M81" i="3"/>
  <c r="M134" i="3"/>
  <c r="M85" i="3"/>
  <c r="M145" i="3"/>
  <c r="M137" i="3"/>
  <c r="M129" i="3"/>
  <c r="M121" i="3"/>
  <c r="M113" i="3"/>
  <c r="M105" i="3"/>
  <c r="M97" i="3"/>
  <c r="M88" i="3"/>
  <c r="M80" i="3"/>
  <c r="AA147" i="3"/>
  <c r="AA139" i="3"/>
  <c r="AA131" i="3"/>
  <c r="AA123" i="3"/>
  <c r="AA115" i="3"/>
  <c r="AA107" i="3"/>
  <c r="AA99" i="3"/>
  <c r="AA91" i="3"/>
  <c r="AA83" i="3"/>
  <c r="AA124" i="3"/>
  <c r="AA84" i="3"/>
  <c r="AA146" i="3"/>
  <c r="AA138" i="3"/>
  <c r="AA130" i="3"/>
  <c r="AA122" i="3"/>
  <c r="AA114" i="3"/>
  <c r="AA106" i="3"/>
  <c r="AA98" i="3"/>
  <c r="AA90" i="3"/>
  <c r="AA82" i="3"/>
  <c r="AA92" i="3"/>
  <c r="AA145" i="3"/>
  <c r="AA137" i="3"/>
  <c r="AA129" i="3"/>
  <c r="AA121" i="3"/>
  <c r="AA113" i="3"/>
  <c r="AA105" i="3"/>
  <c r="AA97" i="3"/>
  <c r="AA89" i="3"/>
  <c r="AA81" i="3"/>
  <c r="AA100" i="3"/>
  <c r="AA144" i="3"/>
  <c r="AA136" i="3"/>
  <c r="AA128" i="3"/>
  <c r="AA120" i="3"/>
  <c r="AA112" i="3"/>
  <c r="AA104" i="3"/>
  <c r="AA96" i="3"/>
  <c r="AA88" i="3"/>
  <c r="AA80" i="3"/>
  <c r="AA140" i="3"/>
  <c r="AA143" i="3"/>
  <c r="AA135" i="3"/>
  <c r="AA127" i="3"/>
  <c r="AA119" i="3"/>
  <c r="AA111" i="3"/>
  <c r="AA103" i="3"/>
  <c r="AA95" i="3"/>
  <c r="AA87" i="3"/>
  <c r="AA79" i="3"/>
  <c r="AA148" i="3"/>
  <c r="AA108" i="3"/>
  <c r="AA78" i="3"/>
  <c r="AA142" i="3"/>
  <c r="AA134" i="3"/>
  <c r="AA126" i="3"/>
  <c r="AA118" i="3"/>
  <c r="AA110" i="3"/>
  <c r="AA102" i="3"/>
  <c r="AA94" i="3"/>
  <c r="AA86" i="3"/>
  <c r="AA132" i="3"/>
  <c r="AA116" i="3"/>
  <c r="AA149" i="3"/>
  <c r="AA141" i="3"/>
  <c r="AA133" i="3"/>
  <c r="AA125" i="3"/>
  <c r="AA117" i="3"/>
  <c r="AA109" i="3"/>
  <c r="AA101" i="3"/>
  <c r="AA93" i="3"/>
  <c r="AA85" i="3"/>
  <c r="C151" i="3" l="1"/>
  <c r="AO91" i="3"/>
  <c r="AO97" i="3"/>
  <c r="AO92" i="3"/>
  <c r="AO100" i="3"/>
  <c r="AO129" i="3"/>
  <c r="AO142" i="3"/>
  <c r="M128" i="3"/>
  <c r="M78" i="3"/>
  <c r="AO105" i="3"/>
  <c r="AO137" i="3"/>
  <c r="AO81" i="3"/>
  <c r="AO114" i="3"/>
  <c r="AO146" i="3"/>
  <c r="AO132" i="3"/>
  <c r="AO112" i="3"/>
  <c r="AO123" i="3"/>
  <c r="AO110" i="3"/>
  <c r="AO140" i="3"/>
  <c r="AO128" i="3"/>
  <c r="AO101" i="3"/>
  <c r="AO133" i="3"/>
  <c r="AO87" i="3"/>
  <c r="AO103" i="3"/>
  <c r="AO135" i="3"/>
  <c r="AO134" i="3"/>
  <c r="AO138" i="3"/>
  <c r="AO148" i="3"/>
  <c r="AO104" i="3"/>
  <c r="AO126" i="3"/>
  <c r="AO94" i="3"/>
  <c r="M87" i="3"/>
  <c r="M99" i="3"/>
  <c r="AO106" i="3"/>
  <c r="AO131" i="3"/>
  <c r="AO115" i="3"/>
  <c r="AO124" i="3"/>
  <c r="AO125" i="3"/>
  <c r="AO127" i="3"/>
  <c r="AO80" i="3"/>
  <c r="AO113" i="3"/>
  <c r="AO145" i="3"/>
  <c r="AO89" i="3"/>
  <c r="AO122" i="3"/>
  <c r="AO99" i="3"/>
  <c r="AO141" i="3"/>
  <c r="AO82" i="3"/>
  <c r="AO139" i="3"/>
  <c r="AO144" i="3"/>
  <c r="AO108" i="3"/>
  <c r="AO93" i="3"/>
  <c r="AO136" i="3"/>
  <c r="AO109" i="3"/>
  <c r="AO149" i="3"/>
  <c r="AO96" i="3"/>
  <c r="AO111" i="3"/>
  <c r="AO143" i="3"/>
  <c r="M116" i="3"/>
  <c r="M95" i="3"/>
  <c r="AO88" i="3"/>
  <c r="AO121" i="3"/>
  <c r="AO85" i="3"/>
  <c r="AO98" i="3"/>
  <c r="AO130" i="3"/>
  <c r="AO107" i="3"/>
  <c r="AO102" i="3"/>
  <c r="AO90" i="3"/>
  <c r="AO147" i="3"/>
  <c r="AO83" i="3"/>
  <c r="AO116" i="3"/>
  <c r="AO118" i="3"/>
  <c r="AO84" i="3"/>
  <c r="AO117" i="3"/>
  <c r="AO79" i="3"/>
  <c r="AO86" i="3"/>
  <c r="AO119" i="3"/>
  <c r="AO120" i="3"/>
  <c r="AO78" i="3" l="1"/>
  <c r="AO95" i="3"/>
  <c r="P2" i="3" l="1"/>
  <c r="O3" i="19" s="1"/>
  <c r="P13" i="3"/>
  <c r="O8" i="19" s="1"/>
  <c r="P31" i="3"/>
  <c r="O35" i="19" s="1"/>
  <c r="P47" i="3"/>
  <c r="O37" i="19" s="1"/>
  <c r="P6" i="3"/>
  <c r="O43" i="19" s="1"/>
  <c r="P18" i="3"/>
  <c r="O45" i="19" s="1"/>
  <c r="P39" i="3"/>
  <c r="O18" i="19" s="1"/>
  <c r="P7" i="3"/>
  <c r="O42" i="19" s="1"/>
  <c r="P52" i="3"/>
  <c r="O6" i="19" s="1"/>
  <c r="P67" i="3"/>
  <c r="O50" i="19" s="1"/>
  <c r="P59" i="3"/>
  <c r="O64" i="19" s="1"/>
  <c r="P22" i="3"/>
  <c r="O23" i="19" s="1"/>
  <c r="P62" i="3"/>
  <c r="O28" i="19" s="1"/>
  <c r="P73" i="3"/>
  <c r="O51" i="19" s="1"/>
  <c r="P24" i="3"/>
  <c r="O46" i="19" s="1"/>
  <c r="P17" i="3"/>
  <c r="O15" i="19" s="1"/>
  <c r="P15" i="3"/>
  <c r="O9" i="19" s="1"/>
  <c r="P4" i="3"/>
  <c r="O54" i="19" s="1"/>
  <c r="P41" i="3"/>
  <c r="O10" i="19" s="1"/>
  <c r="P27" i="3"/>
  <c r="O24" i="19" s="1"/>
  <c r="P9" i="3"/>
  <c r="O31" i="19" s="1"/>
  <c r="P28" i="3"/>
  <c r="O4" i="19" s="1"/>
  <c r="P14" i="3"/>
  <c r="O67" i="19" s="1"/>
  <c r="P43" i="3"/>
  <c r="O59" i="19" s="1"/>
  <c r="P36" i="3"/>
  <c r="O26" i="19" s="1"/>
  <c r="P33" i="3"/>
  <c r="O17" i="19" s="1"/>
  <c r="P19" i="3"/>
  <c r="O68" i="19" s="1"/>
  <c r="P29" i="3"/>
  <c r="O70" i="19" s="1"/>
  <c r="P20" i="3"/>
  <c r="O56" i="19" s="1"/>
  <c r="P53" i="3"/>
  <c r="O11" i="19" s="1"/>
  <c r="P46" i="3"/>
  <c r="O48" i="19" s="1"/>
  <c r="P44" i="3"/>
  <c r="O47" i="19" s="1"/>
  <c r="P72" i="3"/>
  <c r="O29" i="19" s="1"/>
  <c r="P40" i="3"/>
  <c r="O5" i="19" s="1"/>
  <c r="P30" i="3"/>
  <c r="O58" i="19" s="1"/>
  <c r="P42" i="3"/>
  <c r="O60" i="19" s="1"/>
  <c r="P70" i="3"/>
  <c r="O52" i="19" s="1"/>
  <c r="P12" i="3"/>
  <c r="O44" i="19" s="1"/>
  <c r="P61" i="3"/>
  <c r="O22" i="19" s="1"/>
  <c r="P63" i="3"/>
  <c r="O38" i="19" s="1"/>
  <c r="P26" i="3"/>
  <c r="O34" i="19" s="1"/>
  <c r="P48" i="3"/>
  <c r="O49" i="19" s="1"/>
  <c r="P3" i="3"/>
  <c r="O41" i="19" s="1"/>
  <c r="P49" i="3"/>
  <c r="O71" i="19" s="1"/>
  <c r="P10" i="3"/>
  <c r="O32" i="19" s="1"/>
  <c r="P34" i="3"/>
  <c r="O36" i="19" s="1"/>
  <c r="P54" i="3"/>
  <c r="O12" i="19" s="1"/>
  <c r="P56" i="3"/>
  <c r="O63" i="19" s="1"/>
  <c r="P60" i="3"/>
  <c r="O62" i="19" s="1"/>
  <c r="P21" i="3"/>
  <c r="O33" i="19" s="1"/>
  <c r="P37" i="3"/>
  <c r="O19" i="19" s="1"/>
  <c r="P25" i="3"/>
  <c r="O57" i="19" s="1"/>
  <c r="P69" i="3"/>
  <c r="O40" i="19" s="1"/>
  <c r="P57" i="3"/>
  <c r="O73" i="19" s="1"/>
  <c r="P55" i="3"/>
  <c r="O65" i="19" s="1"/>
  <c r="P71" i="3"/>
  <c r="O53" i="19" s="1"/>
  <c r="P64" i="3"/>
  <c r="O39" i="19" s="1"/>
  <c r="P35" i="3"/>
  <c r="O25" i="19" s="1"/>
  <c r="P66" i="3"/>
  <c r="O74" i="19" s="1"/>
  <c r="P23" i="3"/>
  <c r="O69" i="19" s="1"/>
  <c r="P16" i="3"/>
  <c r="O55" i="19" s="1"/>
  <c r="P65" i="3"/>
  <c r="O13" i="19" s="1"/>
  <c r="P58" i="3"/>
  <c r="O72" i="19" s="1"/>
  <c r="P51" i="3"/>
  <c r="O61" i="19" s="1"/>
  <c r="P8" i="3"/>
  <c r="O30" i="19" s="1"/>
  <c r="P11" i="3"/>
  <c r="O7" i="19" s="1"/>
  <c r="P45" i="3"/>
  <c r="O21" i="19" s="1"/>
  <c r="P5" i="3"/>
  <c r="O14" i="19" s="1"/>
  <c r="P68" i="3"/>
  <c r="O66" i="19" s="1"/>
  <c r="P38" i="3"/>
  <c r="O20" i="19" s="1"/>
  <c r="P32" i="3"/>
  <c r="O16" i="19" s="1"/>
  <c r="P50" i="3"/>
  <c r="O27" i="19" s="1"/>
  <c r="Q68" i="19" l="1"/>
  <c r="T68" i="19" s="1"/>
  <c r="Q3" i="19"/>
  <c r="T3" i="19" s="1"/>
  <c r="Q23" i="19" l="1"/>
  <c r="T23" i="19" s="1"/>
  <c r="Q10" i="19"/>
  <c r="T10" i="19" s="1"/>
  <c r="Q24" i="19"/>
  <c r="T24" i="19" s="1"/>
  <c r="Q17" i="19"/>
  <c r="T17" i="19" s="1"/>
  <c r="Q58" i="19"/>
  <c r="T58" i="19" s="1"/>
  <c r="Q70" i="19"/>
  <c r="T70" i="19" s="1"/>
  <c r="Q49" i="19"/>
  <c r="T49" i="19" s="1"/>
  <c r="Q54" i="19"/>
  <c r="T54" i="19" s="1"/>
  <c r="Q7" i="19"/>
  <c r="T7" i="19" s="1"/>
  <c r="Q71" i="19"/>
  <c r="T71" i="19" s="1"/>
  <c r="Q50" i="19"/>
  <c r="T50" i="19" s="1"/>
  <c r="Q8" i="19"/>
  <c r="T8" i="19" s="1"/>
  <c r="Q32" i="19"/>
  <c r="T32" i="19" s="1"/>
  <c r="Q37" i="19"/>
  <c r="T37" i="19" s="1"/>
  <c r="Q19" i="19" l="1"/>
  <c r="T19" i="19" s="1"/>
  <c r="Q4" i="19"/>
  <c r="T4" i="19" s="1"/>
  <c r="Q63" i="19"/>
  <c r="T63" i="19" s="1"/>
  <c r="Q13" i="19"/>
  <c r="T13" i="19" s="1"/>
  <c r="Q64" i="19"/>
  <c r="T64" i="19" s="1"/>
  <c r="Q48" i="19"/>
  <c r="T48" i="19" s="1"/>
  <c r="Q15" i="19"/>
  <c r="T15" i="19" s="1"/>
  <c r="Q11" i="19"/>
  <c r="T11" i="19" s="1"/>
  <c r="Q74" i="19"/>
  <c r="T74" i="19" s="1"/>
  <c r="Q51" i="19"/>
  <c r="T51" i="19" s="1"/>
  <c r="Q29" i="19"/>
  <c r="T29" i="19" s="1"/>
  <c r="Q69" i="19"/>
  <c r="T69" i="19" s="1"/>
  <c r="Q28" i="19"/>
  <c r="T28" i="19" s="1"/>
  <c r="Q57" i="19"/>
  <c r="T57" i="19" s="1"/>
  <c r="Q34" i="19"/>
  <c r="T34" i="19" s="1"/>
  <c r="Q40" i="19"/>
  <c r="T40" i="19" s="1"/>
  <c r="Q6" i="19"/>
  <c r="T6" i="19" s="1"/>
  <c r="Q30" i="19"/>
  <c r="T30" i="19" s="1"/>
  <c r="Q25" i="19"/>
  <c r="T25" i="19" s="1"/>
  <c r="Q16" i="19"/>
  <c r="T16" i="19" s="1"/>
  <c r="Q53" i="19"/>
  <c r="T53" i="19" s="1"/>
  <c r="Q20" i="19"/>
  <c r="T20" i="19" s="1"/>
  <c r="Q36" i="19"/>
  <c r="T36" i="19" s="1"/>
  <c r="Q46" i="19"/>
  <c r="T46" i="19" s="1"/>
  <c r="Q43" i="19"/>
  <c r="T43" i="19" s="1"/>
  <c r="Q66" i="19"/>
  <c r="T66" i="19" s="1"/>
  <c r="Q65" i="19"/>
  <c r="T65" i="19" s="1"/>
  <c r="Q31" i="19"/>
  <c r="T31" i="19" s="1"/>
  <c r="Q62" i="19"/>
  <c r="T62" i="19" s="1"/>
  <c r="Q52" i="19"/>
  <c r="T52" i="19" s="1"/>
  <c r="Q59" i="19"/>
  <c r="T59" i="19" s="1"/>
  <c r="Q44" i="19"/>
  <c r="T44" i="19" s="1"/>
  <c r="Q27" i="19"/>
  <c r="T27" i="19" s="1"/>
  <c r="Q5" i="19"/>
  <c r="T5" i="19" s="1"/>
  <c r="Q22" i="19"/>
  <c r="T22" i="19" s="1"/>
  <c r="Q14" i="19"/>
  <c r="T14" i="19" s="1"/>
  <c r="Q67" i="19"/>
  <c r="T67" i="19" s="1"/>
  <c r="Q60" i="19"/>
  <c r="T60" i="19" s="1"/>
  <c r="Q38" i="19"/>
  <c r="T38" i="19" s="1"/>
  <c r="Q39" i="19"/>
  <c r="T39" i="19" s="1"/>
  <c r="Q56" i="19"/>
  <c r="T56" i="19" s="1"/>
  <c r="Q21" i="19"/>
  <c r="T21" i="19" s="1"/>
  <c r="Q45" i="19"/>
  <c r="T45" i="19" s="1"/>
  <c r="Q12" i="19"/>
  <c r="T12" i="19" s="1"/>
  <c r="Q73" i="19"/>
  <c r="T73" i="19" s="1"/>
  <c r="Q18" i="19"/>
  <c r="T18" i="19" s="1"/>
  <c r="Q9" i="19"/>
  <c r="T9" i="19" s="1"/>
  <c r="Q33" i="19"/>
  <c r="T33" i="19" s="1"/>
  <c r="Q35" i="19"/>
  <c r="T35" i="19" s="1"/>
  <c r="Q47" i="19"/>
  <c r="T47" i="19" s="1"/>
  <c r="Q42" i="19"/>
  <c r="T42" i="19" s="1"/>
  <c r="Q61" i="19"/>
  <c r="T61" i="19" s="1"/>
  <c r="Q26" i="19"/>
  <c r="T26" i="19" s="1"/>
  <c r="Q41" i="19"/>
  <c r="T41" i="19" s="1"/>
  <c r="Q72" i="19"/>
  <c r="T72" i="19" s="1"/>
  <c r="Q55" i="19"/>
  <c r="T55" i="19" s="1"/>
  <c r="U9" i="19" l="1"/>
  <c r="U23" i="19"/>
  <c r="U37" i="19"/>
  <c r="U26" i="19"/>
  <c r="U56" i="19"/>
  <c r="U22" i="19"/>
  <c r="U62" i="19"/>
  <c r="U36" i="19"/>
  <c r="U6" i="19"/>
  <c r="U29" i="19"/>
  <c r="U64" i="19"/>
  <c r="U39" i="19"/>
  <c r="U5" i="19"/>
  <c r="U31" i="19"/>
  <c r="U20" i="19"/>
  <c r="U40" i="19"/>
  <c r="U51" i="19"/>
  <c r="U13" i="19"/>
  <c r="U32" i="19"/>
  <c r="U61" i="19"/>
  <c r="U10" i="19"/>
  <c r="U27" i="19"/>
  <c r="U65" i="19"/>
  <c r="U53" i="19"/>
  <c r="U34" i="19"/>
  <c r="U74" i="19"/>
  <c r="U63" i="19"/>
  <c r="U54" i="19"/>
  <c r="U42" i="19"/>
  <c r="U49" i="19"/>
  <c r="U47" i="19"/>
  <c r="U44" i="19"/>
  <c r="U66" i="19"/>
  <c r="U16" i="19"/>
  <c r="U57" i="19"/>
  <c r="U11" i="19"/>
  <c r="U4" i="19"/>
  <c r="U3" i="19"/>
  <c r="U68" i="19"/>
  <c r="U24" i="19"/>
  <c r="U60" i="19"/>
  <c r="U7" i="19"/>
  <c r="U55" i="19"/>
  <c r="U67" i="19"/>
  <c r="U43" i="19"/>
  <c r="U25" i="19"/>
  <c r="U28" i="19"/>
  <c r="U15" i="19"/>
  <c r="U19" i="19"/>
  <c r="U17" i="19"/>
  <c r="U38" i="19"/>
  <c r="U35" i="19"/>
  <c r="U71" i="19"/>
  <c r="U73" i="19"/>
  <c r="U72" i="19"/>
  <c r="U59" i="19"/>
  <c r="U33" i="19"/>
  <c r="U14" i="19"/>
  <c r="U52" i="19"/>
  <c r="U46" i="19"/>
  <c r="U30" i="19"/>
  <c r="U69" i="19"/>
  <c r="U48" i="19"/>
  <c r="U70" i="19"/>
  <c r="U58" i="19"/>
  <c r="U18" i="19"/>
  <c r="U12" i="19"/>
  <c r="U45" i="19"/>
  <c r="U41" i="19"/>
  <c r="U21" i="19"/>
  <c r="U8" i="19"/>
  <c r="U50" i="19"/>
  <c r="R32" i="19"/>
  <c r="R58" i="19"/>
  <c r="R55" i="19"/>
  <c r="R41" i="19"/>
  <c r="R15" i="19"/>
  <c r="R25" i="19"/>
  <c r="R17" i="19"/>
  <c r="R43" i="19"/>
  <c r="R19" i="19"/>
  <c r="R9" i="19"/>
  <c r="R23" i="19"/>
  <c r="R49" i="19"/>
  <c r="R28" i="19"/>
  <c r="R5" i="19"/>
  <c r="R71" i="19"/>
  <c r="R7" i="19"/>
  <c r="R53" i="19"/>
  <c r="R57" i="19"/>
  <c r="R40" i="19"/>
  <c r="R12" i="19"/>
  <c r="R30" i="19"/>
  <c r="R13" i="19"/>
  <c r="R35" i="19"/>
  <c r="R51" i="19"/>
  <c r="R20" i="19"/>
  <c r="R46" i="19"/>
  <c r="R34" i="19"/>
  <c r="R66" i="19"/>
  <c r="R31" i="19"/>
  <c r="R24" i="19"/>
  <c r="R27" i="19"/>
  <c r="R18" i="19"/>
  <c r="R62" i="19"/>
  <c r="R11" i="19"/>
  <c r="R22" i="19"/>
  <c r="R56" i="19"/>
  <c r="R44" i="19"/>
  <c r="R16" i="19"/>
  <c r="R45" i="19"/>
  <c r="R52" i="19"/>
  <c r="R63" i="19"/>
  <c r="R72" i="19"/>
  <c r="R4" i="19"/>
  <c r="R68" i="19"/>
  <c r="R3" i="19"/>
  <c r="R21" i="19"/>
  <c r="R38" i="19"/>
  <c r="R74" i="19"/>
  <c r="R14" i="19"/>
  <c r="R54" i="19"/>
  <c r="R6" i="19"/>
  <c r="R33" i="19"/>
  <c r="R73" i="19"/>
  <c r="R70" i="19"/>
  <c r="R47" i="19"/>
  <c r="R42" i="19"/>
  <c r="R65" i="19"/>
  <c r="R61" i="19"/>
  <c r="R50" i="19"/>
  <c r="R37" i="19"/>
  <c r="R36" i="19"/>
  <c r="R67" i="19"/>
  <c r="R69" i="19"/>
  <c r="R59" i="19"/>
  <c r="R39" i="19"/>
  <c r="R48" i="19"/>
  <c r="R26" i="19"/>
  <c r="R29" i="19"/>
  <c r="R64" i="19"/>
  <c r="R8" i="19"/>
  <c r="R60" i="19"/>
  <c r="R10" i="19"/>
</calcChain>
</file>

<file path=xl/sharedStrings.xml><?xml version="1.0" encoding="utf-8"?>
<sst xmlns="http://schemas.openxmlformats.org/spreadsheetml/2006/main" count="14677" uniqueCount="3060">
  <si>
    <t>BA</t>
  </si>
  <si>
    <t>MA</t>
  </si>
  <si>
    <t>PK</t>
  </si>
  <si>
    <t>SC</t>
  </si>
  <si>
    <t>DS</t>
  </si>
  <si>
    <t>BB</t>
  </si>
  <si>
    <t>ZH</t>
  </si>
  <si>
    <t>ZV</t>
  </si>
  <si>
    <t>BR</t>
  </si>
  <si>
    <t>TR</t>
  </si>
  <si>
    <t>MT</t>
  </si>
  <si>
    <t>RK</t>
  </si>
  <si>
    <t>BJ</t>
  </si>
  <si>
    <t>SL</t>
  </si>
  <si>
    <t>SB</t>
  </si>
  <si>
    <t>PO</t>
  </si>
  <si>
    <t>SK</t>
  </si>
  <si>
    <t>BN</t>
  </si>
  <si>
    <t>NM</t>
  </si>
  <si>
    <t>PE</t>
  </si>
  <si>
    <t>PD</t>
  </si>
  <si>
    <t>TN</t>
  </si>
  <si>
    <t>TO</t>
  </si>
  <si>
    <t>DT</t>
  </si>
  <si>
    <t>PT</t>
  </si>
  <si>
    <t>RS</t>
  </si>
  <si>
    <t>RA</t>
  </si>
  <si>
    <t>LM</t>
  </si>
  <si>
    <t>RV</t>
  </si>
  <si>
    <t>PP</t>
  </si>
  <si>
    <t>BS</t>
  </si>
  <si>
    <t>ZC</t>
  </si>
  <si>
    <t>KA</t>
  </si>
  <si>
    <t>LV</t>
  </si>
  <si>
    <t>BY</t>
  </si>
  <si>
    <t>CA</t>
  </si>
  <si>
    <t>ZA</t>
  </si>
  <si>
    <t>PB</t>
  </si>
  <si>
    <t>KM</t>
  </si>
  <si>
    <t>NO</t>
  </si>
  <si>
    <t>DK</t>
  </si>
  <si>
    <t>TS</t>
  </si>
  <si>
    <t>GA</t>
  </si>
  <si>
    <t>KN</t>
  </si>
  <si>
    <t>VK</t>
  </si>
  <si>
    <t>LC</t>
  </si>
  <si>
    <t>TT</t>
  </si>
  <si>
    <t>HC</t>
  </si>
  <si>
    <t>NR</t>
  </si>
  <si>
    <t>SA</t>
  </si>
  <si>
    <t>GL</t>
  </si>
  <si>
    <t>SN</t>
  </si>
  <si>
    <t>KS</t>
  </si>
  <si>
    <t>PN</t>
  </si>
  <si>
    <t>HE</t>
  </si>
  <si>
    <t>VT</t>
  </si>
  <si>
    <t>SP</t>
  </si>
  <si>
    <t>ML</t>
  </si>
  <si>
    <t>SV</t>
  </si>
  <si>
    <t>MI</t>
  </si>
  <si>
    <t>SO</t>
  </si>
  <si>
    <t>IL</t>
  </si>
  <si>
    <t>PU</t>
  </si>
  <si>
    <t>KE</t>
  </si>
  <si>
    <t>KK</t>
  </si>
  <si>
    <t>LE</t>
  </si>
  <si>
    <t>sb</t>
  </si>
  <si>
    <t>NZ</t>
  </si>
  <si>
    <t>TV</t>
  </si>
  <si>
    <t>ZM</t>
  </si>
  <si>
    <t>SE</t>
  </si>
  <si>
    <t>MY</t>
  </si>
  <si>
    <t>SI</t>
  </si>
  <si>
    <t>Okresy</t>
  </si>
  <si>
    <t>Slovenská republika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</si>
  <si>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</si>
  <si>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</si>
  <si>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</si>
  <si>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</si>
  <si>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</si>
  <si>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</si>
  <si>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</si>
  <si>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</si>
  <si>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</si>
  <si>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</si>
  <si>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</si>
  <si>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</si>
  <si>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</si>
  <si>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</si>
  <si>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</si>
  <si>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</si>
  <si>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</si>
  <si>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</si>
  <si>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</si>
  <si>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</si>
  <si>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</si>
  <si>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</si>
  <si>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</si>
  <si>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</si>
  <si>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</si>
  <si>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</si>
  <si>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</si>
  <si>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</si>
  <si>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</si>
  <si>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</si>
  <si>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</si>
  <si>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</si>
  <si>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</si>
  <si>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</si>
  <si>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</si>
  <si>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</si>
  <si>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</si>
  <si>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</si>
  <si>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</si>
  <si>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</si>
  <si>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</si>
  <si>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</si>
  <si>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</si>
  <si>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</si>
  <si>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</si>
  <si>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</si>
  <si>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</si>
  <si>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</si>
  <si>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</si>
  <si>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</si>
  <si>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</si>
  <si>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</si>
  <si>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</si>
  <si>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</si>
  <si>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</si>
  <si>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</si>
  <si>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</si>
  <si>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</si>
  <si>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</si>
  <si>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</si>
  <si>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</si>
  <si>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</si>
  <si>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</si>
  <si>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</si>
  <si>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</si>
  <si>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</si>
  <si>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</si>
  <si>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</si>
  <si>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</si>
  <si>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</si>
  <si>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</si>
  <si>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</si>
  <si>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</si>
  <si>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</si>
  <si>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</si>
  <si>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</si>
  <si>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</si>
  <si>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</si>
  <si>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</si>
  <si>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SR</t>
  </si>
  <si>
    <t>Bratislava</t>
  </si>
  <si>
    <t>Košice</t>
  </si>
  <si>
    <t>BA I</t>
  </si>
  <si>
    <t>BA II</t>
  </si>
  <si>
    <t>BA III</t>
  </si>
  <si>
    <t>BA IV</t>
  </si>
  <si>
    <t>BA V</t>
  </si>
  <si>
    <t>KE I</t>
  </si>
  <si>
    <t>KE II</t>
  </si>
  <si>
    <t>KE III</t>
  </si>
  <si>
    <t>KE IV</t>
  </si>
  <si>
    <t>Okres</t>
  </si>
  <si>
    <t>Váhy (%)</t>
  </si>
  <si>
    <t>Z- skóre</t>
  </si>
  <si>
    <t>UoZ</t>
  </si>
  <si>
    <t>Spolu</t>
  </si>
  <si>
    <t>Investori</t>
  </si>
  <si>
    <t>VPM</t>
  </si>
  <si>
    <t>UoZ - VPM</t>
  </si>
  <si>
    <t>Z- skóre okres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</si>
  <si>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</si>
  <si>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</si>
  <si>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</si>
  <si>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</si>
  <si>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</si>
  <si>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</si>
  <si>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</si>
  <si>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</si>
  <si>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Košice-okolie</t>
  </si>
  <si>
    <t>Kraj</t>
  </si>
  <si>
    <t>Meno</t>
  </si>
  <si>
    <t>Ábelová</t>
  </si>
  <si>
    <t>Abovce</t>
  </si>
  <si>
    <t>Abrahám</t>
  </si>
  <si>
    <t>Abrahámovce</t>
  </si>
  <si>
    <t>Abramová</t>
  </si>
  <si>
    <t>Abranovce</t>
  </si>
  <si>
    <t>Adamovské Kochanovce</t>
  </si>
  <si>
    <t>Adidovce</t>
  </si>
  <si>
    <t>Alekšince</t>
  </si>
  <si>
    <t>Andovce</t>
  </si>
  <si>
    <t>Andrejová</t>
  </si>
  <si>
    <t>Ardanovce</t>
  </si>
  <si>
    <t>Ardovo</t>
  </si>
  <si>
    <t>Arnutovce</t>
  </si>
  <si>
    <t>Babie</t>
  </si>
  <si>
    <t>Babiná</t>
  </si>
  <si>
    <t>Babindol</t>
  </si>
  <si>
    <t>Babinec</t>
  </si>
  <si>
    <t>Babín</t>
  </si>
  <si>
    <t>Bacúch</t>
  </si>
  <si>
    <t>Bacúrov</t>
  </si>
  <si>
    <t>Bačka</t>
  </si>
  <si>
    <t>Bačkov</t>
  </si>
  <si>
    <t>Bačkovík</t>
  </si>
  <si>
    <t>Badín</t>
  </si>
  <si>
    <t>Baďan</t>
  </si>
  <si>
    <t>Bajany</t>
  </si>
  <si>
    <t>Bajč</t>
  </si>
  <si>
    <t>Bajerov</t>
  </si>
  <si>
    <t>Bajerovce</t>
  </si>
  <si>
    <t>Bajka</t>
  </si>
  <si>
    <t>Bajtava</t>
  </si>
  <si>
    <t>Baka</t>
  </si>
  <si>
    <t>Baláže</t>
  </si>
  <si>
    <t>Baldovce</t>
  </si>
  <si>
    <t>Balog nad Ipľom</t>
  </si>
  <si>
    <t>Baloň</t>
  </si>
  <si>
    <t>Banka</t>
  </si>
  <si>
    <t>Banská Belá</t>
  </si>
  <si>
    <t>Banské</t>
  </si>
  <si>
    <t>Banský Studenec</t>
  </si>
  <si>
    <t>Baňa</t>
  </si>
  <si>
    <t>Bara</t>
  </si>
  <si>
    <t>Barca</t>
  </si>
  <si>
    <t>Bardoňovo</t>
  </si>
  <si>
    <t>Bartošova Lehôtka</t>
  </si>
  <si>
    <t>Bartošovce</t>
  </si>
  <si>
    <t>Baška</t>
  </si>
  <si>
    <t>Baškovce</t>
  </si>
  <si>
    <t>Bašovce</t>
  </si>
  <si>
    <t>Batizovce</t>
  </si>
  <si>
    <t>Báb</t>
  </si>
  <si>
    <t>Báč</t>
  </si>
  <si>
    <t>Bádice</t>
  </si>
  <si>
    <t>Báhoň</t>
  </si>
  <si>
    <t>Bánov</t>
  </si>
  <si>
    <t>Bánovce nad Ondavou</t>
  </si>
  <si>
    <t>Bátka</t>
  </si>
  <si>
    <t>Bátorová</t>
  </si>
  <si>
    <t>Bátorove Kosihy</t>
  </si>
  <si>
    <t>Bátovce</t>
  </si>
  <si>
    <t>Beckov</t>
  </si>
  <si>
    <t>Beharovce</t>
  </si>
  <si>
    <t>Becherov</t>
  </si>
  <si>
    <t>Belá</t>
  </si>
  <si>
    <t>Belá-Dulice</t>
  </si>
  <si>
    <t>Belá nad Cirochou</t>
  </si>
  <si>
    <t>Beladice</t>
  </si>
  <si>
    <t>Belejovce</t>
  </si>
  <si>
    <t>Belín</t>
  </si>
  <si>
    <t>Belina</t>
  </si>
  <si>
    <t>Belince</t>
  </si>
  <si>
    <t>Bellova Ves</t>
  </si>
  <si>
    <t>Beloveža</t>
  </si>
  <si>
    <t>Beluj</t>
  </si>
  <si>
    <t>Beluša</t>
  </si>
  <si>
    <t>Belža</t>
  </si>
  <si>
    <t>Beniakovce</t>
  </si>
  <si>
    <t>Benice</t>
  </si>
  <si>
    <t>Benkovce</t>
  </si>
  <si>
    <t>Beňadiková</t>
  </si>
  <si>
    <t>Beňadikovce</t>
  </si>
  <si>
    <t>Beňadovo</t>
  </si>
  <si>
    <t>Beňatina</t>
  </si>
  <si>
    <t>Beňuš</t>
  </si>
  <si>
    <t>Bernolákovo</t>
  </si>
  <si>
    <t>Bertotovce</t>
  </si>
  <si>
    <t>Beša</t>
  </si>
  <si>
    <t>Bešeňov</t>
  </si>
  <si>
    <t>Bešeňová</t>
  </si>
  <si>
    <t>Betlanovce</t>
  </si>
  <si>
    <t>Betliar</t>
  </si>
  <si>
    <t>Bežovce</t>
  </si>
  <si>
    <t>Bidovce</t>
  </si>
  <si>
    <t>Biel</t>
  </si>
  <si>
    <t>Bielovce</t>
  </si>
  <si>
    <t>Biely Kostol</t>
  </si>
  <si>
    <t>Bijacovce</t>
  </si>
  <si>
    <t>Biskupice</t>
  </si>
  <si>
    <t>Biskupová</t>
  </si>
  <si>
    <t>Bitarová</t>
  </si>
  <si>
    <t>Bílkove Humence</t>
  </si>
  <si>
    <t>Bíňa</t>
  </si>
  <si>
    <t>Bíňovce</t>
  </si>
  <si>
    <t>Blahová</t>
  </si>
  <si>
    <t>Blatná na Ostrove</t>
  </si>
  <si>
    <t>Blatná Polianka</t>
  </si>
  <si>
    <t>Blatné</t>
  </si>
  <si>
    <t>Blatné Remety</t>
  </si>
  <si>
    <t>Blatné Revištia</t>
  </si>
  <si>
    <t>Blatnica</t>
  </si>
  <si>
    <t>Blažice</t>
  </si>
  <si>
    <t>Blažovce</t>
  </si>
  <si>
    <t>Blesovce</t>
  </si>
  <si>
    <t>Blhovce</t>
  </si>
  <si>
    <t>Bobot</t>
  </si>
  <si>
    <t>Bobrov</t>
  </si>
  <si>
    <t>Bobrovček</t>
  </si>
  <si>
    <t>Bobrovec</t>
  </si>
  <si>
    <t>Bobrovník</t>
  </si>
  <si>
    <t>Bočiar</t>
  </si>
  <si>
    <t>Bodíky</t>
  </si>
  <si>
    <t>Bodiná</t>
  </si>
  <si>
    <t>Bodorová</t>
  </si>
  <si>
    <t>Bodovce</t>
  </si>
  <si>
    <t>Bodružal</t>
  </si>
  <si>
    <t>Bodza</t>
  </si>
  <si>
    <t>Bodzianske Lúky</t>
  </si>
  <si>
    <t>Bogliarka</t>
  </si>
  <si>
    <t>Bohdanovce</t>
  </si>
  <si>
    <t>Bohdanovce nad Trnavou</t>
  </si>
  <si>
    <t>Boheľov</t>
  </si>
  <si>
    <t>Bohunice</t>
  </si>
  <si>
    <t>Bohúňovo</t>
  </si>
  <si>
    <t>Bojná</t>
  </si>
  <si>
    <t>Bojnice</t>
  </si>
  <si>
    <t>Bojničky</t>
  </si>
  <si>
    <t>Boldog</t>
  </si>
  <si>
    <t>Boleráz</t>
  </si>
  <si>
    <t>Bolešov</t>
  </si>
  <si>
    <t>Boliarov</t>
  </si>
  <si>
    <t>Boľ</t>
  </si>
  <si>
    <t>Boľkovce</t>
  </si>
  <si>
    <t>Borcová</t>
  </si>
  <si>
    <t>Borčany</t>
  </si>
  <si>
    <t>Borčice</t>
  </si>
  <si>
    <t>Borinka</t>
  </si>
  <si>
    <t>Borová</t>
  </si>
  <si>
    <t>Borovce</t>
  </si>
  <si>
    <t>Borský Mikuláš</t>
  </si>
  <si>
    <t>Borský Svätý Jur</t>
  </si>
  <si>
    <t>Borša</t>
  </si>
  <si>
    <t>Bory</t>
  </si>
  <si>
    <t>Bošáca</t>
  </si>
  <si>
    <t>Bošany</t>
  </si>
  <si>
    <t>Bottovo</t>
  </si>
  <si>
    <t>Boťany</t>
  </si>
  <si>
    <t>Bôrka</t>
  </si>
  <si>
    <t>Bracovce</t>
  </si>
  <si>
    <t>Branč</t>
  </si>
  <si>
    <t>Branovo</t>
  </si>
  <si>
    <t>Braväcovo</t>
  </si>
  <si>
    <t>Brdárka</t>
  </si>
  <si>
    <t>Brehov</t>
  </si>
  <si>
    <t>Brehy</t>
  </si>
  <si>
    <t>Brekov</t>
  </si>
  <si>
    <t>Brestov</t>
  </si>
  <si>
    <t>Brestov nad Laborcom</t>
  </si>
  <si>
    <t>Brestovany</t>
  </si>
  <si>
    <t>Brestovec</t>
  </si>
  <si>
    <t>Bretejovce</t>
  </si>
  <si>
    <t>Bretka</t>
  </si>
  <si>
    <t>Breza</t>
  </si>
  <si>
    <t>Brezany</t>
  </si>
  <si>
    <t>Brezina</t>
  </si>
  <si>
    <t>Breziny</t>
  </si>
  <si>
    <t>Breznica</t>
  </si>
  <si>
    <t>Breznička</t>
  </si>
  <si>
    <t>Brezolupy</t>
  </si>
  <si>
    <t>Brezov</t>
  </si>
  <si>
    <t>Brezová pod Bradlom</t>
  </si>
  <si>
    <t>Brezovec</t>
  </si>
  <si>
    <t>Brezovica</t>
  </si>
  <si>
    <t>Brezovička</t>
  </si>
  <si>
    <t>Brezovka</t>
  </si>
  <si>
    <t>Brežany</t>
  </si>
  <si>
    <t>Brhlovce</t>
  </si>
  <si>
    <t>Brieštie</t>
  </si>
  <si>
    <t>Brodské</t>
  </si>
  <si>
    <t>Brodzany</t>
  </si>
  <si>
    <t>Brunovce</t>
  </si>
  <si>
    <t>Brusnica</t>
  </si>
  <si>
    <t>Brusník</t>
  </si>
  <si>
    <t>Brusno</t>
  </si>
  <si>
    <t>Brutovce</t>
  </si>
  <si>
    <t>Bruty</t>
  </si>
  <si>
    <t>Brvnište</t>
  </si>
  <si>
    <t>Brzotín</t>
  </si>
  <si>
    <t>Buclovany</t>
  </si>
  <si>
    <t>Bučany</t>
  </si>
  <si>
    <t>Budča</t>
  </si>
  <si>
    <t>Budikovany</t>
  </si>
  <si>
    <t>Budimír</t>
  </si>
  <si>
    <t>Budiná</t>
  </si>
  <si>
    <t>Budince</t>
  </si>
  <si>
    <t>Budiš</t>
  </si>
  <si>
    <t>Budkovce</t>
  </si>
  <si>
    <t>Budmerice</t>
  </si>
  <si>
    <t>Buglovce</t>
  </si>
  <si>
    <t>Buková</t>
  </si>
  <si>
    <t>Bukovce</t>
  </si>
  <si>
    <t>Bukovec</t>
  </si>
  <si>
    <t>Bukovina</t>
  </si>
  <si>
    <t>Bulhary</t>
  </si>
  <si>
    <t>Bunetice</t>
  </si>
  <si>
    <t>Bunkovce</t>
  </si>
  <si>
    <t>Bušince</t>
  </si>
  <si>
    <t>Bušovce</t>
  </si>
  <si>
    <t>Buzica</t>
  </si>
  <si>
    <t>Buzitka</t>
  </si>
  <si>
    <t>Búč</t>
  </si>
  <si>
    <t>Bystrá</t>
  </si>
  <si>
    <t>Bystrany</t>
  </si>
  <si>
    <t>Bystré</t>
  </si>
  <si>
    <t>Bystričany</t>
  </si>
  <si>
    <t>Bystrička</t>
  </si>
  <si>
    <t>Byšta</t>
  </si>
  <si>
    <t>Bzenica</t>
  </si>
  <si>
    <t>Bzenov</t>
  </si>
  <si>
    <t>Bzince pod Javorinou</t>
  </si>
  <si>
    <t>Bziny</t>
  </si>
  <si>
    <t>Bzovík</t>
  </si>
  <si>
    <t>Bzovská Lehôtka</t>
  </si>
  <si>
    <t>Bžany</t>
  </si>
  <si>
    <t>Cabaj-Čápor</t>
  </si>
  <si>
    <t>Cabov</t>
  </si>
  <si>
    <t>Cakov</t>
  </si>
  <si>
    <t>Cejkov</t>
  </si>
  <si>
    <t>Cernina</t>
  </si>
  <si>
    <t>Cerová</t>
  </si>
  <si>
    <t>Cerovo</t>
  </si>
  <si>
    <t>Cestice</t>
  </si>
  <si>
    <t>Cigeľ</t>
  </si>
  <si>
    <t>Cigeľka</t>
  </si>
  <si>
    <t>Cigla</t>
  </si>
  <si>
    <t>Cimenná</t>
  </si>
  <si>
    <t>Cinobaňa</t>
  </si>
  <si>
    <t>Cífer</t>
  </si>
  <si>
    <t>Čab</t>
  </si>
  <si>
    <t>Čabalovce</t>
  </si>
  <si>
    <t>Čabiny</t>
  </si>
  <si>
    <t>Čabradský Vrbovok</t>
  </si>
  <si>
    <t>Čachtice</t>
  </si>
  <si>
    <t>Čajkov</t>
  </si>
  <si>
    <t>Čaka</t>
  </si>
  <si>
    <t>Čakajovce</t>
  </si>
  <si>
    <t>Čakanovce</t>
  </si>
  <si>
    <t>Čakany</t>
  </si>
  <si>
    <t>Čaklov</t>
  </si>
  <si>
    <t>Čalovec</t>
  </si>
  <si>
    <t>Čamovce</t>
  </si>
  <si>
    <t>Čaňa</t>
  </si>
  <si>
    <t>Čaradice</t>
  </si>
  <si>
    <t>Častá</t>
  </si>
  <si>
    <t>Častkov</t>
  </si>
  <si>
    <t>Častkovce</t>
  </si>
  <si>
    <t>Čata</t>
  </si>
  <si>
    <t>Čataj</t>
  </si>
  <si>
    <t>Čavoj</t>
  </si>
  <si>
    <t>Čáry</t>
  </si>
  <si>
    <t>Čebovce</t>
  </si>
  <si>
    <t>Čečehov</t>
  </si>
  <si>
    <t>Čečejovce</t>
  </si>
  <si>
    <t>Čechy</t>
  </si>
  <si>
    <t>Čechynce</t>
  </si>
  <si>
    <t>Čekovce</t>
  </si>
  <si>
    <t>Čeláre</t>
  </si>
  <si>
    <t>Čelkova Lehota</t>
  </si>
  <si>
    <t>Čelovce</t>
  </si>
  <si>
    <t>Čeľadice</t>
  </si>
  <si>
    <t>Čeľadince</t>
  </si>
  <si>
    <t>Čeľovce</t>
  </si>
  <si>
    <t>Čenkovce</t>
  </si>
  <si>
    <t>Čerenčany</t>
  </si>
  <si>
    <t>Čereňany</t>
  </si>
  <si>
    <t>Čerhov</t>
  </si>
  <si>
    <t>Čerín</t>
  </si>
  <si>
    <t>Čermany</t>
  </si>
  <si>
    <t>Černík</t>
  </si>
  <si>
    <t>Černina</t>
  </si>
  <si>
    <t>Černochov</t>
  </si>
  <si>
    <t>Čertižné</t>
  </si>
  <si>
    <t>Červená Voda</t>
  </si>
  <si>
    <t>Červenica</t>
  </si>
  <si>
    <t>Červenica pri Sabinove</t>
  </si>
  <si>
    <t>Červeník</t>
  </si>
  <si>
    <t>Červený Hrádok</t>
  </si>
  <si>
    <t>Červený Kameň</t>
  </si>
  <si>
    <t>Červený Kláštor</t>
  </si>
  <si>
    <t>Červeňany</t>
  </si>
  <si>
    <t>České Brezovo</t>
  </si>
  <si>
    <t>Čičarovce</t>
  </si>
  <si>
    <t>Čičava</t>
  </si>
  <si>
    <t>Čičmany</t>
  </si>
  <si>
    <t>Čierna</t>
  </si>
  <si>
    <t>Čierna Lehota</t>
  </si>
  <si>
    <t>Čierna nad Tisou</t>
  </si>
  <si>
    <t>Čierna Voda</t>
  </si>
  <si>
    <t>Čierne</t>
  </si>
  <si>
    <t>Čierne Kľačany</t>
  </si>
  <si>
    <t>Čierne nad Topľou</t>
  </si>
  <si>
    <t>Čierne Pole</t>
  </si>
  <si>
    <t>Čierny Balog</t>
  </si>
  <si>
    <t>Čierny Brod</t>
  </si>
  <si>
    <t>Čierny Potok</t>
  </si>
  <si>
    <t>Čifáre</t>
  </si>
  <si>
    <t>Čiližská Radvaň</t>
  </si>
  <si>
    <t>Čimhová</t>
  </si>
  <si>
    <t>Čirč</t>
  </si>
  <si>
    <t>Čižatice</t>
  </si>
  <si>
    <t>Číčov</t>
  </si>
  <si>
    <t>Číž</t>
  </si>
  <si>
    <t>Čoltovo</t>
  </si>
  <si>
    <t>Čremošné</t>
  </si>
  <si>
    <t>Čučma</t>
  </si>
  <si>
    <t>Čukalovce</t>
  </si>
  <si>
    <t>Dačov Lom</t>
  </si>
  <si>
    <t>Daletice</t>
  </si>
  <si>
    <t>Danišovce</t>
  </si>
  <si>
    <t>Dargov</t>
  </si>
  <si>
    <t>Davidov</t>
  </si>
  <si>
    <t>Debraď</t>
  </si>
  <si>
    <t>Dedačov</t>
  </si>
  <si>
    <t>Dedina Mládeže</t>
  </si>
  <si>
    <t>Dedinka</t>
  </si>
  <si>
    <t>Dedinky</t>
  </si>
  <si>
    <t>Dechtice</t>
  </si>
  <si>
    <t>Dekýš</t>
  </si>
  <si>
    <t>Demandice</t>
  </si>
  <si>
    <t>Demänovská Dolina</t>
  </si>
  <si>
    <t>Demjata</t>
  </si>
  <si>
    <t>Detrík</t>
  </si>
  <si>
    <t>Detvianska Huta</t>
  </si>
  <si>
    <t>Devičany</t>
  </si>
  <si>
    <t>Devičie</t>
  </si>
  <si>
    <t>Dežerice</t>
  </si>
  <si>
    <t>Diaková</t>
  </si>
  <si>
    <t>Diakovce</t>
  </si>
  <si>
    <t>Diviacka Nová Ves</t>
  </si>
  <si>
    <t>Diviaky nad Nitricou</t>
  </si>
  <si>
    <t>Divín</t>
  </si>
  <si>
    <t>Divina</t>
  </si>
  <si>
    <t>Divinka</t>
  </si>
  <si>
    <t>Dlhá</t>
  </si>
  <si>
    <t>Dlhá nad Kysucou</t>
  </si>
  <si>
    <t>Dlhá nad Oravou</t>
  </si>
  <si>
    <t>Dlhá nad Váhom</t>
  </si>
  <si>
    <t>Dlhá Ves</t>
  </si>
  <si>
    <t>Dlhé Klčovo</t>
  </si>
  <si>
    <t>Dlhé nad Cirochou</t>
  </si>
  <si>
    <t>Dlhé Pole</t>
  </si>
  <si>
    <t>Dlhé Stráže</t>
  </si>
  <si>
    <t>Dlhoňa</t>
  </si>
  <si>
    <t>Dlžín</t>
  </si>
  <si>
    <t>Dobrá</t>
  </si>
  <si>
    <t>Dobrá Niva</t>
  </si>
  <si>
    <t>Dobrá Voda</t>
  </si>
  <si>
    <t>Dobroč</t>
  </si>
  <si>
    <t>Dobrohošť</t>
  </si>
  <si>
    <t>Dobroslava</t>
  </si>
  <si>
    <t>Dobšiná</t>
  </si>
  <si>
    <t>Dohňany</t>
  </si>
  <si>
    <t>Dojč</t>
  </si>
  <si>
    <t>Dolinka</t>
  </si>
  <si>
    <t>Dolná Breznica</t>
  </si>
  <si>
    <t>Dolná Krupá</t>
  </si>
  <si>
    <t>Dolná Lehota</t>
  </si>
  <si>
    <t>Dolná Mariková</t>
  </si>
  <si>
    <t>Dolná Mičiná</t>
  </si>
  <si>
    <t>Dolná Poruba</t>
  </si>
  <si>
    <t>Dolná Seč</t>
  </si>
  <si>
    <t>Dolná Streda</t>
  </si>
  <si>
    <t>Dolná Strehová</t>
  </si>
  <si>
    <t>Dolná Súča</t>
  </si>
  <si>
    <t>Dolná Tižina</t>
  </si>
  <si>
    <t>Dolná Trnávka</t>
  </si>
  <si>
    <t>Dolná Ves</t>
  </si>
  <si>
    <t>Dolná Ždaňa</t>
  </si>
  <si>
    <t>Dolné Dubové</t>
  </si>
  <si>
    <t>Dolné Kočkovce</t>
  </si>
  <si>
    <t>Dolné Lefantovce</t>
  </si>
  <si>
    <t>Dolné Lovčice</t>
  </si>
  <si>
    <t>Dolné Mladonice</t>
  </si>
  <si>
    <t>Dolné Naštice</t>
  </si>
  <si>
    <t>Dolné Obdokovce</t>
  </si>
  <si>
    <t>Dolné Orešany</t>
  </si>
  <si>
    <t>Dolné Otrokovce</t>
  </si>
  <si>
    <t>Dolné Plachtince</t>
  </si>
  <si>
    <t>Dolné Saliby</t>
  </si>
  <si>
    <t>Dolné Semerovce</t>
  </si>
  <si>
    <t>Dolné Srnie</t>
  </si>
  <si>
    <t>Dolné Strháre</t>
  </si>
  <si>
    <t>Dolné Trhovište</t>
  </si>
  <si>
    <t>Dolné Vestenice</t>
  </si>
  <si>
    <t>Dolné Zahorany</t>
  </si>
  <si>
    <t>Dolné Zelenice</t>
  </si>
  <si>
    <t>Dolný Badín</t>
  </si>
  <si>
    <t>Dolný Bar</t>
  </si>
  <si>
    <t>Dolný Harmanec</t>
  </si>
  <si>
    <t>Dolný Hričov</t>
  </si>
  <si>
    <t>Dolný Chotár</t>
  </si>
  <si>
    <t>Dolný Kalník</t>
  </si>
  <si>
    <t>Dolný Lieskov</t>
  </si>
  <si>
    <t>Dolný Lopašov</t>
  </si>
  <si>
    <t>Dolný Ohaj</t>
  </si>
  <si>
    <t>Dolný Pial</t>
  </si>
  <si>
    <t>Dolný Štál</t>
  </si>
  <si>
    <t>Dolný Vadičov</t>
  </si>
  <si>
    <t>Doľany</t>
  </si>
  <si>
    <t>Domadice</t>
  </si>
  <si>
    <t>Domaníky</t>
  </si>
  <si>
    <t>Domaniža</t>
  </si>
  <si>
    <t>Domaňovce</t>
  </si>
  <si>
    <t>Donovaly</t>
  </si>
  <si>
    <t>Drábsko</t>
  </si>
  <si>
    <t>Drahňov</t>
  </si>
  <si>
    <t>Drahovce</t>
  </si>
  <si>
    <t>Dravce</t>
  </si>
  <si>
    <t>Dražice</t>
  </si>
  <si>
    <t>Dražkovce</t>
  </si>
  <si>
    <t>Drážovce</t>
  </si>
  <si>
    <t>Drienčany</t>
  </si>
  <si>
    <t>Drienica</t>
  </si>
  <si>
    <t>Drienov</t>
  </si>
  <si>
    <t>Drienovec</t>
  </si>
  <si>
    <t>Drienovo</t>
  </si>
  <si>
    <t>Drienovská Nová Ves</t>
  </si>
  <si>
    <t>Drietoma</t>
  </si>
  <si>
    <t>Drnava</t>
  </si>
  <si>
    <t>Drňa</t>
  </si>
  <si>
    <t>Družstevná pri Hornáde</t>
  </si>
  <si>
    <t>Drženice</t>
  </si>
  <si>
    <t>Držkovce</t>
  </si>
  <si>
    <t>Dubinné</t>
  </si>
  <si>
    <t>Dubnica nad Váhom</t>
  </si>
  <si>
    <t>Dubnička</t>
  </si>
  <si>
    <t>Dubník</t>
  </si>
  <si>
    <t>Dubno</t>
  </si>
  <si>
    <t>Dubodiel</t>
  </si>
  <si>
    <t>Dubová</t>
  </si>
  <si>
    <t>Dubovany</t>
  </si>
  <si>
    <t>Dubovce</t>
  </si>
  <si>
    <t>Dubové</t>
  </si>
  <si>
    <t>Dubovec</t>
  </si>
  <si>
    <t>Dubovica</t>
  </si>
  <si>
    <t>Ducové</t>
  </si>
  <si>
    <t>Dudince</t>
  </si>
  <si>
    <t>Dukovce</t>
  </si>
  <si>
    <t>Dulov</t>
  </si>
  <si>
    <t>Dulova Ves</t>
  </si>
  <si>
    <t>Dulovce</t>
  </si>
  <si>
    <t>Dulovo</t>
  </si>
  <si>
    <t>Dunajská Lužná</t>
  </si>
  <si>
    <t>Dunajov</t>
  </si>
  <si>
    <t>Dunajský Klátov</t>
  </si>
  <si>
    <t>Duplín</t>
  </si>
  <si>
    <t>Dúbrava</t>
  </si>
  <si>
    <t>Dúbravica</t>
  </si>
  <si>
    <t>Dúbravka</t>
  </si>
  <si>
    <t>Dúbravy</t>
  </si>
  <si>
    <t>Dvorany nad Nitrou</t>
  </si>
  <si>
    <t>Dvorec</t>
  </si>
  <si>
    <t>Dvorianky</t>
  </si>
  <si>
    <t>Dvorníky</t>
  </si>
  <si>
    <t>Dvorníky-Včeláre</t>
  </si>
  <si>
    <t>Dvory nad Žitavou</t>
  </si>
  <si>
    <t>Ďačov</t>
  </si>
  <si>
    <t>Ďanová</t>
  </si>
  <si>
    <t>Ďapalovce</t>
  </si>
  <si>
    <t>Ďubákovo</t>
  </si>
  <si>
    <t>Ďurčiná</t>
  </si>
  <si>
    <t>Ďurďoš</t>
  </si>
  <si>
    <t>Ďurďošík</t>
  </si>
  <si>
    <t>Ďurďové</t>
  </si>
  <si>
    <t>Ďurkov</t>
  </si>
  <si>
    <t>Ďurková</t>
  </si>
  <si>
    <t>Ďurkovce</t>
  </si>
  <si>
    <t>Egreš</t>
  </si>
  <si>
    <t>Fačkov</t>
  </si>
  <si>
    <t>Falkušovce</t>
  </si>
  <si>
    <t>Farná</t>
  </si>
  <si>
    <t>Fekišovce</t>
  </si>
  <si>
    <t>Figa</t>
  </si>
  <si>
    <t>Fijaš</t>
  </si>
  <si>
    <t>Fiľakovo</t>
  </si>
  <si>
    <t>Fiľakovské Kováče</t>
  </si>
  <si>
    <t>Fintice</t>
  </si>
  <si>
    <t>Folkušová</t>
  </si>
  <si>
    <t>Forbasy</t>
  </si>
  <si>
    <t>Frička</t>
  </si>
  <si>
    <t>Fričkovce</t>
  </si>
  <si>
    <t>Fričovce</t>
  </si>
  <si>
    <t>Fulianka</t>
  </si>
  <si>
    <t>Gabčíkovo</t>
  </si>
  <si>
    <t>Gaboltov</t>
  </si>
  <si>
    <t>Gajary</t>
  </si>
  <si>
    <t>Galovany</t>
  </si>
  <si>
    <t>Gánovce</t>
  </si>
  <si>
    <t>Gáň</t>
  </si>
  <si>
    <t>Gbelce</t>
  </si>
  <si>
    <t>Gbely</t>
  </si>
  <si>
    <t>Gbeľany</t>
  </si>
  <si>
    <t>Geča</t>
  </si>
  <si>
    <t>Gemer</t>
  </si>
  <si>
    <t>Gemerček</t>
  </si>
  <si>
    <t>Gemerská Hôrka</t>
  </si>
  <si>
    <t>Gemerská Panica</t>
  </si>
  <si>
    <t>Gemerská Poloma</t>
  </si>
  <si>
    <t>Gemerská Ves</t>
  </si>
  <si>
    <t>Gemerské Dechtáre</t>
  </si>
  <si>
    <t>Gemerské Michalovce</t>
  </si>
  <si>
    <t>Gemerské Teplice</t>
  </si>
  <si>
    <t>Gemerský Jablonec</t>
  </si>
  <si>
    <t>Gemerský Sad</t>
  </si>
  <si>
    <t>Geraltov</t>
  </si>
  <si>
    <t>Gerlachov</t>
  </si>
  <si>
    <t>Giglovce</t>
  </si>
  <si>
    <t>Giraltovce</t>
  </si>
  <si>
    <t>Girovce</t>
  </si>
  <si>
    <t>Glabušovce</t>
  </si>
  <si>
    <t>Gočaltovo</t>
  </si>
  <si>
    <t>Gočovo</t>
  </si>
  <si>
    <t>Golianovo</t>
  </si>
  <si>
    <t>Gortva</t>
  </si>
  <si>
    <t>Gôtovany</t>
  </si>
  <si>
    <t>Granč-Petrovce</t>
  </si>
  <si>
    <t>Gregorova Vieska</t>
  </si>
  <si>
    <t>Gregorovce</t>
  </si>
  <si>
    <t>Gribov</t>
  </si>
  <si>
    <t>Gruzovce</t>
  </si>
  <si>
    <t>Gyňov</t>
  </si>
  <si>
    <t>Habovka</t>
  </si>
  <si>
    <t>Habura</t>
  </si>
  <si>
    <t>Hačava</t>
  </si>
  <si>
    <t>Háj</t>
  </si>
  <si>
    <t>Hajná Nová Ves</t>
  </si>
  <si>
    <t>Hajnáčka</t>
  </si>
  <si>
    <t>Hájske</t>
  </si>
  <si>
    <t>Hajtovka</t>
  </si>
  <si>
    <t>Haláčovce</t>
  </si>
  <si>
    <t>Halič</t>
  </si>
  <si>
    <t>Haligovce</t>
  </si>
  <si>
    <t>Haluzice</t>
  </si>
  <si>
    <t>Hamuliakovo</t>
  </si>
  <si>
    <t>Handlová</t>
  </si>
  <si>
    <t>Hanigovce</t>
  </si>
  <si>
    <t>Haniska</t>
  </si>
  <si>
    <t>Hanková</t>
  </si>
  <si>
    <t>Hankovce</t>
  </si>
  <si>
    <t>Hanušovce nad Topľou</t>
  </si>
  <si>
    <t>Harakovce</t>
  </si>
  <si>
    <t>Harhaj</t>
  </si>
  <si>
    <t>Harichovce</t>
  </si>
  <si>
    <t>Harmanec</t>
  </si>
  <si>
    <t>Hatalov</t>
  </si>
  <si>
    <t>Hatné</t>
  </si>
  <si>
    <t>Havaj</t>
  </si>
  <si>
    <t>Havka</t>
  </si>
  <si>
    <t>Havranec</t>
  </si>
  <si>
    <t>Hažín</t>
  </si>
  <si>
    <t>Hažín nad Cirochou</t>
  </si>
  <si>
    <t>Hažlín</t>
  </si>
  <si>
    <t>Helcmanovce</t>
  </si>
  <si>
    <t>Heľpa</t>
  </si>
  <si>
    <t>Henckovce</t>
  </si>
  <si>
    <t>Henclová</t>
  </si>
  <si>
    <t>Hencovce</t>
  </si>
  <si>
    <t>Hendrichovce</t>
  </si>
  <si>
    <t>Herľany</t>
  </si>
  <si>
    <t>Hermanovce</t>
  </si>
  <si>
    <t>Hermanovce nad Topľou</t>
  </si>
  <si>
    <t>Hertník</t>
  </si>
  <si>
    <t>Hervartov</t>
  </si>
  <si>
    <t>Hiadeľ</t>
  </si>
  <si>
    <t>Hincovce</t>
  </si>
  <si>
    <t>Hladovka</t>
  </si>
  <si>
    <t>Hlboké</t>
  </si>
  <si>
    <t>Hlboké nad Váhom</t>
  </si>
  <si>
    <t>Hliník nad Hronom</t>
  </si>
  <si>
    <t>Hlinné</t>
  </si>
  <si>
    <t>Hlivištia</t>
  </si>
  <si>
    <t>Hniezdne</t>
  </si>
  <si>
    <t>Hnilčík</t>
  </si>
  <si>
    <t>Hnilec</t>
  </si>
  <si>
    <t>Hnojné</t>
  </si>
  <si>
    <t>Hnúšťa</t>
  </si>
  <si>
    <t>Hodejov</t>
  </si>
  <si>
    <t>Hodejovec</t>
  </si>
  <si>
    <t>Hodkovce</t>
  </si>
  <si>
    <t>Hodruša-Hámre</t>
  </si>
  <si>
    <t>Hokovce</t>
  </si>
  <si>
    <t>Holčíkovce</t>
  </si>
  <si>
    <t>Holiare</t>
  </si>
  <si>
    <t>Holice</t>
  </si>
  <si>
    <t>Holíč</t>
  </si>
  <si>
    <t>Holiša</t>
  </si>
  <si>
    <t>Holumnica</t>
  </si>
  <si>
    <t>Honce</t>
  </si>
  <si>
    <t>Hontianska Vrbica</t>
  </si>
  <si>
    <t>Hontianske Moravce</t>
  </si>
  <si>
    <t>Hontianske Nemce</t>
  </si>
  <si>
    <t>Hontianske Tesáre</t>
  </si>
  <si>
    <t>Hontianske Trsťany</t>
  </si>
  <si>
    <t>Horná Breznica</t>
  </si>
  <si>
    <t>Horná Kráľová</t>
  </si>
  <si>
    <t>Horná Krupá</t>
  </si>
  <si>
    <t>Horná Lehota</t>
  </si>
  <si>
    <t>Horná Mariková</t>
  </si>
  <si>
    <t>Horná Mičiná</t>
  </si>
  <si>
    <t>Horná Poruba</t>
  </si>
  <si>
    <t>Horná Potôň</t>
  </si>
  <si>
    <t>Horná Seč</t>
  </si>
  <si>
    <t>Horná Streda</t>
  </si>
  <si>
    <t>Horná Strehová</t>
  </si>
  <si>
    <t>Horná Súča</t>
  </si>
  <si>
    <t>Horná Štubňa</t>
  </si>
  <si>
    <t>Horná Ves</t>
  </si>
  <si>
    <t>Horná Ždaňa</t>
  </si>
  <si>
    <t>Horné Dubové</t>
  </si>
  <si>
    <t>Horné Hámre</t>
  </si>
  <si>
    <t>Horné Chlebany</t>
  </si>
  <si>
    <t>Horné Lefantovce</t>
  </si>
  <si>
    <t>Horné Mladonice</t>
  </si>
  <si>
    <t>Horné Mýto</t>
  </si>
  <si>
    <t>Horné Naštice</t>
  </si>
  <si>
    <t>Horné Obdokovce</t>
  </si>
  <si>
    <t>Horné Orešany</t>
  </si>
  <si>
    <t>Horné Otrokovce</t>
  </si>
  <si>
    <t>Horné Plachtince</t>
  </si>
  <si>
    <t>Horné Pršany</t>
  </si>
  <si>
    <t>Horné Saliby</t>
  </si>
  <si>
    <t>Horné Semerovce</t>
  </si>
  <si>
    <t>Horné Srnie</t>
  </si>
  <si>
    <t>Horné Strháre</t>
  </si>
  <si>
    <t>Horné Štitáre</t>
  </si>
  <si>
    <t>Horné Trhovište</t>
  </si>
  <si>
    <t>Horné Turovce</t>
  </si>
  <si>
    <t>Horné Vestenice</t>
  </si>
  <si>
    <t>Horné Zahorany</t>
  </si>
  <si>
    <t>Horné Zelenice</t>
  </si>
  <si>
    <t>Horný Badín</t>
  </si>
  <si>
    <t>Horný Bar</t>
  </si>
  <si>
    <t>Horný Hričov</t>
  </si>
  <si>
    <t>Horný Kalník</t>
  </si>
  <si>
    <t>Horný Lieskov</t>
  </si>
  <si>
    <t>Horný Pial</t>
  </si>
  <si>
    <t>Horný Tisovník</t>
  </si>
  <si>
    <t>Horný Vadičov</t>
  </si>
  <si>
    <t>Horňa</t>
  </si>
  <si>
    <t>Horňany</t>
  </si>
  <si>
    <t>Horovce</t>
  </si>
  <si>
    <t>Hoste</t>
  </si>
  <si>
    <t>Hostice</t>
  </si>
  <si>
    <t>Hostie</t>
  </si>
  <si>
    <t>Hostišovce</t>
  </si>
  <si>
    <t>Hostovice</t>
  </si>
  <si>
    <t>Hosťová</t>
  </si>
  <si>
    <t>Hosťovce</t>
  </si>
  <si>
    <t>Hozelec</t>
  </si>
  <si>
    <t>Hôrka</t>
  </si>
  <si>
    <t>Hôrka nad Váhom</t>
  </si>
  <si>
    <t>Hôrky</t>
  </si>
  <si>
    <t>Hrabičov</t>
  </si>
  <si>
    <t>Hrabkov</t>
  </si>
  <si>
    <t>Hrabová Roztoka</t>
  </si>
  <si>
    <t>Hrabovčík</t>
  </si>
  <si>
    <t>Hrabovec</t>
  </si>
  <si>
    <t>Hrabovec nad Laborcom</t>
  </si>
  <si>
    <t>Hrabovka</t>
  </si>
  <si>
    <t>Hrabské</t>
  </si>
  <si>
    <t>Hrabušice</t>
  </si>
  <si>
    <t>Hradisko</t>
  </si>
  <si>
    <t>Hradište</t>
  </si>
  <si>
    <t>Hradište pod Vrátnom</t>
  </si>
  <si>
    <t>Hrádok</t>
  </si>
  <si>
    <t>Hrachovište</t>
  </si>
  <si>
    <t>Hrachovo</t>
  </si>
  <si>
    <t>Hraničné</t>
  </si>
  <si>
    <t>Hranovnica</t>
  </si>
  <si>
    <t>Hraň</t>
  </si>
  <si>
    <t>Hrašné</t>
  </si>
  <si>
    <t>Hrašovík</t>
  </si>
  <si>
    <t>Hrčeľ</t>
  </si>
  <si>
    <t>Hrhov</t>
  </si>
  <si>
    <t>Hriadky</t>
  </si>
  <si>
    <t>Hričovské Podhradie</t>
  </si>
  <si>
    <t>Hriňová</t>
  </si>
  <si>
    <t>Hrišovce</t>
  </si>
  <si>
    <t>Hrkovce</t>
  </si>
  <si>
    <t>Hrlica</t>
  </si>
  <si>
    <t>Hrnčiarovce nad Parnou</t>
  </si>
  <si>
    <t>Hrnčiarska Ves</t>
  </si>
  <si>
    <t>Hrnčiarske Zalužany</t>
  </si>
  <si>
    <t>Hrochoť</t>
  </si>
  <si>
    <t>Hromoš</t>
  </si>
  <si>
    <t>Hronec</t>
  </si>
  <si>
    <t>Hronovce</t>
  </si>
  <si>
    <t>Hronsek</t>
  </si>
  <si>
    <t>Hronská Breznica</t>
  </si>
  <si>
    <t>Hronská Dúbrava</t>
  </si>
  <si>
    <t>Hronské Kľačany</t>
  </si>
  <si>
    <t>Hronské Kosihy</t>
  </si>
  <si>
    <t>Hronský Beňadik</t>
  </si>
  <si>
    <t>Hrubá Borša</t>
  </si>
  <si>
    <t>Hruboňovo</t>
  </si>
  <si>
    <t>Hrubov</t>
  </si>
  <si>
    <t>Hrubý Šúr</t>
  </si>
  <si>
    <t>Hrušov</t>
  </si>
  <si>
    <t>Hrušovany</t>
  </si>
  <si>
    <t>Hrušovo</t>
  </si>
  <si>
    <t>Hruštín</t>
  </si>
  <si>
    <t>Hubice</t>
  </si>
  <si>
    <t>Hubina</t>
  </si>
  <si>
    <t>Hubošovce</t>
  </si>
  <si>
    <t>Hubová</t>
  </si>
  <si>
    <t>Hubovo</t>
  </si>
  <si>
    <t>Hucín</t>
  </si>
  <si>
    <t>Hudcovce</t>
  </si>
  <si>
    <t>Hul</t>
  </si>
  <si>
    <t>Huncovce</t>
  </si>
  <si>
    <t>Hunkovce</t>
  </si>
  <si>
    <t>Hurbanova Ves</t>
  </si>
  <si>
    <t>Hurbanovo</t>
  </si>
  <si>
    <t>Husák</t>
  </si>
  <si>
    <t>Husiná</t>
  </si>
  <si>
    <t>Hutka</t>
  </si>
  <si>
    <t>Huty</t>
  </si>
  <si>
    <t>Hviezdoslavov</t>
  </si>
  <si>
    <t>Hvozdnica</t>
  </si>
  <si>
    <t>Hybe</t>
  </si>
  <si>
    <t>Hýľov</t>
  </si>
  <si>
    <t>Chanava</t>
  </si>
  <si>
    <t>Chlebnice</t>
  </si>
  <si>
    <t>Chlmec</t>
  </si>
  <si>
    <t>Chľaba</t>
  </si>
  <si>
    <t>Chmeľnica</t>
  </si>
  <si>
    <t>Chmeľov</t>
  </si>
  <si>
    <t>Chmeľová</t>
  </si>
  <si>
    <t>Chmeľovec</t>
  </si>
  <si>
    <t>Chminianska Nová Ves</t>
  </si>
  <si>
    <t>Chminianske Jakubovany</t>
  </si>
  <si>
    <t>Chmiňany</t>
  </si>
  <si>
    <t>Choča</t>
  </si>
  <si>
    <t>Chocholná-Velčice</t>
  </si>
  <si>
    <t>Choňkovce</t>
  </si>
  <si>
    <t>Chorvátsky Grob</t>
  </si>
  <si>
    <t>Chorváty</t>
  </si>
  <si>
    <t>Chotča</t>
  </si>
  <si>
    <t>Chotín</t>
  </si>
  <si>
    <t>Chrabrany</t>
  </si>
  <si>
    <t>Chrámec</t>
  </si>
  <si>
    <t>Chrastince</t>
  </si>
  <si>
    <t>Chrastné</t>
  </si>
  <si>
    <t>Chrasť nad Hornádom</t>
  </si>
  <si>
    <t>Chrenovec-Brusno</t>
  </si>
  <si>
    <t>Chropov</t>
  </si>
  <si>
    <t>Chrťany</t>
  </si>
  <si>
    <t>Chtelnica</t>
  </si>
  <si>
    <t>Chudá Lehota</t>
  </si>
  <si>
    <t>Chvalová</t>
  </si>
  <si>
    <t>Chvojnica</t>
  </si>
  <si>
    <t>Chynorany</t>
  </si>
  <si>
    <t>Chyžné</t>
  </si>
  <si>
    <t>Igram</t>
  </si>
  <si>
    <t>Ihľany</t>
  </si>
  <si>
    <t>Ihráč</t>
  </si>
  <si>
    <t>Iliašovce</t>
  </si>
  <si>
    <t>Ilija</t>
  </si>
  <si>
    <t>Imeľ</t>
  </si>
  <si>
    <t>Inovce</t>
  </si>
  <si>
    <t>Iňa</t>
  </si>
  <si>
    <t>Iňačovce</t>
  </si>
  <si>
    <t>Ipeľské Predmostie</t>
  </si>
  <si>
    <t>Ipeľské Úľany</t>
  </si>
  <si>
    <t>Ipeľský Sokolec</t>
  </si>
  <si>
    <t>Istebné</t>
  </si>
  <si>
    <t>Ivachnová</t>
  </si>
  <si>
    <t>Ivančiná</t>
  </si>
  <si>
    <t>Ivanice</t>
  </si>
  <si>
    <t>Ivanka pri Dunaji</t>
  </si>
  <si>
    <t>Ivanka pri Nitre</t>
  </si>
  <si>
    <t>Ivanovce</t>
  </si>
  <si>
    <t>Iža</t>
  </si>
  <si>
    <t>Ižipovce</t>
  </si>
  <si>
    <t>Ižkovce</t>
  </si>
  <si>
    <t>Jablonec</t>
  </si>
  <si>
    <t>Jablonica</t>
  </si>
  <si>
    <t>Jablonka</t>
  </si>
  <si>
    <t>Jablonov</t>
  </si>
  <si>
    <t>Jablonov nad Turňou</t>
  </si>
  <si>
    <t>Jablonové</t>
  </si>
  <si>
    <t>Jabloň</t>
  </si>
  <si>
    <t>Jabloňovce</t>
  </si>
  <si>
    <t>Jacovce</t>
  </si>
  <si>
    <t>Jahodná</t>
  </si>
  <si>
    <t>Jaklovce</t>
  </si>
  <si>
    <t>Jakovany</t>
  </si>
  <si>
    <t>Jakubany</t>
  </si>
  <si>
    <t>Jakubov</t>
  </si>
  <si>
    <t>Jakubova Voľa</t>
  </si>
  <si>
    <t>Jakubovany</t>
  </si>
  <si>
    <t>Jakušovce</t>
  </si>
  <si>
    <t>Jalová</t>
  </si>
  <si>
    <t>Jalovec</t>
  </si>
  <si>
    <t>Jalšové</t>
  </si>
  <si>
    <t>Jalšovík</t>
  </si>
  <si>
    <t>Jamník</t>
  </si>
  <si>
    <t>Janice</t>
  </si>
  <si>
    <t>Janík</t>
  </si>
  <si>
    <t>Janíky</t>
  </si>
  <si>
    <t>Jankovce</t>
  </si>
  <si>
    <t>Janov</t>
  </si>
  <si>
    <t>Janova Lehota</t>
  </si>
  <si>
    <t>Janovce</t>
  </si>
  <si>
    <t>Jánovce</t>
  </si>
  <si>
    <t>Janovík</t>
  </si>
  <si>
    <t>Jarabá</t>
  </si>
  <si>
    <t>Jarabina</t>
  </si>
  <si>
    <t>Jarok</t>
  </si>
  <si>
    <t>Jarovnice</t>
  </si>
  <si>
    <t>Jasenica</t>
  </si>
  <si>
    <t>Jasenie</t>
  </si>
  <si>
    <t>Jasenov</t>
  </si>
  <si>
    <t>Jasenová</t>
  </si>
  <si>
    <t>Jasenovce</t>
  </si>
  <si>
    <t>Jasenové</t>
  </si>
  <si>
    <t>Jasenovo</t>
  </si>
  <si>
    <t>Jaslovské Bohunice</t>
  </si>
  <si>
    <t>Jasov</t>
  </si>
  <si>
    <t>Jasová</t>
  </si>
  <si>
    <t>Jastrabá</t>
  </si>
  <si>
    <t>Jastrabie nad Topľou</t>
  </si>
  <si>
    <t>Jastrabie pri Michalovciach</t>
  </si>
  <si>
    <t>Jatov</t>
  </si>
  <si>
    <t>Jazernica</t>
  </si>
  <si>
    <t>Jedlinka</t>
  </si>
  <si>
    <t>Jedľové Kostoľany</t>
  </si>
  <si>
    <t>Jelenec</t>
  </si>
  <si>
    <t>Jelka</t>
  </si>
  <si>
    <t>Jelšava</t>
  </si>
  <si>
    <t>Jelšovce</t>
  </si>
  <si>
    <t>Jelšovec</t>
  </si>
  <si>
    <t>Jenkovce</t>
  </si>
  <si>
    <t>Jesenské</t>
  </si>
  <si>
    <t>Jestice</t>
  </si>
  <si>
    <t>Ješkova Ves</t>
  </si>
  <si>
    <t>Jezersko</t>
  </si>
  <si>
    <t>Jovice</t>
  </si>
  <si>
    <t>Jovsa</t>
  </si>
  <si>
    <t>Jur nad Hronom</t>
  </si>
  <si>
    <t>Jurkova Voľa</t>
  </si>
  <si>
    <t>Jurová</t>
  </si>
  <si>
    <t>Jurské</t>
  </si>
  <si>
    <t>Juskova Voľa</t>
  </si>
  <si>
    <t>Kačanov</t>
  </si>
  <si>
    <t>Kajal</t>
  </si>
  <si>
    <t>Kalameny</t>
  </si>
  <si>
    <t>Kalinkovo</t>
  </si>
  <si>
    <t>Kalinov</t>
  </si>
  <si>
    <t>Kalinovo</t>
  </si>
  <si>
    <t>Kalná nad Hronom</t>
  </si>
  <si>
    <t>Kalná Roztoka</t>
  </si>
  <si>
    <t>Kálnica</t>
  </si>
  <si>
    <t>Kalnište</t>
  </si>
  <si>
    <t>Kalonda</t>
  </si>
  <si>
    <t>Kalša</t>
  </si>
  <si>
    <t>Kaloša</t>
  </si>
  <si>
    <t>Kaluža</t>
  </si>
  <si>
    <t>Kaľamenová</t>
  </si>
  <si>
    <t>Kaľava</t>
  </si>
  <si>
    <t>Kamanová</t>
  </si>
  <si>
    <t>Kamenec pod Vtáčnikom</t>
  </si>
  <si>
    <t>Kamenica</t>
  </si>
  <si>
    <t>Kamenica nad Cirochou</t>
  </si>
  <si>
    <t>Kamenica nad Hronom</t>
  </si>
  <si>
    <t>Kameničany</t>
  </si>
  <si>
    <t>Kameničná</t>
  </si>
  <si>
    <t>Kamenín</t>
  </si>
  <si>
    <t>Kamenná Poruba</t>
  </si>
  <si>
    <t>Kamenné Kosihy</t>
  </si>
  <si>
    <t>Kamenný Most</t>
  </si>
  <si>
    <t>Kameňany</t>
  </si>
  <si>
    <t>Kamienka</t>
  </si>
  <si>
    <t>Kanianka</t>
  </si>
  <si>
    <t>Kapince</t>
  </si>
  <si>
    <t>Kapišová</t>
  </si>
  <si>
    <t>Kaplna</t>
  </si>
  <si>
    <t>Kapušany</t>
  </si>
  <si>
    <t>Kapušianske Kľačany</t>
  </si>
  <si>
    <t>Karlová</t>
  </si>
  <si>
    <t>Karná</t>
  </si>
  <si>
    <t>Kašov</t>
  </si>
  <si>
    <t>Kátlovce</t>
  </si>
  <si>
    <t>Kátov</t>
  </si>
  <si>
    <t>Kazimír</t>
  </si>
  <si>
    <t>Kecerovce</t>
  </si>
  <si>
    <t>Kecerovský Lipovec</t>
  </si>
  <si>
    <t>Kečkovce</t>
  </si>
  <si>
    <t>Kečovo</t>
  </si>
  <si>
    <t>Kechnec</t>
  </si>
  <si>
    <t>Kendice</t>
  </si>
  <si>
    <t>Kesovce</t>
  </si>
  <si>
    <t>Keť</t>
  </si>
  <si>
    <t>Kiarov</t>
  </si>
  <si>
    <t>Kladzany</t>
  </si>
  <si>
    <t>Klasov</t>
  </si>
  <si>
    <t>Kláštor pod Znievom</t>
  </si>
  <si>
    <t>Klátova Nová Ves</t>
  </si>
  <si>
    <t>Klčov</t>
  </si>
  <si>
    <t>Klenov</t>
  </si>
  <si>
    <t>Klenová</t>
  </si>
  <si>
    <t>Klenovec</t>
  </si>
  <si>
    <t>Kleňany</t>
  </si>
  <si>
    <t>Klieština</t>
  </si>
  <si>
    <t>Klin</t>
  </si>
  <si>
    <t>Klin nad Bodrogom</t>
  </si>
  <si>
    <t>Klížska Nemá</t>
  </si>
  <si>
    <t>Klokoč</t>
  </si>
  <si>
    <t>Klokočov</t>
  </si>
  <si>
    <t>Klubina</t>
  </si>
  <si>
    <t>Kluknava</t>
  </si>
  <si>
    <t>Kľačany</t>
  </si>
  <si>
    <t>Kľače</t>
  </si>
  <si>
    <t>Kľačno</t>
  </si>
  <si>
    <t>Kľak</t>
  </si>
  <si>
    <t>Kľúčovec</t>
  </si>
  <si>
    <t>Kľušov</t>
  </si>
  <si>
    <t>Kmeťovo</t>
  </si>
  <si>
    <t>Kobeliarovo</t>
  </si>
  <si>
    <t>Kobylnice</t>
  </si>
  <si>
    <t>Kobyly</t>
  </si>
  <si>
    <t>Koceľovce</t>
  </si>
  <si>
    <t>Kociha</t>
  </si>
  <si>
    <t>Kocurany</t>
  </si>
  <si>
    <t>Kočín-Lančár</t>
  </si>
  <si>
    <t>Kočovce</t>
  </si>
  <si>
    <t>Kochanovce</t>
  </si>
  <si>
    <t>Kojatice</t>
  </si>
  <si>
    <t>Kojšov</t>
  </si>
  <si>
    <t>Kokava nad Rimavicou</t>
  </si>
  <si>
    <t>Kokošovce</t>
  </si>
  <si>
    <t>Kokšov-Bakša</t>
  </si>
  <si>
    <t>Kolačkov</t>
  </si>
  <si>
    <t>Kolačno</t>
  </si>
  <si>
    <t>Koláre</t>
  </si>
  <si>
    <t>Kolárovice</t>
  </si>
  <si>
    <t>Kolárovo</t>
  </si>
  <si>
    <t>Kolbasov</t>
  </si>
  <si>
    <t>Kolbovce</t>
  </si>
  <si>
    <t>Kolibabovce</t>
  </si>
  <si>
    <t>Kolinovce</t>
  </si>
  <si>
    <t>Kolíňany</t>
  </si>
  <si>
    <t>Kolonica</t>
  </si>
  <si>
    <t>Kolta</t>
  </si>
  <si>
    <t>Komárany</t>
  </si>
  <si>
    <t>Komárov</t>
  </si>
  <si>
    <t>Komárovce</t>
  </si>
  <si>
    <t>Komjatice</t>
  </si>
  <si>
    <t>Komjatná</t>
  </si>
  <si>
    <t>Komoča</t>
  </si>
  <si>
    <t>Koniarovce</t>
  </si>
  <si>
    <t>Konrádovce</t>
  </si>
  <si>
    <t>Konská</t>
  </si>
  <si>
    <t>Koňuš</t>
  </si>
  <si>
    <t>Kopčany</t>
  </si>
  <si>
    <t>Kopernica</t>
  </si>
  <si>
    <t>Koplotovce</t>
  </si>
  <si>
    <t>Koprivnica</t>
  </si>
  <si>
    <t>Kordíky</t>
  </si>
  <si>
    <t>Korejovce</t>
  </si>
  <si>
    <t>Korňa</t>
  </si>
  <si>
    <t>Koromľa</t>
  </si>
  <si>
    <t>Korunková</t>
  </si>
  <si>
    <t>Korytárky</t>
  </si>
  <si>
    <t>Korytné</t>
  </si>
  <si>
    <t>Kosihovce</t>
  </si>
  <si>
    <t>Kosihy nad Ipľom</t>
  </si>
  <si>
    <t>Kosorín</t>
  </si>
  <si>
    <t>Kostolec</t>
  </si>
  <si>
    <t>Kostolište</t>
  </si>
  <si>
    <t>Kostolná pri Dunaji</t>
  </si>
  <si>
    <t>Kostolná Ves</t>
  </si>
  <si>
    <t>Kostolná-Záriečie</t>
  </si>
  <si>
    <t>Kostolné</t>
  </si>
  <si>
    <t>Kostolné Kračany</t>
  </si>
  <si>
    <t>Kostoľany nad Hornádom</t>
  </si>
  <si>
    <t>Kostoľany pod Tribečom</t>
  </si>
  <si>
    <t>Koš</t>
  </si>
  <si>
    <t>Košariská</t>
  </si>
  <si>
    <t>Košarovce</t>
  </si>
  <si>
    <t>Košeca</t>
  </si>
  <si>
    <t>Košecké Podhradie</t>
  </si>
  <si>
    <t>Košická Belá</t>
  </si>
  <si>
    <t>Košická Polianka</t>
  </si>
  <si>
    <t>Košické Oľšany</t>
  </si>
  <si>
    <t>Košický Klečenov</t>
  </si>
  <si>
    <t>Koškovce</t>
  </si>
  <si>
    <t>Košolná</t>
  </si>
  <si>
    <t>Košúty</t>
  </si>
  <si>
    <t>Košťany nad Turcom</t>
  </si>
  <si>
    <t>Kotešová</t>
  </si>
  <si>
    <t>Kotmanová</t>
  </si>
  <si>
    <t>Kotrčiná Lúčka</t>
  </si>
  <si>
    <t>Kováčová</t>
  </si>
  <si>
    <t>Kováčovce</t>
  </si>
  <si>
    <t>Koválov</t>
  </si>
  <si>
    <t>Koválovec</t>
  </si>
  <si>
    <t>Kovarce</t>
  </si>
  <si>
    <t>Kozárovce</t>
  </si>
  <si>
    <t>Kozelník</t>
  </si>
  <si>
    <t>Kozí Vrbovok</t>
  </si>
  <si>
    <t>Kožany</t>
  </si>
  <si>
    <t>Kožuchov</t>
  </si>
  <si>
    <t>Kožuchovce</t>
  </si>
  <si>
    <t>Kračúnovce</t>
  </si>
  <si>
    <t>Krahule</t>
  </si>
  <si>
    <t>Krajná Bystrá</t>
  </si>
  <si>
    <t>Krajná Poľana</t>
  </si>
  <si>
    <t>Krajná Porúbka</t>
  </si>
  <si>
    <t>Krajné</t>
  </si>
  <si>
    <t>Krajné Čierno</t>
  </si>
  <si>
    <t>Krakovany</t>
  </si>
  <si>
    <t>Králiky</t>
  </si>
  <si>
    <t>Kráľ</t>
  </si>
  <si>
    <t>Kráľov Brod</t>
  </si>
  <si>
    <t>Kráľova Lehota</t>
  </si>
  <si>
    <t>Kráľová nad Váhom</t>
  </si>
  <si>
    <t>Kráľová pri Senci</t>
  </si>
  <si>
    <t>Kraľovany</t>
  </si>
  <si>
    <t>Kráľovce</t>
  </si>
  <si>
    <t>Kráľovce-Krnišov</t>
  </si>
  <si>
    <t>Kráľovičove Kračany</t>
  </si>
  <si>
    <t>Kráľovský Chlmec</t>
  </si>
  <si>
    <t>Kraskovo</t>
  </si>
  <si>
    <t>Krásna Lúka</t>
  </si>
  <si>
    <t>Krásna Ves</t>
  </si>
  <si>
    <t>Krásno</t>
  </si>
  <si>
    <t>Krásno nad Kysucou</t>
  </si>
  <si>
    <t>Krásnohorská Dlhá Lúka</t>
  </si>
  <si>
    <t>Krásnohorské Podhradie</t>
  </si>
  <si>
    <t>Krásnovce</t>
  </si>
  <si>
    <t>Krásny Brod</t>
  </si>
  <si>
    <t>Krasňany</t>
  </si>
  <si>
    <t>Kravany</t>
  </si>
  <si>
    <t>Kravany nad Dunajom</t>
  </si>
  <si>
    <t>Krčava</t>
  </si>
  <si>
    <t>Kremná</t>
  </si>
  <si>
    <t>Kremnica</t>
  </si>
  <si>
    <t>Kremnické Bane</t>
  </si>
  <si>
    <t>Kristy</t>
  </si>
  <si>
    <t>Krišľovce</t>
  </si>
  <si>
    <t>Krišovská Liesková</t>
  </si>
  <si>
    <t>Krivá</t>
  </si>
  <si>
    <t>Krivany</t>
  </si>
  <si>
    <t>Kriváň</t>
  </si>
  <si>
    <t>Krivé</t>
  </si>
  <si>
    <t>Krivoklát</t>
  </si>
  <si>
    <t>Krivosúd-Bodovka</t>
  </si>
  <si>
    <t>Kríže</t>
  </si>
  <si>
    <t>Krížová Ves</t>
  </si>
  <si>
    <t>Krížovany</t>
  </si>
  <si>
    <t>Križovany nad Dudváhom</t>
  </si>
  <si>
    <t>Krná</t>
  </si>
  <si>
    <t>Krnča</t>
  </si>
  <si>
    <t>Krokava</t>
  </si>
  <si>
    <t>Krompachy</t>
  </si>
  <si>
    <t>Krpeľany</t>
  </si>
  <si>
    <t>Krškany</t>
  </si>
  <si>
    <t>Krtovce</t>
  </si>
  <si>
    <t>Kručov</t>
  </si>
  <si>
    <t>Krušetnica</t>
  </si>
  <si>
    <t>Krušinec</t>
  </si>
  <si>
    <t>Krušovce</t>
  </si>
  <si>
    <t>Kružlov</t>
  </si>
  <si>
    <t>Kružlová</t>
  </si>
  <si>
    <t>Kružná</t>
  </si>
  <si>
    <t>Kružno</t>
  </si>
  <si>
    <t>Kšinná</t>
  </si>
  <si>
    <t>Kubáňovo</t>
  </si>
  <si>
    <t>Kučín</t>
  </si>
  <si>
    <t>Kuchyňa</t>
  </si>
  <si>
    <t>Kuklov</t>
  </si>
  <si>
    <t>Kuková</t>
  </si>
  <si>
    <t>Kukučínov</t>
  </si>
  <si>
    <t>Kunerad</t>
  </si>
  <si>
    <t>Kunešov</t>
  </si>
  <si>
    <t>Kunova Teplica</t>
  </si>
  <si>
    <t>Kuraľany</t>
  </si>
  <si>
    <t>Kurima</t>
  </si>
  <si>
    <t>Kurimany</t>
  </si>
  <si>
    <t>Kurimka</t>
  </si>
  <si>
    <t>Kurov</t>
  </si>
  <si>
    <t>Kusín</t>
  </si>
  <si>
    <t>Kútniky</t>
  </si>
  <si>
    <t>Kúty</t>
  </si>
  <si>
    <t>Kuzmice</t>
  </si>
  <si>
    <t>Kvačany</t>
  </si>
  <si>
    <t>Kvakovce</t>
  </si>
  <si>
    <t>Kvašov</t>
  </si>
  <si>
    <t>Kvetoslavov</t>
  </si>
  <si>
    <t>Kyjatice</t>
  </si>
  <si>
    <t>Kyjov</t>
  </si>
  <si>
    <t>Kynceľová</t>
  </si>
  <si>
    <t>Kysak</t>
  </si>
  <si>
    <t>Kyselica</t>
  </si>
  <si>
    <t>Kysta</t>
  </si>
  <si>
    <t>Kysucký Lieskovec</t>
  </si>
  <si>
    <t>Láb</t>
  </si>
  <si>
    <t>Lackov</t>
  </si>
  <si>
    <t>Lacková</t>
  </si>
  <si>
    <t>Lackovce</t>
  </si>
  <si>
    <t>Lada</t>
  </si>
  <si>
    <t>Ladce</t>
  </si>
  <si>
    <t>Ladice</t>
  </si>
  <si>
    <t>Ladmovce</t>
  </si>
  <si>
    <t>Ladomerská Vieska</t>
  </si>
  <si>
    <t>Ladomirov</t>
  </si>
  <si>
    <t>Ladomirová</t>
  </si>
  <si>
    <t>Ladzany</t>
  </si>
  <si>
    <t>Lakšárska Nová Ves</t>
  </si>
  <si>
    <t>Lascov</t>
  </si>
  <si>
    <t>Laskár</t>
  </si>
  <si>
    <t>Lastomír</t>
  </si>
  <si>
    <t>Lastovce</t>
  </si>
  <si>
    <t>Laškovce</t>
  </si>
  <si>
    <t>Látky</t>
  </si>
  <si>
    <t>Lazany</t>
  </si>
  <si>
    <t>Lazisko</t>
  </si>
  <si>
    <t>Lazy pod Makytou</t>
  </si>
  <si>
    <t>Lažany</t>
  </si>
  <si>
    <t>Lednica</t>
  </si>
  <si>
    <t>Lednické Rovne</t>
  </si>
  <si>
    <t>Legnava</t>
  </si>
  <si>
    <t>Lehnice</t>
  </si>
  <si>
    <t>Lehota</t>
  </si>
  <si>
    <t>Lehota nad Rimavicou</t>
  </si>
  <si>
    <t>Lehota pod Vtáčnikom</t>
  </si>
  <si>
    <t>Lehôtka</t>
  </si>
  <si>
    <t>Lehôtka pod Brehmi</t>
  </si>
  <si>
    <t>Lechnica</t>
  </si>
  <si>
    <t>Lekárovce</t>
  </si>
  <si>
    <t>Leles</t>
  </si>
  <si>
    <t>Leľa</t>
  </si>
  <si>
    <t>Lemešany</t>
  </si>
  <si>
    <t>Lenartov</t>
  </si>
  <si>
    <t>Lenartovce</t>
  </si>
  <si>
    <t>Lendak</t>
  </si>
  <si>
    <t>Lenka</t>
  </si>
  <si>
    <t>Lentvora</t>
  </si>
  <si>
    <t>Leopoldov</t>
  </si>
  <si>
    <t>Lesenice</t>
  </si>
  <si>
    <t>Lesíček</t>
  </si>
  <si>
    <t>Lesné</t>
  </si>
  <si>
    <t>Lesnica</t>
  </si>
  <si>
    <t>Leštiny</t>
  </si>
  <si>
    <t>Lešť (vojenský obvod)</t>
  </si>
  <si>
    <t>Letanovce</t>
  </si>
  <si>
    <t>Letničie</t>
  </si>
  <si>
    <t>Leváre</t>
  </si>
  <si>
    <t>Levkuška</t>
  </si>
  <si>
    <t>Ležiachov</t>
  </si>
  <si>
    <t>Libichava</t>
  </si>
  <si>
    <t>Licince</t>
  </si>
  <si>
    <t>Ličartovce</t>
  </si>
  <si>
    <t>Liesek</t>
  </si>
  <si>
    <t>Lieskovany</t>
  </si>
  <si>
    <t>Lieskovec</t>
  </si>
  <si>
    <t>Liešno</t>
  </si>
  <si>
    <t>Liešťany</t>
  </si>
  <si>
    <t>Lietava</t>
  </si>
  <si>
    <t>Lietavská Lúčka</t>
  </si>
  <si>
    <t>Lietavská Svinná-Babkov</t>
  </si>
  <si>
    <t>Likavka</t>
  </si>
  <si>
    <t>Limbach</t>
  </si>
  <si>
    <t>Lipany</t>
  </si>
  <si>
    <t>Lipník</t>
  </si>
  <si>
    <t>Lipníky</t>
  </si>
  <si>
    <t>Lipová</t>
  </si>
  <si>
    <t>Lipovany</t>
  </si>
  <si>
    <t>Lipovce</t>
  </si>
  <si>
    <t>Lipové</t>
  </si>
  <si>
    <t>Lipovec</t>
  </si>
  <si>
    <t>Lipovník</t>
  </si>
  <si>
    <t>Liptovská Anna</t>
  </si>
  <si>
    <t>Liptovská Kokava</t>
  </si>
  <si>
    <t>Liptovská Lúžna</t>
  </si>
  <si>
    <t>Liptovská Osada</t>
  </si>
  <si>
    <t>Liptovská Porúbka</t>
  </si>
  <si>
    <t>Liptovská Sielnica</t>
  </si>
  <si>
    <t>Liptovská Štiavnica</t>
  </si>
  <si>
    <t>Liptovská Teplá</t>
  </si>
  <si>
    <t>Liptovská Teplička</t>
  </si>
  <si>
    <t>Liptovské Beharovce</t>
  </si>
  <si>
    <t>Liptovské Kľačany</t>
  </si>
  <si>
    <t>Liptovské Matiašovce</t>
  </si>
  <si>
    <t>Liptovské Revúce</t>
  </si>
  <si>
    <t>Liptovské Sliače</t>
  </si>
  <si>
    <t>Liptovský Hrádok</t>
  </si>
  <si>
    <t>Liptovský Ján</t>
  </si>
  <si>
    <t>Liptovský Michal</t>
  </si>
  <si>
    <t>Liptovský Ondrej</t>
  </si>
  <si>
    <t>Liptovský Peter</t>
  </si>
  <si>
    <t>Liptovský Trnovec</t>
  </si>
  <si>
    <t>Lisková</t>
  </si>
  <si>
    <t>Lišov</t>
  </si>
  <si>
    <t>Litava</t>
  </si>
  <si>
    <t>Litmanová</t>
  </si>
  <si>
    <t>Livina</t>
  </si>
  <si>
    <t>Livinské Opatovce</t>
  </si>
  <si>
    <t>Livov</t>
  </si>
  <si>
    <t>Livovská Huta</t>
  </si>
  <si>
    <t>Lodno</t>
  </si>
  <si>
    <t>Lok</t>
  </si>
  <si>
    <t>Lokca</t>
  </si>
  <si>
    <t>Lom nad Rimavicou</t>
  </si>
  <si>
    <t>Lomná</t>
  </si>
  <si>
    <t>Lomné</t>
  </si>
  <si>
    <t>Lomnička</t>
  </si>
  <si>
    <t>Lontov</t>
  </si>
  <si>
    <t>Lopašov</t>
  </si>
  <si>
    <t>Lopúchov</t>
  </si>
  <si>
    <t>Lopušné Pažite</t>
  </si>
  <si>
    <t>Lošonec</t>
  </si>
  <si>
    <t>Lovce</t>
  </si>
  <si>
    <t>Lovča</t>
  </si>
  <si>
    <t>Lovčica-Trubín</t>
  </si>
  <si>
    <t>Lovinobaňa</t>
  </si>
  <si>
    <t>Lozorno</t>
  </si>
  <si>
    <t>Ložín</t>
  </si>
  <si>
    <t>Lubeník</t>
  </si>
  <si>
    <t>Lubina</t>
  </si>
  <si>
    <t>Lúč na Ostrove</t>
  </si>
  <si>
    <t>Lučatín</t>
  </si>
  <si>
    <t>Lúčina</t>
  </si>
  <si>
    <t>Lučivná</t>
  </si>
  <si>
    <t>Lúčka</t>
  </si>
  <si>
    <t>Lúčky</t>
  </si>
  <si>
    <t>Lúčnica nad Žitavou</t>
  </si>
  <si>
    <t>Ludanice</t>
  </si>
  <si>
    <t>Ludrová</t>
  </si>
  <si>
    <t>Luhyňa</t>
  </si>
  <si>
    <t>Lúka</t>
  </si>
  <si>
    <t>Lukačovce</t>
  </si>
  <si>
    <t>Lukáčovce</t>
  </si>
  <si>
    <t>Lukavica</t>
  </si>
  <si>
    <t>Lukov</t>
  </si>
  <si>
    <t>Lukovištia</t>
  </si>
  <si>
    <t>Lúky</t>
  </si>
  <si>
    <t>Lula</t>
  </si>
  <si>
    <t>Lupoč</t>
  </si>
  <si>
    <t>Lutila</t>
  </si>
  <si>
    <t>Lutiše</t>
  </si>
  <si>
    <t>Lužany</t>
  </si>
  <si>
    <t>Lužany pri Topli</t>
  </si>
  <si>
    <t>Lužianky</t>
  </si>
  <si>
    <t>Lysá pod Makytou</t>
  </si>
  <si>
    <t>Lysica</t>
  </si>
  <si>
    <t>Ľubá</t>
  </si>
  <si>
    <t>Ľubeľa</t>
  </si>
  <si>
    <t>Ľubica</t>
  </si>
  <si>
    <t>Ľubietová</t>
  </si>
  <si>
    <t>Ľubiša</t>
  </si>
  <si>
    <t>Ľubochňa</t>
  </si>
  <si>
    <t>Ľuboreč</t>
  </si>
  <si>
    <t>Ľuboriečka</t>
  </si>
  <si>
    <t>Ľubotice</t>
  </si>
  <si>
    <t>Ľubotín</t>
  </si>
  <si>
    <t>Ľubovec</t>
  </si>
  <si>
    <t>Ľudovítová</t>
  </si>
  <si>
    <t>Ľutina</t>
  </si>
  <si>
    <t>Ľutov</t>
  </si>
  <si>
    <t>Macov</t>
  </si>
  <si>
    <t>Mad</t>
  </si>
  <si>
    <t>Madunice</t>
  </si>
  <si>
    <t>Magnezitovce</t>
  </si>
  <si>
    <t>Machulince</t>
  </si>
  <si>
    <t>Majcichov</t>
  </si>
  <si>
    <t>Majere</t>
  </si>
  <si>
    <t>Majerovce</t>
  </si>
  <si>
    <t>Makov</t>
  </si>
  <si>
    <t>Makovce</t>
  </si>
  <si>
    <t>Malá Čalomija</t>
  </si>
  <si>
    <t>Malá Čausa</t>
  </si>
  <si>
    <t>Malá Čierna</t>
  </si>
  <si>
    <t>Malá Domaša</t>
  </si>
  <si>
    <t>Malá Franková</t>
  </si>
  <si>
    <t>Malá Hradná</t>
  </si>
  <si>
    <t>Malá Ida</t>
  </si>
  <si>
    <t>Malá Lehota</t>
  </si>
  <si>
    <t>Malá Lodina</t>
  </si>
  <si>
    <t>Malá Mača</t>
  </si>
  <si>
    <t>Malá nad Hronom</t>
  </si>
  <si>
    <t>Malá Poľana</t>
  </si>
  <si>
    <t>Malá Tŕňa</t>
  </si>
  <si>
    <t>Malachov</t>
  </si>
  <si>
    <t>Málaš</t>
  </si>
  <si>
    <t>Malatiná</t>
  </si>
  <si>
    <t>Malatíny</t>
  </si>
  <si>
    <t>Malcov</t>
  </si>
  <si>
    <t>Malčice</t>
  </si>
  <si>
    <t>Malé Borové</t>
  </si>
  <si>
    <t>Malé Dvorníky</t>
  </si>
  <si>
    <t>Malé Chyndice</t>
  </si>
  <si>
    <t>Malé Hoste</t>
  </si>
  <si>
    <t>Malé Kosihy</t>
  </si>
  <si>
    <t>Malé Kozmálovce</t>
  </si>
  <si>
    <t>Malé Kršteňany</t>
  </si>
  <si>
    <t>Malé Lednice</t>
  </si>
  <si>
    <t>Malé Leváre</t>
  </si>
  <si>
    <t>Malé Ludince</t>
  </si>
  <si>
    <t>Malé Ozorovce</t>
  </si>
  <si>
    <t>Malé Raškovce</t>
  </si>
  <si>
    <t>Malé Ripňany</t>
  </si>
  <si>
    <t>Malé Straciny</t>
  </si>
  <si>
    <t>Malé Trakany</t>
  </si>
  <si>
    <t>Malé Uherce</t>
  </si>
  <si>
    <t>Malé Vozokany</t>
  </si>
  <si>
    <t>Malé Zálužie</t>
  </si>
  <si>
    <t>Malé Zlievce</t>
  </si>
  <si>
    <t>Málinec</t>
  </si>
  <si>
    <t>Malinová</t>
  </si>
  <si>
    <t>Malinovo</t>
  </si>
  <si>
    <t>Malužiná</t>
  </si>
  <si>
    <t>Malý Cetín</t>
  </si>
  <si>
    <t>Malý Čepčín</t>
  </si>
  <si>
    <t>Malý Horeš</t>
  </si>
  <si>
    <t>Malý Kamenec</t>
  </si>
  <si>
    <t>Malý Krtíš</t>
  </si>
  <si>
    <t>Malý Lapáš</t>
  </si>
  <si>
    <t>Malý Lipník</t>
  </si>
  <si>
    <t>Malý Slavkov</t>
  </si>
  <si>
    <t>Malý Slivník</t>
  </si>
  <si>
    <t>Malý Šariš</t>
  </si>
  <si>
    <t>Malženice</t>
  </si>
  <si>
    <t>Mankovce</t>
  </si>
  <si>
    <t>Maňa</t>
  </si>
  <si>
    <t>Marcelová</t>
  </si>
  <si>
    <t>Margecany</t>
  </si>
  <si>
    <t>Marhaň</t>
  </si>
  <si>
    <t>Marianka</t>
  </si>
  <si>
    <t>Markovce</t>
  </si>
  <si>
    <t>Markuška</t>
  </si>
  <si>
    <t>Markušovce</t>
  </si>
  <si>
    <t>Maršová-Rašov</t>
  </si>
  <si>
    <t>Martin nad Žitavou</t>
  </si>
  <si>
    <t>Martinček</t>
  </si>
  <si>
    <t>Martinová</t>
  </si>
  <si>
    <t>Martovce</t>
  </si>
  <si>
    <t>Mašková</t>
  </si>
  <si>
    <t>Maškovce</t>
  </si>
  <si>
    <t>Matejovce nad Hornádom</t>
  </si>
  <si>
    <t>Matiaška</t>
  </si>
  <si>
    <t>Matiašovce</t>
  </si>
  <si>
    <t>Matovce</t>
  </si>
  <si>
    <t>Matúškovo</t>
  </si>
  <si>
    <t>Matysová</t>
  </si>
  <si>
    <t>Maťovské Vojkovce</t>
  </si>
  <si>
    <t>Medovarce</t>
  </si>
  <si>
    <t>Medvedie</t>
  </si>
  <si>
    <t>Medveďov</t>
  </si>
  <si>
    <t>Medzany</t>
  </si>
  <si>
    <t>Medzev</t>
  </si>
  <si>
    <t>Medzianky</t>
  </si>
  <si>
    <t>Medzibrod</t>
  </si>
  <si>
    <t>Medzibrodie nad Oravou</t>
  </si>
  <si>
    <t>Melčice-Lieskové</t>
  </si>
  <si>
    <t>Melek</t>
  </si>
  <si>
    <t>Meliata</t>
  </si>
  <si>
    <t>Mengusovce</t>
  </si>
  <si>
    <t>Merašice</t>
  </si>
  <si>
    <t>Merník</t>
  </si>
  <si>
    <t>Mestečko</t>
  </si>
  <si>
    <t>Mestisko</t>
  </si>
  <si>
    <t>Mičakovce</t>
  </si>
  <si>
    <t>Mierovo</t>
  </si>
  <si>
    <t>Miezgovce</t>
  </si>
  <si>
    <t>Michajlov</t>
  </si>
  <si>
    <t>Michal na Ostrove</t>
  </si>
  <si>
    <t>Michal nad Žitavou</t>
  </si>
  <si>
    <t>Michalková</t>
  </si>
  <si>
    <t>Michalok</t>
  </si>
  <si>
    <t>Michalová</t>
  </si>
  <si>
    <t>Michaľany</t>
  </si>
  <si>
    <t>Miklušovce</t>
  </si>
  <si>
    <t>Miková</t>
  </si>
  <si>
    <t>Mikulášová</t>
  </si>
  <si>
    <t>Mikušovce</t>
  </si>
  <si>
    <t>Milhosť</t>
  </si>
  <si>
    <t>Miloslavov</t>
  </si>
  <si>
    <t>Milpoš</t>
  </si>
  <si>
    <t>Miňovce</t>
  </si>
  <si>
    <t>Mirkovce</t>
  </si>
  <si>
    <t>Miroľa</t>
  </si>
  <si>
    <t>Mládzovo</t>
  </si>
  <si>
    <t>Mlynárovce</t>
  </si>
  <si>
    <t>Mlynčeky</t>
  </si>
  <si>
    <t>Mlynica</t>
  </si>
  <si>
    <t>Mlynky</t>
  </si>
  <si>
    <t>Mníchova Lehota</t>
  </si>
  <si>
    <t>Mníšek nad Hnilcom</t>
  </si>
  <si>
    <t>Mníšek nad Popradom</t>
  </si>
  <si>
    <t>Moča</t>
  </si>
  <si>
    <t>Močenok</t>
  </si>
  <si>
    <t>Močiar</t>
  </si>
  <si>
    <t>Modra</t>
  </si>
  <si>
    <t>Modra nad Cirochou</t>
  </si>
  <si>
    <t>Modrany</t>
  </si>
  <si>
    <t>Modrová</t>
  </si>
  <si>
    <t>Modrovka</t>
  </si>
  <si>
    <t>Modrý Kameň</t>
  </si>
  <si>
    <t>Mojmírovce</t>
  </si>
  <si>
    <t>Mojš</t>
  </si>
  <si>
    <t>Mojtín</t>
  </si>
  <si>
    <t>Mojzesovo</t>
  </si>
  <si>
    <t>Mokrá Lúka</t>
  </si>
  <si>
    <t>Mokrance</t>
  </si>
  <si>
    <t>Mokroluh</t>
  </si>
  <si>
    <t>Mokrý Háj</t>
  </si>
  <si>
    <t>Moldava nad Bodvou</t>
  </si>
  <si>
    <t>Moravany</t>
  </si>
  <si>
    <t>Moravany nad Váhom</t>
  </si>
  <si>
    <t>Moravské Lieskové</t>
  </si>
  <si>
    <t>Moravský Svätý Ján</t>
  </si>
  <si>
    <t>Most pri Bratislave</t>
  </si>
  <si>
    <t>Mostová</t>
  </si>
  <si>
    <t>Moškovec</t>
  </si>
  <si>
    <t>Mošovce</t>
  </si>
  <si>
    <t>Moštenica</t>
  </si>
  <si>
    <t>Mošurov</t>
  </si>
  <si>
    <t>Motešice</t>
  </si>
  <si>
    <t>Motyčky</t>
  </si>
  <si>
    <t>Môlča</t>
  </si>
  <si>
    <t>Mrázovce</t>
  </si>
  <si>
    <t>Mučín</t>
  </si>
  <si>
    <t>Mudroňovo</t>
  </si>
  <si>
    <t>Mudrovce</t>
  </si>
  <si>
    <t>Muľa</t>
  </si>
  <si>
    <t>Muráň</t>
  </si>
  <si>
    <t>Muránska Dlhá Lúka</t>
  </si>
  <si>
    <t>Muránska Huta</t>
  </si>
  <si>
    <t>Muránska Lehota</t>
  </si>
  <si>
    <t>Muránska Zdychava</t>
  </si>
  <si>
    <t>Mútne</t>
  </si>
  <si>
    <t>Mužla</t>
  </si>
  <si>
    <t>Myslina</t>
  </si>
  <si>
    <t>Mýtna</t>
  </si>
  <si>
    <t>Mýtne Ludany</t>
  </si>
  <si>
    <t>Mýto pod Ďumbierom</t>
  </si>
  <si>
    <t>Nacina Ves</t>
  </si>
  <si>
    <t>Nadlice</t>
  </si>
  <si>
    <t>Naháč</t>
  </si>
  <si>
    <t>Nálepkovo</t>
  </si>
  <si>
    <t>Nána</t>
  </si>
  <si>
    <t>Nandraž</t>
  </si>
  <si>
    <t>Necpaly</t>
  </si>
  <si>
    <t>Nedanovce</t>
  </si>
  <si>
    <t>Nedašovce</t>
  </si>
  <si>
    <t>Neded</t>
  </si>
  <si>
    <t>Nededza</t>
  </si>
  <si>
    <t>Nedožery-Brezany</t>
  </si>
  <si>
    <t>Nechválova Polianka</t>
  </si>
  <si>
    <t>Nemce</t>
  </si>
  <si>
    <t>Nemcovce</t>
  </si>
  <si>
    <t>Nemčice</t>
  </si>
  <si>
    <t>Nemčiňany</t>
  </si>
  <si>
    <t>Nemecká</t>
  </si>
  <si>
    <t>Nemečky</t>
  </si>
  <si>
    <t>Nemešany</t>
  </si>
  <si>
    <t>Nemšová</t>
  </si>
  <si>
    <t>Nenince</t>
  </si>
  <si>
    <t>Neporadza</t>
  </si>
  <si>
    <t>Nesvady</t>
  </si>
  <si>
    <t>Nesluša</t>
  </si>
  <si>
    <t>Neverice</t>
  </si>
  <si>
    <t>Nevidzany</t>
  </si>
  <si>
    <t>Nevoľné</t>
  </si>
  <si>
    <t>Nezbudská Lúčka</t>
  </si>
  <si>
    <t>Nimnica</t>
  </si>
  <si>
    <t>Nitra nad Ipľom</t>
  </si>
  <si>
    <t>Nitrianska Blatnica</t>
  </si>
  <si>
    <t>Nitrianska Streda</t>
  </si>
  <si>
    <t>Nitrianske Hrnčiarovce</t>
  </si>
  <si>
    <t>Nitrianske Pravno</t>
  </si>
  <si>
    <t>Nitrianske Rudno</t>
  </si>
  <si>
    <t>Nitrianske Sučany</t>
  </si>
  <si>
    <t>Nitrica</t>
  </si>
  <si>
    <t>Nižná</t>
  </si>
  <si>
    <t>Nižná Boca</t>
  </si>
  <si>
    <t>Nižná Hutka</t>
  </si>
  <si>
    <t>Nižná Jablonka</t>
  </si>
  <si>
    <t>Nižná Jedľová</t>
  </si>
  <si>
    <t>Nižná Kamenica</t>
  </si>
  <si>
    <t>Nižná Myšľa</t>
  </si>
  <si>
    <t>Nižná Olšava</t>
  </si>
  <si>
    <t>Nižná Pisaná</t>
  </si>
  <si>
    <t>Nižná Polianka</t>
  </si>
  <si>
    <t>Nižná Rybnica</t>
  </si>
  <si>
    <t>Nižná Sitnica</t>
  </si>
  <si>
    <t>Nižná Slaná</t>
  </si>
  <si>
    <t>Nižná Voľa</t>
  </si>
  <si>
    <t>Nižné Ladičkovce</t>
  </si>
  <si>
    <t>Nižné Nemecké</t>
  </si>
  <si>
    <t>Nižné Repaše</t>
  </si>
  <si>
    <t>Nižné Ružbachy</t>
  </si>
  <si>
    <t>Nižný Čaj</t>
  </si>
  <si>
    <t>Nižný Hrabovec</t>
  </si>
  <si>
    <t>Nižný Hrušov</t>
  </si>
  <si>
    <t>Nižný Klátov</t>
  </si>
  <si>
    <t>Nižný Komárnik</t>
  </si>
  <si>
    <t>Nižný Kručov</t>
  </si>
  <si>
    <t>Nižný Lánec</t>
  </si>
  <si>
    <t>Nižný Mirošov</t>
  </si>
  <si>
    <t>Nižný Orlík</t>
  </si>
  <si>
    <t>Nižný Skálnik</t>
  </si>
  <si>
    <t>Nižný Slavkov</t>
  </si>
  <si>
    <t>Nižný Tvarožec</t>
  </si>
  <si>
    <t>Nižný Žipov</t>
  </si>
  <si>
    <t>Nolčovo</t>
  </si>
  <si>
    <t>Norovce</t>
  </si>
  <si>
    <t>Nová Baňa</t>
  </si>
  <si>
    <t>Nová Bašta</t>
  </si>
  <si>
    <t>Nová Bošáca</t>
  </si>
  <si>
    <t>Nová Bystrica</t>
  </si>
  <si>
    <t>Nová Dedina</t>
  </si>
  <si>
    <t>Nová Dedinka</t>
  </si>
  <si>
    <t>Nová Dubnica</t>
  </si>
  <si>
    <t>Nová Kelča</t>
  </si>
  <si>
    <t>Nová Lehota</t>
  </si>
  <si>
    <t>Nová Lesná</t>
  </si>
  <si>
    <t>Nová Ľubovňa</t>
  </si>
  <si>
    <t>Nová Polhora</t>
  </si>
  <si>
    <t>Nová Polianka</t>
  </si>
  <si>
    <t>Nová Sedlica</t>
  </si>
  <si>
    <t>Nová Ves</t>
  </si>
  <si>
    <t>Nová Ves nad Váhom</t>
  </si>
  <si>
    <t>Nová Ves nad Žitavou</t>
  </si>
  <si>
    <t>Nová Vieska</t>
  </si>
  <si>
    <t>Nováčany</t>
  </si>
  <si>
    <t>Nováky</t>
  </si>
  <si>
    <t>Nové Hony</t>
  </si>
  <si>
    <t>Nové Sady</t>
  </si>
  <si>
    <t>Novosad</t>
  </si>
  <si>
    <t>Novoť</t>
  </si>
  <si>
    <t>Nový Ruskov</t>
  </si>
  <si>
    <t>Nový Salaš</t>
  </si>
  <si>
    <t>Nový Svet</t>
  </si>
  <si>
    <t>Nový Tekov</t>
  </si>
  <si>
    <t>Nový Život</t>
  </si>
  <si>
    <t>Nýrovce</t>
  </si>
  <si>
    <t>Ňagov</t>
  </si>
  <si>
    <t>Ňárad</t>
  </si>
  <si>
    <t>Obeckov</t>
  </si>
  <si>
    <t>Obid</t>
  </si>
  <si>
    <t>Obišovce</t>
  </si>
  <si>
    <t>Oborín</t>
  </si>
  <si>
    <t>Obručné</t>
  </si>
  <si>
    <t>Obyce</t>
  </si>
  <si>
    <t>Očkov</t>
  </si>
  <si>
    <t>Očová</t>
  </si>
  <si>
    <t>Odorín</t>
  </si>
  <si>
    <t>Ohrady</t>
  </si>
  <si>
    <t>Ohradzany</t>
  </si>
  <si>
    <t>Ochodnica</t>
  </si>
  <si>
    <t>Ochtiná</t>
  </si>
  <si>
    <t>Okoč</t>
  </si>
  <si>
    <t>Okoličná na Ostrove</t>
  </si>
  <si>
    <t>Okrúhle</t>
  </si>
  <si>
    <t>Okružná</t>
  </si>
  <si>
    <t>Olcnava</t>
  </si>
  <si>
    <t>Olejníkov</t>
  </si>
  <si>
    <t>Olešná</t>
  </si>
  <si>
    <t>Olováry</t>
  </si>
  <si>
    <t>Olšovany</t>
  </si>
  <si>
    <t>Oľdza</t>
  </si>
  <si>
    <t>Oľka</t>
  </si>
  <si>
    <t>Oľšavce</t>
  </si>
  <si>
    <t>Oľšavica</t>
  </si>
  <si>
    <t>Oľšavka</t>
  </si>
  <si>
    <t>Oľšinkov</t>
  </si>
  <si>
    <t>Oľšov</t>
  </si>
  <si>
    <t>Omastiná</t>
  </si>
  <si>
    <t>Omšenie</t>
  </si>
  <si>
    <t>Ondavka</t>
  </si>
  <si>
    <t>Ondavské Matiašovce</t>
  </si>
  <si>
    <t>Ondrašovce</t>
  </si>
  <si>
    <t>Ondrašová</t>
  </si>
  <si>
    <t>Ondrejovce</t>
  </si>
  <si>
    <t>Opátka</t>
  </si>
  <si>
    <t>Opatovce</t>
  </si>
  <si>
    <t>Opatovce nad Nitrou</t>
  </si>
  <si>
    <t>Opatovská Nová Ves</t>
  </si>
  <si>
    <t>Opava</t>
  </si>
  <si>
    <t>Opiná</t>
  </si>
  <si>
    <t>Opoj</t>
  </si>
  <si>
    <t>Oponice</t>
  </si>
  <si>
    <t>Oravce</t>
  </si>
  <si>
    <t>Orávka</t>
  </si>
  <si>
    <t>Oravská Jasenica</t>
  </si>
  <si>
    <t>Oravská Lesná</t>
  </si>
  <si>
    <t>Oravská Polhora</t>
  </si>
  <si>
    <t>Oravská Poruba</t>
  </si>
  <si>
    <t>Oravské Veselé</t>
  </si>
  <si>
    <t>Oravský Biely Potok</t>
  </si>
  <si>
    <t>Oravský Podzámok</t>
  </si>
  <si>
    <t>Ordzovany</t>
  </si>
  <si>
    <t>Orechová</t>
  </si>
  <si>
    <t>Orechová Potôň</t>
  </si>
  <si>
    <t>Oreské</t>
  </si>
  <si>
    <t>Orešany</t>
  </si>
  <si>
    <t>Orlov</t>
  </si>
  <si>
    <t>Orovnica</t>
  </si>
  <si>
    <t>Ortuťová</t>
  </si>
  <si>
    <t>Osádka</t>
  </si>
  <si>
    <t>Osadné</t>
  </si>
  <si>
    <t>Osikov</t>
  </si>
  <si>
    <t>Oslany</t>
  </si>
  <si>
    <t>Osrblie</t>
  </si>
  <si>
    <t>Ostrá Lúka</t>
  </si>
  <si>
    <t>Ostratice</t>
  </si>
  <si>
    <t>Ostrov</t>
  </si>
  <si>
    <t>Ostrovany</t>
  </si>
  <si>
    <t>Ostrý Grúň</t>
  </si>
  <si>
    <t>Osturňa</t>
  </si>
  <si>
    <t>Osuské</t>
  </si>
  <si>
    <t>Oščadnica</t>
  </si>
  <si>
    <t>Otrhánky</t>
  </si>
  <si>
    <t>Otročok</t>
  </si>
  <si>
    <t>Ovčiarsko</t>
  </si>
  <si>
    <t>Ovčie</t>
  </si>
  <si>
    <t>Ozdín</t>
  </si>
  <si>
    <t>Ožďany</t>
  </si>
  <si>
    <t>Pača</t>
  </si>
  <si>
    <t>Padáň</t>
  </si>
  <si>
    <t>Padarovce</t>
  </si>
  <si>
    <t>Pakostov</t>
  </si>
  <si>
    <t>Palárikovo</t>
  </si>
  <si>
    <t>Palín</t>
  </si>
  <si>
    <t>Palota</t>
  </si>
  <si>
    <t>Panické Dravce</t>
  </si>
  <si>
    <t>Paňa</t>
  </si>
  <si>
    <t>Paňovce</t>
  </si>
  <si>
    <t>Papín</t>
  </si>
  <si>
    <t>Papradno</t>
  </si>
  <si>
    <t>Parchovany</t>
  </si>
  <si>
    <t>Parihuzovce</t>
  </si>
  <si>
    <t>Párnica</t>
  </si>
  <si>
    <t>Partizánska Ľupča</t>
  </si>
  <si>
    <t>Pastovce</t>
  </si>
  <si>
    <t>Pastuchov</t>
  </si>
  <si>
    <t>Pašková</t>
  </si>
  <si>
    <t>Paština Závada</t>
  </si>
  <si>
    <t>Pata</t>
  </si>
  <si>
    <t>Pataš</t>
  </si>
  <si>
    <t>Patince</t>
  </si>
  <si>
    <t>Pavčina Lehota</t>
  </si>
  <si>
    <t>Pavlice</t>
  </si>
  <si>
    <t>Pavlová</t>
  </si>
  <si>
    <t>Pavlova Ves</t>
  </si>
  <si>
    <t>Pavlovce</t>
  </si>
  <si>
    <t>Pavlovce nad Uhom</t>
  </si>
  <si>
    <t>Pavľany</t>
  </si>
  <si>
    <t>Pažiť</t>
  </si>
  <si>
    <t>Pčoliné</t>
  </si>
  <si>
    <t>Pečenice</t>
  </si>
  <si>
    <t>Pečeňady</t>
  </si>
  <si>
    <t>Pečeňany</t>
  </si>
  <si>
    <t>Pečovská Nová Ves</t>
  </si>
  <si>
    <t>Peder</t>
  </si>
  <si>
    <t>Perín-Chym</t>
  </si>
  <si>
    <t>Pernek</t>
  </si>
  <si>
    <t>Petkovce</t>
  </si>
  <si>
    <t>Petrikovce</t>
  </si>
  <si>
    <t>Petrová</t>
  </si>
  <si>
    <t>Petrova Lehota</t>
  </si>
  <si>
    <t>Petrova Ves</t>
  </si>
  <si>
    <t>Petrovany</t>
  </si>
  <si>
    <t>Petrovce</t>
  </si>
  <si>
    <t>Petrovce nad Laborcom</t>
  </si>
  <si>
    <t>Petrovice</t>
  </si>
  <si>
    <t>Petrovo</t>
  </si>
  <si>
    <t>Pichne</t>
  </si>
  <si>
    <t>Píla</t>
  </si>
  <si>
    <t>Pinciná</t>
  </si>
  <si>
    <t>Pinkovce</t>
  </si>
  <si>
    <t>Piskorovce</t>
  </si>
  <si>
    <t>Pitelová</t>
  </si>
  <si>
    <t>Plášťovce</t>
  </si>
  <si>
    <t>Plavé Vozokany</t>
  </si>
  <si>
    <t>Plavecké Podhradie</t>
  </si>
  <si>
    <t>Plavecký Mikuláš</t>
  </si>
  <si>
    <t>Plavecký Peter</t>
  </si>
  <si>
    <t>Plavecký Štvrtok</t>
  </si>
  <si>
    <t>Plaveč</t>
  </si>
  <si>
    <t>Plavnica</t>
  </si>
  <si>
    <t>Plechotice</t>
  </si>
  <si>
    <t>Pleš</t>
  </si>
  <si>
    <t>Plešivec</t>
  </si>
  <si>
    <t>Plevník-Drienové</t>
  </si>
  <si>
    <t>Pliešovce</t>
  </si>
  <si>
    <t>Ploské</t>
  </si>
  <si>
    <t>Pobedim</t>
  </si>
  <si>
    <t>Počarová</t>
  </si>
  <si>
    <t>Počúvadlo</t>
  </si>
  <si>
    <t>Podbiel</t>
  </si>
  <si>
    <t>Podbranč</t>
  </si>
  <si>
    <t>Podbrezová</t>
  </si>
  <si>
    <t>Podhájska</t>
  </si>
  <si>
    <t>Podhorany</t>
  </si>
  <si>
    <t>Podhorie</t>
  </si>
  <si>
    <t>Podhoroď</t>
  </si>
  <si>
    <t>Podhradie</t>
  </si>
  <si>
    <t>Podhradík</t>
  </si>
  <si>
    <t>Podkonice</t>
  </si>
  <si>
    <t>Podkriváň</t>
  </si>
  <si>
    <t>Podkylava</t>
  </si>
  <si>
    <t>Podlužany</t>
  </si>
  <si>
    <t>Podolie</t>
  </si>
  <si>
    <t>Podolínec</t>
  </si>
  <si>
    <t>Podrečany</t>
  </si>
  <si>
    <t>Podskalie</t>
  </si>
  <si>
    <t>Podtureň</t>
  </si>
  <si>
    <t>Podvysoká</t>
  </si>
  <si>
    <t>Podzámčok</t>
  </si>
  <si>
    <t>Pohorelá</t>
  </si>
  <si>
    <t>Pohranice</t>
  </si>
  <si>
    <t>Pohronská Polhora</t>
  </si>
  <si>
    <t>Pohronský Bukovec</t>
  </si>
  <si>
    <t>Pohronský Ruskov</t>
  </si>
  <si>
    <t>Pochabany</t>
  </si>
  <si>
    <t>Pokryváč</t>
  </si>
  <si>
    <t>Poliakovce</t>
  </si>
  <si>
    <t>Polianka</t>
  </si>
  <si>
    <t>Polichno</t>
  </si>
  <si>
    <t>Polina</t>
  </si>
  <si>
    <t>Poloma</t>
  </si>
  <si>
    <t>Polomka</t>
  </si>
  <si>
    <t>Poluvsie</t>
  </si>
  <si>
    <t>Poľanovce</t>
  </si>
  <si>
    <t>Poľany</t>
  </si>
  <si>
    <t>Poľný Kesov</t>
  </si>
  <si>
    <t>Pongrácovce</t>
  </si>
  <si>
    <t>Poniky</t>
  </si>
  <si>
    <t>Poproč</t>
  </si>
  <si>
    <t>Popudinské Močidľany</t>
  </si>
  <si>
    <t>Poráč</t>
  </si>
  <si>
    <t>Poriadie</t>
  </si>
  <si>
    <t>Porostov</t>
  </si>
  <si>
    <t>Poruba</t>
  </si>
  <si>
    <t>Poruba pod Vihorlatom</t>
  </si>
  <si>
    <t>Porúbka</t>
  </si>
  <si>
    <t>Poša</t>
  </si>
  <si>
    <t>Potok</t>
  </si>
  <si>
    <t>Potoky</t>
  </si>
  <si>
    <t>Potôčky</t>
  </si>
  <si>
    <t>Potônske Lúky</t>
  </si>
  <si>
    <t>Potvorice</t>
  </si>
  <si>
    <t>Považany</t>
  </si>
  <si>
    <t>Povina</t>
  </si>
  <si>
    <t>Povoda</t>
  </si>
  <si>
    <t>Povrazník</t>
  </si>
  <si>
    <t>Pozba</t>
  </si>
  <si>
    <t>Pozdišovce</t>
  </si>
  <si>
    <t>Pôtor</t>
  </si>
  <si>
    <t>Praha</t>
  </si>
  <si>
    <t>Prakovce</t>
  </si>
  <si>
    <t>Prašice</t>
  </si>
  <si>
    <t>Prašník</t>
  </si>
  <si>
    <t>Pravenec</t>
  </si>
  <si>
    <t>Pravica</t>
  </si>
  <si>
    <t>Pravotice</t>
  </si>
  <si>
    <t>Práznovce</t>
  </si>
  <si>
    <t>Prečín</t>
  </si>
  <si>
    <t>Predajná</t>
  </si>
  <si>
    <t>Predmier</t>
  </si>
  <si>
    <t>Prenčov</t>
  </si>
  <si>
    <t>Preseľany</t>
  </si>
  <si>
    <t>Prestavlky</t>
  </si>
  <si>
    <t>Príbelce</t>
  </si>
  <si>
    <t>Pribeník</t>
  </si>
  <si>
    <t>Pribeta</t>
  </si>
  <si>
    <t>Pribiš</t>
  </si>
  <si>
    <t>Príbovce</t>
  </si>
  <si>
    <t>Pribylina</t>
  </si>
  <si>
    <t>Priechod</t>
  </si>
  <si>
    <t>Priekopa</t>
  </si>
  <si>
    <t>Priepasné</t>
  </si>
  <si>
    <t>Prietrž</t>
  </si>
  <si>
    <t>Prietržka</t>
  </si>
  <si>
    <t>Prievaly</t>
  </si>
  <si>
    <t>Prihradzany</t>
  </si>
  <si>
    <t>Príkra</t>
  </si>
  <si>
    <t>Príslop</t>
  </si>
  <si>
    <t>Prituľany</t>
  </si>
  <si>
    <t>Proč</t>
  </si>
  <si>
    <t>Prochot</t>
  </si>
  <si>
    <t>Prosačov</t>
  </si>
  <si>
    <t>Prosiek</t>
  </si>
  <si>
    <t>Prša</t>
  </si>
  <si>
    <t>Pruské</t>
  </si>
  <si>
    <t>Prusy</t>
  </si>
  <si>
    <t>Pružina</t>
  </si>
  <si>
    <t>Pstriná</t>
  </si>
  <si>
    <t>Ptičie</t>
  </si>
  <si>
    <t>Ptrukša</t>
  </si>
  <si>
    <t>Pucov</t>
  </si>
  <si>
    <t>Pukanec</t>
  </si>
  <si>
    <t>Pusté Čemerné</t>
  </si>
  <si>
    <t>Pusté Pole</t>
  </si>
  <si>
    <t>Pusté Sady</t>
  </si>
  <si>
    <t>Pusté Úľany</t>
  </si>
  <si>
    <t>Pušovce</t>
  </si>
  <si>
    <t>Rabča</t>
  </si>
  <si>
    <t>Rabčice</t>
  </si>
  <si>
    <t>Rad</t>
  </si>
  <si>
    <t>Radatice</t>
  </si>
  <si>
    <t>Radava</t>
  </si>
  <si>
    <t>Radimov</t>
  </si>
  <si>
    <t>Radnovce</t>
  </si>
  <si>
    <t>Radobica</t>
  </si>
  <si>
    <t>Radoľa</t>
  </si>
  <si>
    <t>Radoma</t>
  </si>
  <si>
    <t>Radošina</t>
  </si>
  <si>
    <t>Radošovce</t>
  </si>
  <si>
    <t>Radôstka</t>
  </si>
  <si>
    <t>Radvanovce</t>
  </si>
  <si>
    <t>Radvaň nad Dunajom</t>
  </si>
  <si>
    <t>Radvaň nad Laborcom</t>
  </si>
  <si>
    <t>Radzovce</t>
  </si>
  <si>
    <t>Rafajovce</t>
  </si>
  <si>
    <t>Rajčany</t>
  </si>
  <si>
    <t>Rajec</t>
  </si>
  <si>
    <t>Rajecká Lesná</t>
  </si>
  <si>
    <t>Rajecké Teplice</t>
  </si>
  <si>
    <t>Rákoš</t>
  </si>
  <si>
    <t>Raková</t>
  </si>
  <si>
    <t>Rakovčík</t>
  </si>
  <si>
    <t>Rakovec nad Ondavou</t>
  </si>
  <si>
    <t>Rakovice</t>
  </si>
  <si>
    <t>Rakovnica</t>
  </si>
  <si>
    <t>Rakovo</t>
  </si>
  <si>
    <t>Rakša</t>
  </si>
  <si>
    <t>Rakúsy</t>
  </si>
  <si>
    <t>Rakytník</t>
  </si>
  <si>
    <t>Rankovce</t>
  </si>
  <si>
    <t>Rapovce</t>
  </si>
  <si>
    <t>Raslavice</t>
  </si>
  <si>
    <t>Rastislavice</t>
  </si>
  <si>
    <t>Rašice</t>
  </si>
  <si>
    <t>Ratka</t>
  </si>
  <si>
    <t>Ratková</t>
  </si>
  <si>
    <t>Ratkovce</t>
  </si>
  <si>
    <t>Ratkovo</t>
  </si>
  <si>
    <t>Ratkovská Lehota</t>
  </si>
  <si>
    <t>Ratkovská Suchá</t>
  </si>
  <si>
    <t>Ratkovské Bystré</t>
  </si>
  <si>
    <t>Ratnovce</t>
  </si>
  <si>
    <t>Ratvaj</t>
  </si>
  <si>
    <t>Ráztočno</t>
  </si>
  <si>
    <t>Ráztoka</t>
  </si>
  <si>
    <t>Ražňany</t>
  </si>
  <si>
    <t>Reca</t>
  </si>
  <si>
    <t>Regetovka</t>
  </si>
  <si>
    <t>Rejdová</t>
  </si>
  <si>
    <t>Reľov</t>
  </si>
  <si>
    <t>Remeniny</t>
  </si>
  <si>
    <t>Remetské Hámre</t>
  </si>
  <si>
    <t>Renčišov</t>
  </si>
  <si>
    <t>Repejov</t>
  </si>
  <si>
    <t>Repište</t>
  </si>
  <si>
    <t>Rešica</t>
  </si>
  <si>
    <t>Rešov</t>
  </si>
  <si>
    <t>Revúcka Lehota</t>
  </si>
  <si>
    <t>Riečka</t>
  </si>
  <si>
    <t>Richnava</t>
  </si>
  <si>
    <t>Richvald</t>
  </si>
  <si>
    <t>Rimavská Baňa</t>
  </si>
  <si>
    <t>Rimavská Seč</t>
  </si>
  <si>
    <t>Rimavské Brezovo</t>
  </si>
  <si>
    <t>Rimavské Janovce</t>
  </si>
  <si>
    <t>Rimavské Zalužany</t>
  </si>
  <si>
    <t>Rišňovce</t>
  </si>
  <si>
    <t>Rohov</t>
  </si>
  <si>
    <t>Rohovce</t>
  </si>
  <si>
    <t>Rohožník</t>
  </si>
  <si>
    <t>Rochovce</t>
  </si>
  <si>
    <t>Rokycany</t>
  </si>
  <si>
    <t>Rokytov</t>
  </si>
  <si>
    <t>Rokytov pri Humennom</t>
  </si>
  <si>
    <t>Rokytovce</t>
  </si>
  <si>
    <t>Rosina</t>
  </si>
  <si>
    <t>Roškovce</t>
  </si>
  <si>
    <t>Roštár</t>
  </si>
  <si>
    <t>Rovensko</t>
  </si>
  <si>
    <t>Rovinka</t>
  </si>
  <si>
    <t>Rovné</t>
  </si>
  <si>
    <t>Rovňany</t>
  </si>
  <si>
    <t>Rozhanovce</t>
  </si>
  <si>
    <t>Rozložná</t>
  </si>
  <si>
    <t>Roztoky</t>
  </si>
  <si>
    <t>Rožkovany</t>
  </si>
  <si>
    <t>Rožňavské Bystré</t>
  </si>
  <si>
    <t>Rúbaň</t>
  </si>
  <si>
    <t>Rudina</t>
  </si>
  <si>
    <t>Rudinka</t>
  </si>
  <si>
    <t>Rudinská</t>
  </si>
  <si>
    <t>Rudlov</t>
  </si>
  <si>
    <t>Rudná</t>
  </si>
  <si>
    <t>Rudnianska Lehota</t>
  </si>
  <si>
    <t>Rudník</t>
  </si>
  <si>
    <t>Rudno</t>
  </si>
  <si>
    <t>Rudno nad Hronom</t>
  </si>
  <si>
    <t>Rudňany</t>
  </si>
  <si>
    <t>Rumanová</t>
  </si>
  <si>
    <t>Rumince</t>
  </si>
  <si>
    <t>Runina</t>
  </si>
  <si>
    <t>Ruská</t>
  </si>
  <si>
    <t>Ruská Bystrá</t>
  </si>
  <si>
    <t>Ruská Kajňa</t>
  </si>
  <si>
    <t>Ruská Nová Ves</t>
  </si>
  <si>
    <t>Ruská Poruba</t>
  </si>
  <si>
    <t>Ruská Volová</t>
  </si>
  <si>
    <t>Ruská Voľa</t>
  </si>
  <si>
    <t>Ruská Voľa nad Popradom</t>
  </si>
  <si>
    <t>Ruskov</t>
  </si>
  <si>
    <t>Ruskovce</t>
  </si>
  <si>
    <t>Ruský Hrabovec</t>
  </si>
  <si>
    <t>Ruský Potok</t>
  </si>
  <si>
    <t>Ružiná</t>
  </si>
  <si>
    <t>Ružindol</t>
  </si>
  <si>
    <t>Rybany</t>
  </si>
  <si>
    <t>Rybky</t>
  </si>
  <si>
    <t>Rybník</t>
  </si>
  <si>
    <t>Rykynčice</t>
  </si>
  <si>
    <t>Sačurov</t>
  </si>
  <si>
    <t>Sádočné</t>
  </si>
  <si>
    <t>Sady nad Torysou</t>
  </si>
  <si>
    <t>Salka</t>
  </si>
  <si>
    <t>Santovka</t>
  </si>
  <si>
    <t>Sap</t>
  </si>
  <si>
    <t>Sása</t>
  </si>
  <si>
    <t>Sasinkovo</t>
  </si>
  <si>
    <t>Sazdice</t>
  </si>
  <si>
    <t>Sebedín-Bečov</t>
  </si>
  <si>
    <t>Sebedražie</t>
  </si>
  <si>
    <t>Sebechleby</t>
  </si>
  <si>
    <t>Seč</t>
  </si>
  <si>
    <t>Sečianky</t>
  </si>
  <si>
    <t>Sečovce</t>
  </si>
  <si>
    <t>Sečovská Polianka</t>
  </si>
  <si>
    <t>Sedliacka Dubová</t>
  </si>
  <si>
    <t>Sedlice</t>
  </si>
  <si>
    <t>Sedliská</t>
  </si>
  <si>
    <t>Sedmerovec</t>
  </si>
  <si>
    <t>Sejkov</t>
  </si>
  <si>
    <t>Sekule</t>
  </si>
  <si>
    <t>Selce</t>
  </si>
  <si>
    <t>Selec</t>
  </si>
  <si>
    <t>Selice</t>
  </si>
  <si>
    <t>Seľany</t>
  </si>
  <si>
    <t>Semerovo</t>
  </si>
  <si>
    <t>Seniakovce</t>
  </si>
  <si>
    <t>Senné</t>
  </si>
  <si>
    <t>Senohrad</t>
  </si>
  <si>
    <t>Seňa</t>
  </si>
  <si>
    <t>Sereď</t>
  </si>
  <si>
    <t>Sielnica</t>
  </si>
  <si>
    <t>Sihelné</t>
  </si>
  <si>
    <t>Sihla</t>
  </si>
  <si>
    <t>Sikenica</t>
  </si>
  <si>
    <t>Sikenička</t>
  </si>
  <si>
    <t>Siladice</t>
  </si>
  <si>
    <t>Silica</t>
  </si>
  <si>
    <t>Silická Brezová</t>
  </si>
  <si>
    <t>Silická Jablonica</t>
  </si>
  <si>
    <t>Sirk</t>
  </si>
  <si>
    <t>Sirník</t>
  </si>
  <si>
    <t>Skačany</t>
  </si>
  <si>
    <t>Skalité</t>
  </si>
  <si>
    <t>Skalka nad Váhom</t>
  </si>
  <si>
    <t>Skároš</t>
  </si>
  <si>
    <t>Skerešovo</t>
  </si>
  <si>
    <t>Sklabiná</t>
  </si>
  <si>
    <t>Sklabinský Podzámok</t>
  </si>
  <si>
    <t>Sklabiňa</t>
  </si>
  <si>
    <t>Sklené</t>
  </si>
  <si>
    <t>Sklené Teplice</t>
  </si>
  <si>
    <t>Skrabské</t>
  </si>
  <si>
    <t>Skýcov</t>
  </si>
  <si>
    <t>Sládkovičovo</t>
  </si>
  <si>
    <t>Slančík</t>
  </si>
  <si>
    <t>Slanec</t>
  </si>
  <si>
    <t>Slanská Huta</t>
  </si>
  <si>
    <t>Slanské Nové Mesto</t>
  </si>
  <si>
    <t>Slaská</t>
  </si>
  <si>
    <t>Slatina</t>
  </si>
  <si>
    <t>Slatina nad Bebravou</t>
  </si>
  <si>
    <t>Slatinka nad Bebravou</t>
  </si>
  <si>
    <t>Slatinské Lazy</t>
  </si>
  <si>
    <t>Slatvina</t>
  </si>
  <si>
    <t>Slavec</t>
  </si>
  <si>
    <t>Slavkovce</t>
  </si>
  <si>
    <t>Slavnica</t>
  </si>
  <si>
    <t>Slavoška</t>
  </si>
  <si>
    <t>Slavošovce</t>
  </si>
  <si>
    <t>Slepčany</t>
  </si>
  <si>
    <t>Sliač</t>
  </si>
  <si>
    <t>Sliepkovce</t>
  </si>
  <si>
    <t>Slizké</t>
  </si>
  <si>
    <t>Slivník</t>
  </si>
  <si>
    <t>Slopná</t>
  </si>
  <si>
    <t>Slovany</t>
  </si>
  <si>
    <t>Slovenská Kajňa</t>
  </si>
  <si>
    <t>Slovenská Ľupča</t>
  </si>
  <si>
    <t>Slovenská Nová Ves</t>
  </si>
  <si>
    <t>Slovenská Ves</t>
  </si>
  <si>
    <t>Slovenská Volová</t>
  </si>
  <si>
    <t>Slovenské Ďarmoty</t>
  </si>
  <si>
    <t>Slovenské Kľačany</t>
  </si>
  <si>
    <t>Slovenské Krivé</t>
  </si>
  <si>
    <t>Slovenské Nové Mesto</t>
  </si>
  <si>
    <t>Slovenské Pravno</t>
  </si>
  <si>
    <t>Slovenský Grob</t>
  </si>
  <si>
    <t>Slovinky</t>
  </si>
  <si>
    <t>Sľažany</t>
  </si>
  <si>
    <t>Smilno</t>
  </si>
  <si>
    <t>Smižany</t>
  </si>
  <si>
    <t>Smolenice</t>
  </si>
  <si>
    <t>Smolinské</t>
  </si>
  <si>
    <t>Smolnícka Huta</t>
  </si>
  <si>
    <t>Smolník</t>
  </si>
  <si>
    <t>Smrdáky</t>
  </si>
  <si>
    <t>Smrečany</t>
  </si>
  <si>
    <t>Snakov</t>
  </si>
  <si>
    <t>Snežnica</t>
  </si>
  <si>
    <t>Socovce</t>
  </si>
  <si>
    <t>Soblahov</t>
  </si>
  <si>
    <t>Soboš</t>
  </si>
  <si>
    <t>Sobotište</t>
  </si>
  <si>
    <t>Sokolce</t>
  </si>
  <si>
    <t>Sokolovce</t>
  </si>
  <si>
    <t>Sokoľ</t>
  </si>
  <si>
    <t>Sokoľany</t>
  </si>
  <si>
    <t>Solčany</t>
  </si>
  <si>
    <t>Solčianky</t>
  </si>
  <si>
    <t>Sološnica</t>
  </si>
  <si>
    <t>Soľ</t>
  </si>
  <si>
    <t>Soľnička</t>
  </si>
  <si>
    <t>Soľník</t>
  </si>
  <si>
    <t>Somotor</t>
  </si>
  <si>
    <t>Sopkovce</t>
  </si>
  <si>
    <t>Spišská Belá</t>
  </si>
  <si>
    <t>Spišská Stará Ves</t>
  </si>
  <si>
    <t>Spišská Teplica</t>
  </si>
  <si>
    <t>Spišské Bystré</t>
  </si>
  <si>
    <t>Spišské Hanušovce</t>
  </si>
  <si>
    <t>Spišské Podhradie</t>
  </si>
  <si>
    <t>Spišské Tomášovce</t>
  </si>
  <si>
    <t>Spišské Vlachy</t>
  </si>
  <si>
    <t>Spišský Hrhov</t>
  </si>
  <si>
    <t>Spišský Hrušov</t>
  </si>
  <si>
    <t>Spišský Štiavnik</t>
  </si>
  <si>
    <t>Spišský Štvrtok</t>
  </si>
  <si>
    <t>Stakčín</t>
  </si>
  <si>
    <t>Stakčínska Roztoka</t>
  </si>
  <si>
    <t>Stanča</t>
  </si>
  <si>
    <t>Stankovany</t>
  </si>
  <si>
    <t>Stankovce</t>
  </si>
  <si>
    <t>Stará Bašta</t>
  </si>
  <si>
    <t>Stará Bystrica</t>
  </si>
  <si>
    <t>Stará Halič</t>
  </si>
  <si>
    <t>Stará Huta</t>
  </si>
  <si>
    <t>Stará Kremnička</t>
  </si>
  <si>
    <t>Stará Lehota</t>
  </si>
  <si>
    <t>Stará Lesná</t>
  </si>
  <si>
    <t>Stará Myjava</t>
  </si>
  <si>
    <t>Stará Turá</t>
  </si>
  <si>
    <t>Stará Voda</t>
  </si>
  <si>
    <t>Staré</t>
  </si>
  <si>
    <t>Staré Hory</t>
  </si>
  <si>
    <t>Starina</t>
  </si>
  <si>
    <t>Starý Hrádok</t>
  </si>
  <si>
    <t>Starý Tekov</t>
  </si>
  <si>
    <t>Staškov</t>
  </si>
  <si>
    <t>Staškovce</t>
  </si>
  <si>
    <t>Stebnícka Huta</t>
  </si>
  <si>
    <t>Stebník</t>
  </si>
  <si>
    <t>Stožok</t>
  </si>
  <si>
    <t>Stráne pod Tatrami</t>
  </si>
  <si>
    <t>Stránska</t>
  </si>
  <si>
    <t>Stránske</t>
  </si>
  <si>
    <t>Stráňany</t>
  </si>
  <si>
    <t>Stráňavy</t>
  </si>
  <si>
    <t>Stratená</t>
  </si>
  <si>
    <t>Stráža</t>
  </si>
  <si>
    <t>Strážne</t>
  </si>
  <si>
    <t>Strážske</t>
  </si>
  <si>
    <t>Strečno</t>
  </si>
  <si>
    <t>Streda nad Bodrogom</t>
  </si>
  <si>
    <t>Stredné Plachtince</t>
  </si>
  <si>
    <t>Strekov</t>
  </si>
  <si>
    <t>Strelníky</t>
  </si>
  <si>
    <t>Stretava</t>
  </si>
  <si>
    <t>Stretavka</t>
  </si>
  <si>
    <t>Streženice</t>
  </si>
  <si>
    <t>Strihovce</t>
  </si>
  <si>
    <t>Stročín</t>
  </si>
  <si>
    <t>Studená</t>
  </si>
  <si>
    <t>Studenec</t>
  </si>
  <si>
    <t>Studienka</t>
  </si>
  <si>
    <t>Stuľany</t>
  </si>
  <si>
    <t>Stupava</t>
  </si>
  <si>
    <t>Stupné</t>
  </si>
  <si>
    <t>Sučany</t>
  </si>
  <si>
    <t>Sudince</t>
  </si>
  <si>
    <t>Súdovce</t>
  </si>
  <si>
    <t>Suchá Dolina</t>
  </si>
  <si>
    <t>Suchá Hora</t>
  </si>
  <si>
    <t>Suchá nad Parnou</t>
  </si>
  <si>
    <t>Sucháň</t>
  </si>
  <si>
    <t>Suché</t>
  </si>
  <si>
    <t>Suché Brezovo</t>
  </si>
  <si>
    <t>Suchohrad</t>
  </si>
  <si>
    <t>Sukov</t>
  </si>
  <si>
    <t>Sulín</t>
  </si>
  <si>
    <t>Súlovce</t>
  </si>
  <si>
    <t>Súľov-Hradná</t>
  </si>
  <si>
    <t>Sušany</t>
  </si>
  <si>
    <t>Sútor</t>
  </si>
  <si>
    <t>Svätá Mária</t>
  </si>
  <si>
    <t>Svätoplukovo</t>
  </si>
  <si>
    <t>Svätuš</t>
  </si>
  <si>
    <t>Svätuše</t>
  </si>
  <si>
    <t>Svätý Anton</t>
  </si>
  <si>
    <t>Svätý Jur</t>
  </si>
  <si>
    <t>Svätý Kríž</t>
  </si>
  <si>
    <t>Svätý Peter</t>
  </si>
  <si>
    <t>Svederník</t>
  </si>
  <si>
    <t>Sverepec</t>
  </si>
  <si>
    <t>Sveržov</t>
  </si>
  <si>
    <t>Svetlice</t>
  </si>
  <si>
    <t>Svidnička</t>
  </si>
  <si>
    <t>Svinia</t>
  </si>
  <si>
    <t>Svinica</t>
  </si>
  <si>
    <t>Svinice</t>
  </si>
  <si>
    <t>Svinná</t>
  </si>
  <si>
    <t>Svit</t>
  </si>
  <si>
    <t>Svodín</t>
  </si>
  <si>
    <t>Svrbice</t>
  </si>
  <si>
    <t>Svrčinovec</t>
  </si>
  <si>
    <t>Šahy</t>
  </si>
  <si>
    <t>Šajdíkove Humence</t>
  </si>
  <si>
    <t>Šalgovce</t>
  </si>
  <si>
    <t>Šalgočka</t>
  </si>
  <si>
    <t>Šalov</t>
  </si>
  <si>
    <t>Šambron</t>
  </si>
  <si>
    <t>Šamorín</t>
  </si>
  <si>
    <t>Šamudovce</t>
  </si>
  <si>
    <t>Šandal</t>
  </si>
  <si>
    <t>Šarbov</t>
  </si>
  <si>
    <t>Šarišská Poruba</t>
  </si>
  <si>
    <t>Šarišská Trstená</t>
  </si>
  <si>
    <t>Šarišské Bohdanovce</t>
  </si>
  <si>
    <t>Šarišské Čierne</t>
  </si>
  <si>
    <t>Šarišské Dravce</t>
  </si>
  <si>
    <t>Šarišské Jastrabie</t>
  </si>
  <si>
    <t>Šarišské Michaľany</t>
  </si>
  <si>
    <t>Šarišské Sokolovce</t>
  </si>
  <si>
    <t>Šarišský Štiavnik</t>
  </si>
  <si>
    <t>Šarkan</t>
  </si>
  <si>
    <t>Šarovce</t>
  </si>
  <si>
    <t>Šašová</t>
  </si>
  <si>
    <t>Šaštín-Stráže</t>
  </si>
  <si>
    <t>Šávoľ</t>
  </si>
  <si>
    <t>Šelpice</t>
  </si>
  <si>
    <t>Šemetkovce</t>
  </si>
  <si>
    <t>Šemša</t>
  </si>
  <si>
    <t>Šenkvice</t>
  </si>
  <si>
    <t>Šiatorská Bukovinka</t>
  </si>
  <si>
    <t>Šiba</t>
  </si>
  <si>
    <t>Šíd</t>
  </si>
  <si>
    <t>Šimonovce</t>
  </si>
  <si>
    <t>Šindliar</t>
  </si>
  <si>
    <t>Šintava</t>
  </si>
  <si>
    <t>Šípkov</t>
  </si>
  <si>
    <t>Šípkové</t>
  </si>
  <si>
    <t>Širákov</t>
  </si>
  <si>
    <t>Širkovce</t>
  </si>
  <si>
    <t>Široké</t>
  </si>
  <si>
    <t>Šišov</t>
  </si>
  <si>
    <t>Šivetice</t>
  </si>
  <si>
    <t>Šmigovec</t>
  </si>
  <si>
    <t>Šoltýska</t>
  </si>
  <si>
    <t>Šoporňa</t>
  </si>
  <si>
    <t>Špačince</t>
  </si>
  <si>
    <t>Špania Dolina</t>
  </si>
  <si>
    <t>Španie Pole</t>
  </si>
  <si>
    <t>Šrobárová</t>
  </si>
  <si>
    <t>Štefanov</t>
  </si>
  <si>
    <t>Štefanov nad Oravou</t>
  </si>
  <si>
    <t>Štefanová</t>
  </si>
  <si>
    <t>Štefanovce</t>
  </si>
  <si>
    <t>Štefanovičová</t>
  </si>
  <si>
    <t>Štefurov</t>
  </si>
  <si>
    <t>Šterusy</t>
  </si>
  <si>
    <t>Štiavnické Bane</t>
  </si>
  <si>
    <t>Štiavnička</t>
  </si>
  <si>
    <t>Štiavnik</t>
  </si>
  <si>
    <t>Štitáre</t>
  </si>
  <si>
    <t>Štítnik</t>
  </si>
  <si>
    <t>Štós</t>
  </si>
  <si>
    <t>Štôla</t>
  </si>
  <si>
    <t>Štrba</t>
  </si>
  <si>
    <t>Štrkovec</t>
  </si>
  <si>
    <t>Štúrovo</t>
  </si>
  <si>
    <t>Štvrtok</t>
  </si>
  <si>
    <t>Štvrtok na Ostrove</t>
  </si>
  <si>
    <t>Šuja</t>
  </si>
  <si>
    <t>Šuľa</t>
  </si>
  <si>
    <t>Šumiac</t>
  </si>
  <si>
    <t>Šuňava</t>
  </si>
  <si>
    <t>Šurany</t>
  </si>
  <si>
    <t>Šurianky</t>
  </si>
  <si>
    <t>Šurice</t>
  </si>
  <si>
    <t>Šúrovce</t>
  </si>
  <si>
    <t>Šútovo</t>
  </si>
  <si>
    <t>Šútovce</t>
  </si>
  <si>
    <t>Švábovce</t>
  </si>
  <si>
    <t>Švedlár</t>
  </si>
  <si>
    <t>Švošov</t>
  </si>
  <si>
    <t>Tachty</t>
  </si>
  <si>
    <t>Tajná</t>
  </si>
  <si>
    <t>Tajov</t>
  </si>
  <si>
    <t>Tarnov</t>
  </si>
  <si>
    <t>Tatranská Javorina</t>
  </si>
  <si>
    <t>Tašuľa</t>
  </si>
  <si>
    <t>Tehla</t>
  </si>
  <si>
    <t>Tekolďany</t>
  </si>
  <si>
    <t>Tekovská Breznica</t>
  </si>
  <si>
    <t>Tekovské Lužany</t>
  </si>
  <si>
    <t>Tekovské Nemce</t>
  </si>
  <si>
    <t>Tekovský Hrádok</t>
  </si>
  <si>
    <t>Telgárt</t>
  </si>
  <si>
    <t>Telince</t>
  </si>
  <si>
    <t>Temeš</t>
  </si>
  <si>
    <t>Teplička</t>
  </si>
  <si>
    <t>Teplička nad Váhom</t>
  </si>
  <si>
    <t>Tepličky</t>
  </si>
  <si>
    <t>Teplý Vrch</t>
  </si>
  <si>
    <t>Terany</t>
  </si>
  <si>
    <t>Terchová</t>
  </si>
  <si>
    <t>Teriakovce</t>
  </si>
  <si>
    <t>Terňa</t>
  </si>
  <si>
    <t>Tesáre</t>
  </si>
  <si>
    <t>Tesárske Mlyňany</t>
  </si>
  <si>
    <t>Tešedíkovo</t>
  </si>
  <si>
    <t>Tibava</t>
  </si>
  <si>
    <t>Tichý Potok</t>
  </si>
  <si>
    <t>Timoradza</t>
  </si>
  <si>
    <t>Tisinec</t>
  </si>
  <si>
    <t>Tisovec</t>
  </si>
  <si>
    <t>Tlmače</t>
  </si>
  <si>
    <t>Točnica</t>
  </si>
  <si>
    <t>Tokajík</t>
  </si>
  <si>
    <t>Tomášikovo</t>
  </si>
  <si>
    <t>Tomášov</t>
  </si>
  <si>
    <t>Tomášovce</t>
  </si>
  <si>
    <t>Topoľa</t>
  </si>
  <si>
    <t>Topoľčianky</t>
  </si>
  <si>
    <t>Topoľnica</t>
  </si>
  <si>
    <t>Topoľníky</t>
  </si>
  <si>
    <t>Topoľovka</t>
  </si>
  <si>
    <t>Toporec</t>
  </si>
  <si>
    <t>Tornaľa</t>
  </si>
  <si>
    <t>Torysa</t>
  </si>
  <si>
    <t>Torysky</t>
  </si>
  <si>
    <t>Tovarné</t>
  </si>
  <si>
    <t>Tovarnianska Polianka</t>
  </si>
  <si>
    <t>Tovarníky</t>
  </si>
  <si>
    <t>Tôň</t>
  </si>
  <si>
    <t>Trakovice</t>
  </si>
  <si>
    <t>Trávnica</t>
  </si>
  <si>
    <t>Trávnik</t>
  </si>
  <si>
    <t>Trebatice</t>
  </si>
  <si>
    <t>Trebejov</t>
  </si>
  <si>
    <t>Trebeľovce</t>
  </si>
  <si>
    <t>Trebichava</t>
  </si>
  <si>
    <t>Trebostovo</t>
  </si>
  <si>
    <t>Trebušovce</t>
  </si>
  <si>
    <t>Trenč</t>
  </si>
  <si>
    <t>Trenčianska Teplá</t>
  </si>
  <si>
    <t>Trenčianska Turná</t>
  </si>
  <si>
    <t>Trenčianske Bohuslavice</t>
  </si>
  <si>
    <t>Trenčianske Jastrabie</t>
  </si>
  <si>
    <t>Trenčianske Mitice</t>
  </si>
  <si>
    <t>Trenčianske Stankovce</t>
  </si>
  <si>
    <t>Trenčianske Teplice</t>
  </si>
  <si>
    <t>Trhová Hradská</t>
  </si>
  <si>
    <t>Trhovište</t>
  </si>
  <si>
    <t>Trnavá Hora</t>
  </si>
  <si>
    <t>Trnava pri Laborci</t>
  </si>
  <si>
    <t>Trnávka</t>
  </si>
  <si>
    <t>Trnkov</t>
  </si>
  <si>
    <t>Trnovec</t>
  </si>
  <si>
    <t>Trnovec nad Váhom</t>
  </si>
  <si>
    <t>Trnovo</t>
  </si>
  <si>
    <t>Tročany</t>
  </si>
  <si>
    <t>Trpín</t>
  </si>
  <si>
    <t>Trstená</t>
  </si>
  <si>
    <t>Trstená na Ostrove</t>
  </si>
  <si>
    <t>Trstené</t>
  </si>
  <si>
    <t>Trstené pri Hornáde</t>
  </si>
  <si>
    <t>Trstice</t>
  </si>
  <si>
    <t>Trstín</t>
  </si>
  <si>
    <t>Trsťany</t>
  </si>
  <si>
    <t>Tŕnie</t>
  </si>
  <si>
    <t>Tuhár</t>
  </si>
  <si>
    <t>Tuhrina</t>
  </si>
  <si>
    <t>Tuchyňa</t>
  </si>
  <si>
    <t>Tulčík</t>
  </si>
  <si>
    <t>Tupá</t>
  </si>
  <si>
    <t>Turá</t>
  </si>
  <si>
    <t>Turany</t>
  </si>
  <si>
    <t>Turany nad Ondavou</t>
  </si>
  <si>
    <t>Turcovce</t>
  </si>
  <si>
    <t>Turček</t>
  </si>
  <si>
    <t>Turčianky</t>
  </si>
  <si>
    <t>Turčianska Štiavnička</t>
  </si>
  <si>
    <t>Turčianske Jaseno</t>
  </si>
  <si>
    <t>Turčianske Kľačany</t>
  </si>
  <si>
    <t>Turčiansky Ďur</t>
  </si>
  <si>
    <t>Turčiansky Peter</t>
  </si>
  <si>
    <t>Turčok</t>
  </si>
  <si>
    <t>Turecká</t>
  </si>
  <si>
    <t>Tureň</t>
  </si>
  <si>
    <t>Turie</t>
  </si>
  <si>
    <t>Turík</t>
  </si>
  <si>
    <t>Turnianska Nová Ves</t>
  </si>
  <si>
    <t>Turňa nad Bodvou</t>
  </si>
  <si>
    <t>Turová</t>
  </si>
  <si>
    <t>Turzovka</t>
  </si>
  <si>
    <t>Tušice</t>
  </si>
  <si>
    <t>Tušická Nová Ves</t>
  </si>
  <si>
    <t>Tužina</t>
  </si>
  <si>
    <t>Tvarožná</t>
  </si>
  <si>
    <t>Tvrdomestice</t>
  </si>
  <si>
    <t>Tvrdošovce</t>
  </si>
  <si>
    <t>Ťapešovo</t>
  </si>
  <si>
    <t>Ubľa</t>
  </si>
  <si>
    <t>Úbrež</t>
  </si>
  <si>
    <t>Udavské</t>
  </si>
  <si>
    <t>Udiča</t>
  </si>
  <si>
    <t>Údol</t>
  </si>
  <si>
    <t>Uhliská</t>
  </si>
  <si>
    <t>Úhorná</t>
  </si>
  <si>
    <t>Uhorská Ves</t>
  </si>
  <si>
    <t>Uhorské</t>
  </si>
  <si>
    <t>Uhrovec</t>
  </si>
  <si>
    <t>Uhrovské Podhradie</t>
  </si>
  <si>
    <t>Ulič</t>
  </si>
  <si>
    <t>Uličské Krivé</t>
  </si>
  <si>
    <t>Uloža</t>
  </si>
  <si>
    <t>Úľany nad Žitavou</t>
  </si>
  <si>
    <t>Unín</t>
  </si>
  <si>
    <t>Uňatín</t>
  </si>
  <si>
    <t>Urmince</t>
  </si>
  <si>
    <t>Utekáč</t>
  </si>
  <si>
    <t>Uzovce</t>
  </si>
  <si>
    <t>Uzovská Panica</t>
  </si>
  <si>
    <t>Uzovské Pekľany</t>
  </si>
  <si>
    <t>Uzovský Šalgov</t>
  </si>
  <si>
    <t>Vaďovce</t>
  </si>
  <si>
    <t>Vagrinec</t>
  </si>
  <si>
    <t>Váhovce</t>
  </si>
  <si>
    <t>Vajkovce</t>
  </si>
  <si>
    <t>Valaliky</t>
  </si>
  <si>
    <t>Valaská</t>
  </si>
  <si>
    <t>Valaská Belá</t>
  </si>
  <si>
    <t>Valaská Dubová</t>
  </si>
  <si>
    <t>Valaškovce (vojenský obvod)</t>
  </si>
  <si>
    <t>Valča</t>
  </si>
  <si>
    <t>Valentovce</t>
  </si>
  <si>
    <t>Valice</t>
  </si>
  <si>
    <t>Valkovce</t>
  </si>
  <si>
    <t>Vaľkovňa</t>
  </si>
  <si>
    <t>Vaniškovce</t>
  </si>
  <si>
    <t>Vápeník</t>
  </si>
  <si>
    <t>Varadka</t>
  </si>
  <si>
    <t>Varechovce</t>
  </si>
  <si>
    <t>Varhaňovce</t>
  </si>
  <si>
    <t>Varín</t>
  </si>
  <si>
    <t>Vasiľov</t>
  </si>
  <si>
    <t>Vavrečka</t>
  </si>
  <si>
    <t>Vavrinec</t>
  </si>
  <si>
    <t>Vavrišovo</t>
  </si>
  <si>
    <t>Važec</t>
  </si>
  <si>
    <t>Včelince</t>
  </si>
  <si>
    <t>Večelkov</t>
  </si>
  <si>
    <t>Vechec</t>
  </si>
  <si>
    <t>Velčice</t>
  </si>
  <si>
    <t>Veličná</t>
  </si>
  <si>
    <t>Velušovce</t>
  </si>
  <si>
    <t>Veľaty</t>
  </si>
  <si>
    <t>Veľká Čalomija</t>
  </si>
  <si>
    <t>Veľká Čausa</t>
  </si>
  <si>
    <t>Veľká Čierna</t>
  </si>
  <si>
    <t>Veľká Dolina</t>
  </si>
  <si>
    <t>Veľká Franková</t>
  </si>
  <si>
    <t>Veľká Hradná</t>
  </si>
  <si>
    <t>Veľká Ida</t>
  </si>
  <si>
    <t>Veľká Lehota</t>
  </si>
  <si>
    <t>Veľká Lesná</t>
  </si>
  <si>
    <t>Veľká Lodina</t>
  </si>
  <si>
    <t>Veľká Lomnica</t>
  </si>
  <si>
    <t>Veľká Lúka</t>
  </si>
  <si>
    <t>Veľká Mača</t>
  </si>
  <si>
    <t>Veľká nad Ipľom</t>
  </si>
  <si>
    <t>Veľká Paka</t>
  </si>
  <si>
    <t>Veľká Tŕňa</t>
  </si>
  <si>
    <t>Veľká Ves</t>
  </si>
  <si>
    <t>Veľká Ves nad Ipľom</t>
  </si>
  <si>
    <t>Veľké Bierovce</t>
  </si>
  <si>
    <t>Veľké Blahovo</t>
  </si>
  <si>
    <t>Veľké Borové</t>
  </si>
  <si>
    <t>Veľké Dravce</t>
  </si>
  <si>
    <t>Veľké Držkovce</t>
  </si>
  <si>
    <t>Veľké Dvorany</t>
  </si>
  <si>
    <t>Veľké Dvorníky</t>
  </si>
  <si>
    <t>Veľké Hoste</t>
  </si>
  <si>
    <t>Veľké Chlievany</t>
  </si>
  <si>
    <t>Veľké Chyndice</t>
  </si>
  <si>
    <t>Veľké Kapušany</t>
  </si>
  <si>
    <t>Veľké Kosihy</t>
  </si>
  <si>
    <t>Veľké Kostoľany</t>
  </si>
  <si>
    <t>Veľké Kozmálovce</t>
  </si>
  <si>
    <t>Veľké Kršteňany</t>
  </si>
  <si>
    <t>Veľké Leváre</t>
  </si>
  <si>
    <t>Veľké Lovce</t>
  </si>
  <si>
    <t>Veľké Ludince</t>
  </si>
  <si>
    <t>Veľké Orvište</t>
  </si>
  <si>
    <t>Veľké Ozorovce</t>
  </si>
  <si>
    <t>Veľké Pole</t>
  </si>
  <si>
    <t>Veľké Raškovce</t>
  </si>
  <si>
    <t>Veľké Revištia</t>
  </si>
  <si>
    <t>Veľké Ripňany</t>
  </si>
  <si>
    <t>Veľké Rovné</t>
  </si>
  <si>
    <t>Veľké Slemence</t>
  </si>
  <si>
    <t>Veľké Straciny</t>
  </si>
  <si>
    <t>Veľké Teriakovce</t>
  </si>
  <si>
    <t>Veľké Trakany</t>
  </si>
  <si>
    <t>Veľké Turovce</t>
  </si>
  <si>
    <t>Veľké Uherce</t>
  </si>
  <si>
    <t>Veľké Úľany</t>
  </si>
  <si>
    <t>Veľké Vozokany</t>
  </si>
  <si>
    <t>Veľké Zálužie</t>
  </si>
  <si>
    <t>Veľké Zlievce</t>
  </si>
  <si>
    <t>Veľkrop</t>
  </si>
  <si>
    <t>Veľký Biel</t>
  </si>
  <si>
    <t>Veľký Blh</t>
  </si>
  <si>
    <t>Veľký Cetín</t>
  </si>
  <si>
    <t>Veľký Čepčín</t>
  </si>
  <si>
    <t>Veľký Ďur</t>
  </si>
  <si>
    <t>Veľký Folkmar</t>
  </si>
  <si>
    <t>Veľký Grob</t>
  </si>
  <si>
    <t>Veľký Horeš</t>
  </si>
  <si>
    <t>Veľký Kamenec</t>
  </si>
  <si>
    <t>Veľký Klíž</t>
  </si>
  <si>
    <t>Veľký Kýr</t>
  </si>
  <si>
    <t>Veľký Lapáš</t>
  </si>
  <si>
    <t>Veľký Lipník</t>
  </si>
  <si>
    <t>Veľký Lom</t>
  </si>
  <si>
    <t>Veľký Meder</t>
  </si>
  <si>
    <t>Veľký Slavkov</t>
  </si>
  <si>
    <t>Veľký Slivník</t>
  </si>
  <si>
    <t>Veľký Šariš</t>
  </si>
  <si>
    <t>Veľopolie</t>
  </si>
  <si>
    <t>Vernár</t>
  </si>
  <si>
    <t>Veselé</t>
  </si>
  <si>
    <t>Veterná Poruba</t>
  </si>
  <si>
    <t>Vidiná</t>
  </si>
  <si>
    <t>Vieska</t>
  </si>
  <si>
    <t>Vieska nad Blhom</t>
  </si>
  <si>
    <t>Vieska nad Žitavou</t>
  </si>
  <si>
    <t>Vígľaš</t>
  </si>
  <si>
    <t>Vígľašská Huta-Kalinka</t>
  </si>
  <si>
    <t>Vikartovce</t>
  </si>
  <si>
    <t>Vinica</t>
  </si>
  <si>
    <t>Viničky</t>
  </si>
  <si>
    <t>Viničné</t>
  </si>
  <si>
    <t>Vinné</t>
  </si>
  <si>
    <t>Vinodol</t>
  </si>
  <si>
    <t>Vinohrady nad Váhom</t>
  </si>
  <si>
    <t>Vinosady</t>
  </si>
  <si>
    <t>Virt</t>
  </si>
  <si>
    <t>Vislanka</t>
  </si>
  <si>
    <t>Vislava</t>
  </si>
  <si>
    <t>Visolaje</t>
  </si>
  <si>
    <t>Višňov</t>
  </si>
  <si>
    <t>Višňové</t>
  </si>
  <si>
    <t>Vištuk</t>
  </si>
  <si>
    <t>Vitanová</t>
  </si>
  <si>
    <t>Vítkovce</t>
  </si>
  <si>
    <t>Víťaz</t>
  </si>
  <si>
    <t>Víťazovce</t>
  </si>
  <si>
    <t>Vlača</t>
  </si>
  <si>
    <t>Vladiča</t>
  </si>
  <si>
    <t>Vlachovo</t>
  </si>
  <si>
    <t>Vlachy</t>
  </si>
  <si>
    <t>Vlčany</t>
  </si>
  <si>
    <t>Vlčkovce</t>
  </si>
  <si>
    <t>Vlkanová</t>
  </si>
  <si>
    <t>Vlkas</t>
  </si>
  <si>
    <t>Vlková</t>
  </si>
  <si>
    <t>Vlkovce</t>
  </si>
  <si>
    <t>Vlky</t>
  </si>
  <si>
    <t>Vlkyňa</t>
  </si>
  <si>
    <t>Voderady</t>
  </si>
  <si>
    <t>Vojany</t>
  </si>
  <si>
    <t>Vojčice</t>
  </si>
  <si>
    <t>Vojka</t>
  </si>
  <si>
    <t>Vojka nad Dunajom</t>
  </si>
  <si>
    <t>Vojkovce</t>
  </si>
  <si>
    <t>Vojnatina</t>
  </si>
  <si>
    <t>Vojňany</t>
  </si>
  <si>
    <t>Vojtovce</t>
  </si>
  <si>
    <t>Volica</t>
  </si>
  <si>
    <t>Volkovce</t>
  </si>
  <si>
    <t>Voľa</t>
  </si>
  <si>
    <t>Voznica</t>
  </si>
  <si>
    <t>Vozokany</t>
  </si>
  <si>
    <t>Vráble</t>
  </si>
  <si>
    <t>Vrádište</t>
  </si>
  <si>
    <t>Vrakúň</t>
  </si>
  <si>
    <t>Vrbnica</t>
  </si>
  <si>
    <t>Vrbov</t>
  </si>
  <si>
    <t>Vrbovce</t>
  </si>
  <si>
    <t>Vrbová nad Váhom</t>
  </si>
  <si>
    <t>Vrbové</t>
  </si>
  <si>
    <t>Vrbovka</t>
  </si>
  <si>
    <t>Vrchteplá</t>
  </si>
  <si>
    <t>Vrícko</t>
  </si>
  <si>
    <t>Vršatské Podhradie</t>
  </si>
  <si>
    <t>Vrútky</t>
  </si>
  <si>
    <t>Vtáčkovce</t>
  </si>
  <si>
    <t>Výborná</t>
  </si>
  <si>
    <t>Výčapy-Opatovce</t>
  </si>
  <si>
    <t>Vydrany</t>
  </si>
  <si>
    <t>Vydrná</t>
  </si>
  <si>
    <t>Vydrník</t>
  </si>
  <si>
    <t>Vyhne</t>
  </si>
  <si>
    <t>Východná</t>
  </si>
  <si>
    <t>Výrava</t>
  </si>
  <si>
    <t>Vysočany</t>
  </si>
  <si>
    <t>Vysoká</t>
  </si>
  <si>
    <t>Vysoká nad Kysucou</t>
  </si>
  <si>
    <t>Vysoká nad Uhom</t>
  </si>
  <si>
    <t>Vysoká pri Morave</t>
  </si>
  <si>
    <t>Vysoké Tatry</t>
  </si>
  <si>
    <t>Vyškovce</t>
  </si>
  <si>
    <t>Vyškovce nad Ipľom</t>
  </si>
  <si>
    <t>Vyšná Boca</t>
  </si>
  <si>
    <t>Vyšná Hutka</t>
  </si>
  <si>
    <t>Vyšná Jablonka</t>
  </si>
  <si>
    <t>Vyšná Jedľová</t>
  </si>
  <si>
    <t>Vyšná Kamenica</t>
  </si>
  <si>
    <t>Vyšná Myšľa</t>
  </si>
  <si>
    <t>Vyšná Olšava</t>
  </si>
  <si>
    <t>Vyšná Pisaná</t>
  </si>
  <si>
    <t>Vyšná Polianka</t>
  </si>
  <si>
    <t>Vyšná Rybnica</t>
  </si>
  <si>
    <t>Vyšná Sitnica</t>
  </si>
  <si>
    <t>Vyšná Slaná</t>
  </si>
  <si>
    <t>Vyšná Šebastová</t>
  </si>
  <si>
    <t>Vyšná Voľa</t>
  </si>
  <si>
    <t>Vyšné Ladičkovce</t>
  </si>
  <si>
    <t>Vyšné nad Hronom</t>
  </si>
  <si>
    <t>Vyšné Nemecké</t>
  </si>
  <si>
    <t>Vyšné Remety</t>
  </si>
  <si>
    <t>Vyšné Repaše</t>
  </si>
  <si>
    <t>Vyšné Ružbachy</t>
  </si>
  <si>
    <t>Vyšné Valice</t>
  </si>
  <si>
    <t>Vyšný Čaj</t>
  </si>
  <si>
    <t>Vyšný Hrabovec</t>
  </si>
  <si>
    <t>Vyšný Hrušov</t>
  </si>
  <si>
    <t>Vyšný Kazimír</t>
  </si>
  <si>
    <t>Vyšný Klátov</t>
  </si>
  <si>
    <t>Vyšný Komárnik</t>
  </si>
  <si>
    <t>Vyšný Kručov</t>
  </si>
  <si>
    <t>Vyšný Kubín</t>
  </si>
  <si>
    <t>Vyšný Medzev</t>
  </si>
  <si>
    <t>Vyšný Mirošov</t>
  </si>
  <si>
    <t>Vyšný Orlík</t>
  </si>
  <si>
    <t>Vyšný Skálnik</t>
  </si>
  <si>
    <t>Vyšný Slavkov</t>
  </si>
  <si>
    <t>Vyšný Tvarožec</t>
  </si>
  <si>
    <t>Vyšný Žipov</t>
  </si>
  <si>
    <t>Zábiedovo</t>
  </si>
  <si>
    <t>Záborie</t>
  </si>
  <si>
    <t>Záborské</t>
  </si>
  <si>
    <t>Zádiel</t>
  </si>
  <si>
    <t>Zádor</t>
  </si>
  <si>
    <t>Záhor</t>
  </si>
  <si>
    <t>Záhorce</t>
  </si>
  <si>
    <t>Záhorie (vojenský obvod)</t>
  </si>
  <si>
    <t>Záhorská Ves</t>
  </si>
  <si>
    <t>Záhradné</t>
  </si>
  <si>
    <t>Zacharovce</t>
  </si>
  <si>
    <t>Zákamenné</t>
  </si>
  <si>
    <t>Zákopčie</t>
  </si>
  <si>
    <t>Zalaba</t>
  </si>
  <si>
    <t>Zálesie</t>
  </si>
  <si>
    <t>Zalužice</t>
  </si>
  <si>
    <t>Zamarovce</t>
  </si>
  <si>
    <t>Zámutov</t>
  </si>
  <si>
    <t>Záriečie</t>
  </si>
  <si>
    <t>Záskalie</t>
  </si>
  <si>
    <t>Zatín</t>
  </si>
  <si>
    <t>Závada</t>
  </si>
  <si>
    <t>Závadka</t>
  </si>
  <si>
    <t>Závadka nad Hronom</t>
  </si>
  <si>
    <t>Zavar</t>
  </si>
  <si>
    <t>Závažná Poruba</t>
  </si>
  <si>
    <t>Závod</t>
  </si>
  <si>
    <t>Zázrivá</t>
  </si>
  <si>
    <t>Zbehňov</t>
  </si>
  <si>
    <t>Zbehy</t>
  </si>
  <si>
    <t>Zboj</t>
  </si>
  <si>
    <t>Zbojné</t>
  </si>
  <si>
    <t>Zborov</t>
  </si>
  <si>
    <t>Zborov nad Bystricou</t>
  </si>
  <si>
    <t>Zbrojníky</t>
  </si>
  <si>
    <t>Zbudská Belá</t>
  </si>
  <si>
    <t>Zbudské Dlhé</t>
  </si>
  <si>
    <t>Zbudza</t>
  </si>
  <si>
    <t>Zbyňov</t>
  </si>
  <si>
    <t>Zeleneč</t>
  </si>
  <si>
    <t>Zemianska Olča</t>
  </si>
  <si>
    <t>Zemianske Kostoľany</t>
  </si>
  <si>
    <t>Zemianske Podhradie</t>
  </si>
  <si>
    <t>Zemianske Sady</t>
  </si>
  <si>
    <t>Zemiansky Vrbovok</t>
  </si>
  <si>
    <t>Zemné</t>
  </si>
  <si>
    <t>Zemplín</t>
  </si>
  <si>
    <t>Zemplínska Nová Ves</t>
  </si>
  <si>
    <t>Zemplínska Široká</t>
  </si>
  <si>
    <t>Zemplínska Teplica</t>
  </si>
  <si>
    <t>Zemplínske Hámre</t>
  </si>
  <si>
    <t>Zemplínske Hradište</t>
  </si>
  <si>
    <t>Zemplínske Jastrabie</t>
  </si>
  <si>
    <t>Zemplínske Kopčany</t>
  </si>
  <si>
    <t>Zemplínsky Branč</t>
  </si>
  <si>
    <t>Zlatá Baňa</t>
  </si>
  <si>
    <t>Zlatá Idka</t>
  </si>
  <si>
    <t>Zlaté</t>
  </si>
  <si>
    <t>Zlaté Klasy</t>
  </si>
  <si>
    <t>Zlatná na Ostrove</t>
  </si>
  <si>
    <t>Zlatník</t>
  </si>
  <si>
    <t>Zlatníky</t>
  </si>
  <si>
    <t>Zlatno</t>
  </si>
  <si>
    <t>Zliechov</t>
  </si>
  <si>
    <t>Zohor</t>
  </si>
  <si>
    <t>Zombor</t>
  </si>
  <si>
    <t>Zubák</t>
  </si>
  <si>
    <t>Zuberec</t>
  </si>
  <si>
    <t>Zubné</t>
  </si>
  <si>
    <t>Zubrohlava</t>
  </si>
  <si>
    <t>Zvolenská Slatina</t>
  </si>
  <si>
    <t>Zvončín</t>
  </si>
  <si>
    <t>Žabokreky</t>
  </si>
  <si>
    <t>Žabokreky nad Nitrou</t>
  </si>
  <si>
    <t>Žakarovce</t>
  </si>
  <si>
    <t>Žakovce</t>
  </si>
  <si>
    <t>Žalobín</t>
  </si>
  <si>
    <t>Žarnov</t>
  </si>
  <si>
    <t>Žaškov</t>
  </si>
  <si>
    <t>Žbince</t>
  </si>
  <si>
    <t>Ždaňa</t>
  </si>
  <si>
    <t>Ždiar</t>
  </si>
  <si>
    <t>Žehňa</t>
  </si>
  <si>
    <t>Žehra</t>
  </si>
  <si>
    <t>Železná Breznica</t>
  </si>
  <si>
    <t>Železník</t>
  </si>
  <si>
    <t>Želiezovce</t>
  </si>
  <si>
    <t>Želmanovce</t>
  </si>
  <si>
    <t>Želovce</t>
  </si>
  <si>
    <t>Žemberovce</t>
  </si>
  <si>
    <t>Žemliare</t>
  </si>
  <si>
    <t>Žiar</t>
  </si>
  <si>
    <t>Žibritov</t>
  </si>
  <si>
    <t>Žihárec</t>
  </si>
  <si>
    <t>Žikava</t>
  </si>
  <si>
    <t>Žíp</t>
  </si>
  <si>
    <t>Žipov</t>
  </si>
  <si>
    <t>Žirany</t>
  </si>
  <si>
    <t>Žitavany</t>
  </si>
  <si>
    <t>Žitavce</t>
  </si>
  <si>
    <t>Žitná-Radiša</t>
  </si>
  <si>
    <t>Žlkovce</t>
  </si>
  <si>
    <t>Župčany</t>
  </si>
  <si>
    <t>Župkov</t>
  </si>
  <si>
    <t>Voľná plocha</t>
  </si>
  <si>
    <t>2019 priemer</t>
  </si>
  <si>
    <t>UoZ-VPM (priemer rozdielov)</t>
  </si>
  <si>
    <t>Druh 
investície</t>
  </si>
  <si>
    <t>Typ projektu</t>
  </si>
  <si>
    <t>TOP LOKALITA</t>
  </si>
  <si>
    <t>N</t>
  </si>
  <si>
    <t>PV</t>
  </si>
  <si>
    <t>KP</t>
  </si>
  <si>
    <t>L</t>
  </si>
  <si>
    <t>TC</t>
  </si>
  <si>
    <t>OKRES TOP LOKALITA</t>
  </si>
  <si>
    <t>okres</t>
  </si>
  <si>
    <t>región</t>
  </si>
  <si>
    <t>Región</t>
  </si>
  <si>
    <t>Váha región</t>
  </si>
  <si>
    <t>Nezamestnaní</t>
  </si>
  <si>
    <t>Rank</t>
  </si>
  <si>
    <t>Dopyt investorov</t>
  </si>
  <si>
    <t>Váha UoZ</t>
  </si>
  <si>
    <t>Váha dopyt</t>
  </si>
  <si>
    <t>Váha m2</t>
  </si>
  <si>
    <t>FINAL</t>
  </si>
  <si>
    <t>Skóre</t>
  </si>
  <si>
    <t>rank</t>
  </si>
  <si>
    <t>z-score</t>
  </si>
  <si>
    <t>SUM región</t>
  </si>
  <si>
    <t>Z- score okres</t>
  </si>
  <si>
    <t>Z- score región</t>
  </si>
  <si>
    <t>2022 priemer</t>
  </si>
  <si>
    <t>Skratka</t>
  </si>
  <si>
    <t>NRO (bez susediacich)</t>
  </si>
  <si>
    <t>PROJEKT</t>
  </si>
  <si>
    <t>Medline</t>
  </si>
  <si>
    <t>SPC Technologies AG</t>
  </si>
  <si>
    <t>Tata Consultancy Services</t>
  </si>
  <si>
    <t>Action</t>
  </si>
  <si>
    <t>Ultrafast Systems</t>
  </si>
  <si>
    <t>Seoyon E-HWA</t>
  </si>
  <si>
    <t>Intercable</t>
  </si>
  <si>
    <t>Hoval 2</t>
  </si>
  <si>
    <t>Mubea</t>
  </si>
  <si>
    <t>Diebold Nixdorf</t>
  </si>
  <si>
    <t>GMC Software Technology</t>
  </si>
  <si>
    <t>Colmar Technik</t>
  </si>
  <si>
    <t>Schüle</t>
  </si>
  <si>
    <t>Forlit / Forpack</t>
  </si>
  <si>
    <t>MEMOLAK</t>
  </si>
  <si>
    <t>Lopas</t>
  </si>
  <si>
    <t>Levice Invest</t>
  </si>
  <si>
    <t>Smartwood</t>
  </si>
  <si>
    <t xml:space="preserve">Dhoot Transmission </t>
  </si>
  <si>
    <t>Muehlbauer II</t>
  </si>
  <si>
    <t>Cavo Otomotiv</t>
  </si>
  <si>
    <t>Casa 7</t>
  </si>
  <si>
    <t>Eminox</t>
  </si>
  <si>
    <t>BHS Sonthofen</t>
  </si>
  <si>
    <t>Slovakia Crane Systems</t>
  </si>
  <si>
    <t>EMI-Sabinov</t>
  </si>
  <si>
    <t>Vaillant</t>
  </si>
  <si>
    <t>Etilog</t>
  </si>
  <si>
    <t>J&amp;L Tech Co</t>
  </si>
  <si>
    <t>Metalport</t>
  </si>
  <si>
    <t>Pulsar Expo</t>
  </si>
  <si>
    <t>InoBat</t>
  </si>
  <si>
    <t>HZDR Innovation</t>
  </si>
  <si>
    <t>Martur I</t>
  </si>
  <si>
    <t>Mata Automotive
(predtým Wesconi (v zastúpení))</t>
  </si>
  <si>
    <t>SAM Automotive</t>
  </si>
  <si>
    <t>Kitchen appliances
(Franke)</t>
  </si>
  <si>
    <t>Okres 1</t>
  </si>
  <si>
    <t>E</t>
  </si>
  <si>
    <t>Industrial park Záborské</t>
  </si>
  <si>
    <t>Priemyselný park Handlová</t>
  </si>
  <si>
    <t>Priemyselný park Horná Streda</t>
  </si>
  <si>
    <t>Felss Rotaform</t>
  </si>
  <si>
    <t>Thorma</t>
  </si>
  <si>
    <t>Hitachi</t>
  </si>
  <si>
    <t>Danfoss Power Solutions</t>
  </si>
  <si>
    <t>Gerhardt Braun</t>
  </si>
  <si>
    <t>Brose</t>
  </si>
  <si>
    <t>STRÄHLE+HESS GmbH</t>
  </si>
  <si>
    <t>C&amp;A</t>
  </si>
  <si>
    <t>SCA Hygiene Products Slovakia</t>
  </si>
  <si>
    <t>AWU Precision</t>
  </si>
  <si>
    <t>Bauer Gear Motor</t>
  </si>
  <si>
    <t>Kasai Kogyo</t>
  </si>
  <si>
    <t>Magna Slovteca</t>
  </si>
  <si>
    <t>Kongsberg Automotive</t>
  </si>
  <si>
    <t>G-Tem</t>
  </si>
  <si>
    <t>AAF Daikin</t>
  </si>
  <si>
    <t>LEAR</t>
  </si>
  <si>
    <t>ZF Slovakia</t>
  </si>
  <si>
    <t>Punch Corporation</t>
  </si>
  <si>
    <t>J-Technics</t>
  </si>
  <si>
    <t>Kamenárstvo Ulický</t>
  </si>
  <si>
    <t xml:space="preserve">Dongil Rubber Belt </t>
  </si>
  <si>
    <t>Optotune</t>
  </si>
  <si>
    <t>Continental Automotive Systems</t>
  </si>
  <si>
    <t>Oerlikon Balzers</t>
  </si>
  <si>
    <t>Lander Automotive</t>
  </si>
  <si>
    <t>De Heus</t>
  </si>
  <si>
    <t>Karloff</t>
  </si>
  <si>
    <t>Pankl Automotive</t>
  </si>
  <si>
    <t>Adient</t>
  </si>
  <si>
    <t>Brose Prievidza</t>
  </si>
  <si>
    <t>Neuman Aluminium PWG</t>
  </si>
  <si>
    <t>Klauke</t>
  </si>
  <si>
    <t>Schelling Slovakia</t>
  </si>
  <si>
    <t>Schur Flexibles Moneta</t>
  </si>
  <si>
    <t>Miba Sinter Slovakia</t>
  </si>
  <si>
    <t>Auria Solutions 
(IAC Group)</t>
  </si>
  <si>
    <t>Ability</t>
  </si>
  <si>
    <t>Yanfeng</t>
  </si>
  <si>
    <t>SCHINDLER ESKALÁTORY</t>
  </si>
  <si>
    <t>SCHINDLER ESKALÁTORY II</t>
  </si>
  <si>
    <t xml:space="preserve">SEZ Plaset </t>
  </si>
  <si>
    <t>Hörnline</t>
  </si>
  <si>
    <t>Porsche Werkzeugbau
(Projekt Wednesday)</t>
  </si>
  <si>
    <t>Matec (MSK Group)</t>
  </si>
  <si>
    <t>Elastorsa</t>
  </si>
  <si>
    <t>Hydac Electronic</t>
  </si>
  <si>
    <t>Tesca</t>
  </si>
  <si>
    <t>Ruebig</t>
  </si>
  <si>
    <t>TIMM Slovakia</t>
  </si>
  <si>
    <t>Sladovňa Michalovce</t>
  </si>
  <si>
    <t>Kamax Fasteners</t>
  </si>
  <si>
    <t>V+S Welding</t>
  </si>
  <si>
    <t>Volkswagen Martin</t>
  </si>
  <si>
    <t>Tytex</t>
  </si>
  <si>
    <t>Semikron</t>
  </si>
  <si>
    <t>SWEP</t>
  </si>
  <si>
    <t>Dometic- Podpísané NDA</t>
  </si>
  <si>
    <t>Mahle Behr</t>
  </si>
  <si>
    <t>Charvát</t>
  </si>
  <si>
    <t>Volkswagen Slovakia</t>
  </si>
  <si>
    <t>Pellenc</t>
  </si>
  <si>
    <t>ALUTECH Slowakei</t>
  </si>
  <si>
    <t>Nestlé</t>
  </si>
  <si>
    <t>Delta Electronics (Eltek)</t>
  </si>
  <si>
    <t>Harmanec-Kuvert</t>
  </si>
  <si>
    <t>Jaguar Land Rover</t>
  </si>
  <si>
    <t>Schaeffler</t>
  </si>
  <si>
    <t>Avex Electronics</t>
  </si>
  <si>
    <t>Leyard Europe</t>
  </si>
  <si>
    <t>HOVAL</t>
  </si>
  <si>
    <t>Carmeuse</t>
  </si>
  <si>
    <t>MASAM R&amp;D</t>
  </si>
  <si>
    <t>ZF</t>
  </si>
  <si>
    <t>Hi-Technology Mouldings</t>
  </si>
  <si>
    <t>Stellantis</t>
  </si>
  <si>
    <t xml:space="preserve">Gemerská Hôrka </t>
  </si>
  <si>
    <t>Haniska pri Prešove</t>
  </si>
  <si>
    <t xml:space="preserve">Lipany, Sabinov </t>
  </si>
  <si>
    <t>Chocholná</t>
  </si>
  <si>
    <t>Géňa</t>
  </si>
  <si>
    <t>Strážské</t>
  </si>
  <si>
    <t>Priorita</t>
  </si>
  <si>
    <t>Projekt</t>
  </si>
  <si>
    <t>Investor</t>
  </si>
  <si>
    <t>Roky</t>
  </si>
  <si>
    <t>Náklady</t>
  </si>
  <si>
    <t>MH Invest, s.r.o.</t>
  </si>
  <si>
    <t>2022-2025</t>
  </si>
  <si>
    <t>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</si>
</sst>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#,##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Segoe UI Semilight"/>
      <family val="2"/>
      <charset val="238"/>
    </font>
    <font>
      <sz val="11"/>
      <name val="Segoe UI Semilight"/>
      <family val="2"/>
      <charset val="238"/>
    </font>
    <font>
      <b/>
      <sz val="13"/>
      <color theme="1"/>
      <name val="Segoe UI Semilight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15" xfId="0" applyFont="1" applyBorder="1"/>
    <xf numFmtId="0" fontId="7" fillId="0" borderId="4" xfId="0" applyFont="1" applyBorder="1"/>
    <xf numFmtId="0" fontId="7" fillId="0" borderId="0" xfId="0" applyFont="1" applyBorder="1"/>
    <xf numFmtId="0" fontId="7" fillId="7" borderId="0" xfId="0" applyFont="1" applyFill="1" applyBorder="1"/>
    <xf numFmtId="0" fontId="7" fillId="0" borderId="5" xfId="0" applyFont="1" applyBorder="1"/>
    <xf numFmtId="0" fontId="2" fillId="0" borderId="17" xfId="0" applyFont="1" applyBorder="1"/>
    <xf numFmtId="0" fontId="8" fillId="0" borderId="0" xfId="2" applyNumberFormat="1" applyFont="1" applyFill="1" applyBorder="1" applyAlignment="1" applyProtection="1"/>
    <xf numFmtId="9" fontId="2" fillId="0" borderId="0" xfId="0" applyNumberFormat="1" applyFont="1"/>
    <xf numFmtId="2" fontId="2" fillId="0" borderId="4" xfId="0" applyNumberFormat="1" applyFont="1" applyBorder="1"/>
    <xf numFmtId="2" fontId="2" fillId="0" borderId="0" xfId="0" applyNumberFormat="1" applyFont="1" applyBorder="1"/>
    <xf numFmtId="1" fontId="2" fillId="0" borderId="5" xfId="0" applyNumberFormat="1" applyFont="1" applyBorder="1"/>
    <xf numFmtId="1" fontId="2" fillId="0" borderId="0" xfId="0" applyNumberFormat="1" applyFont="1"/>
    <xf numFmtId="2" fontId="2" fillId="0" borderId="6" xfId="0" applyNumberFormat="1" applyFont="1" applyBorder="1"/>
    <xf numFmtId="2" fontId="2" fillId="0" borderId="7" xfId="0" applyNumberFormat="1" applyFont="1" applyBorder="1"/>
    <xf numFmtId="1" fontId="2" fillId="0" borderId="8" xfId="0" applyNumberFormat="1" applyFont="1" applyBorder="1"/>
    <xf numFmtId="0" fontId="2" fillId="0" borderId="0" xfId="1" applyFont="1"/>
    <xf numFmtId="0" fontId="2" fillId="2" borderId="0" xfId="1" applyFont="1" applyFill="1"/>
    <xf numFmtId="0" fontId="2" fillId="3" borderId="0" xfId="1" applyFont="1" applyFill="1"/>
    <xf numFmtId="0" fontId="2" fillId="0" borderId="0" xfId="3" applyNumberFormat="1" applyFont="1"/>
    <xf numFmtId="0" fontId="2" fillId="4" borderId="0" xfId="1" applyFont="1" applyFill="1"/>
    <xf numFmtId="0" fontId="2" fillId="5" borderId="0" xfId="1" applyFont="1" applyFill="1"/>
    <xf numFmtId="0" fontId="2" fillId="6" borderId="0" xfId="1" applyFont="1" applyFill="1"/>
    <xf numFmtId="0" fontId="2" fillId="7" borderId="0" xfId="1" applyFont="1" applyFill="1"/>
    <xf numFmtId="0" fontId="2" fillId="8" borderId="0" xfId="1" applyFont="1" applyFill="1"/>
    <xf numFmtId="0" fontId="2" fillId="9" borderId="0" xfId="1" applyFont="1" applyFill="1"/>
    <xf numFmtId="0" fontId="2" fillId="10" borderId="0" xfId="1" applyFont="1" applyFill="1"/>
    <xf numFmtId="0" fontId="7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7" fillId="0" borderId="0" xfId="0" applyFont="1"/>
    <xf numFmtId="0" fontId="7" fillId="0" borderId="0" xfId="1" applyFont="1" applyFill="1"/>
    <xf numFmtId="0" fontId="2" fillId="0" borderId="0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1" applyFont="1" applyFill="1"/>
    <xf numFmtId="164" fontId="2" fillId="0" borderId="0" xfId="0" applyNumberFormat="1" applyFont="1"/>
    <xf numFmtId="3" fontId="2" fillId="0" borderId="0" xfId="0" applyNumberFormat="1" applyFont="1"/>
    <xf numFmtId="3" fontId="2" fillId="0" borderId="4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7" fillId="2" borderId="1" xfId="0" applyFont="1" applyFill="1" applyBorder="1"/>
    <xf numFmtId="0" fontId="7" fillId="2" borderId="3" xfId="0" applyFont="1" applyFill="1" applyBorder="1"/>
    <xf numFmtId="0" fontId="7" fillId="0" borderId="1" xfId="1" applyFont="1" applyBorder="1"/>
    <xf numFmtId="0" fontId="7" fillId="0" borderId="2" xfId="1" applyFont="1" applyBorder="1"/>
    <xf numFmtId="0" fontId="7" fillId="0" borderId="2" xfId="1" applyFont="1" applyFill="1" applyBorder="1"/>
    <xf numFmtId="0" fontId="7" fillId="0" borderId="3" xfId="1" applyFont="1" applyFill="1" applyBorder="1"/>
    <xf numFmtId="0" fontId="7" fillId="0" borderId="3" xfId="0" applyFont="1" applyBorder="1"/>
    <xf numFmtId="0" fontId="2" fillId="0" borderId="16" xfId="0" applyFont="1" applyBorder="1"/>
    <xf numFmtId="2" fontId="2" fillId="0" borderId="5" xfId="0" applyNumberFormat="1" applyFont="1" applyBorder="1"/>
    <xf numFmtId="2" fontId="2" fillId="0" borderId="8" xfId="0" applyNumberFormat="1" applyFont="1" applyBorder="1"/>
    <xf numFmtId="0" fontId="9" fillId="11" borderId="11" xfId="0" applyFont="1" applyFill="1" applyBorder="1"/>
    <xf numFmtId="0" fontId="2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2" applyNumberFormat="1" applyFont="1" applyFill="1" applyBorder="1" applyAlignment="1" applyProtection="1"/>
    <xf numFmtId="0" fontId="8" fillId="7" borderId="10" xfId="2" applyNumberFormat="1" applyFont="1" applyFill="1" applyBorder="1" applyAlignment="1" applyProtection="1"/>
    <xf numFmtId="0" fontId="8" fillId="7" borderId="0" xfId="2" applyNumberFormat="1" applyFont="1" applyFill="1" applyBorder="1" applyAlignment="1" applyProtection="1"/>
    <xf numFmtId="3" fontId="2" fillId="7" borderId="0" xfId="0" applyNumberFormat="1" applyFont="1" applyFill="1"/>
    <xf numFmtId="0" fontId="7" fillId="11" borderId="11" xfId="0" applyFont="1" applyFill="1" applyBorder="1"/>
    <xf numFmtId="0" fontId="10" fillId="12" borderId="10" xfId="0" applyFont="1" applyFill="1" applyBorder="1"/>
    <xf numFmtId="0" fontId="0" fillId="0" borderId="10" xfId="0" applyBorder="1"/>
    <xf numFmtId="0" fontId="0" fillId="0" borderId="10" xfId="0" applyFill="1" applyBorder="1"/>
    <xf numFmtId="0" fontId="0" fillId="0" borderId="10" xfId="0" applyBorder="1" applyAlignment="1">
      <alignment wrapText="1"/>
    </xf>
    <xf numFmtId="0" fontId="1" fillId="0" borderId="0" xfId="0" applyFont="1"/>
    <xf numFmtId="0" fontId="1" fillId="0" borderId="0" xfId="0" applyFont="1" applyFill="1"/>
    <xf numFmtId="165" fontId="1" fillId="0" borderId="0" xfId="0" applyNumberFormat="1" applyFont="1" applyFill="1"/>
    <xf numFmtId="0" fontId="7" fillId="13" borderId="12" xfId="0" applyFont="1" applyFill="1" applyBorder="1" applyAlignment="1">
      <alignment horizontal="center"/>
    </xf>
    <xf numFmtId="0" fontId="7" fillId="13" borderId="13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5">
    <cellStyle name="Normal" xfId="2"/>
    <cellStyle name="Normálna" xfId="0" builtinId="0"/>
    <cellStyle name="Normálna 5" xfId="1"/>
    <cellStyle name="normální_MIERA1_2" xfId="4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&#233;%20CpHO/Ludia/Jana%20Beckova/Prioritizacia/podklady/MH%20Invest%201%20a%202/SARIO_Investi&#269;n&#233;_projekty_febru&#225;r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racované projekty"/>
      <sheetName val="Úspešne ukončené projety"/>
      <sheetName val="Vyradené projekty"/>
      <sheetName val="Zdroj"/>
    </sheetNames>
    <sheetDataSet>
      <sheetData sheetId="0"/>
      <sheetData sheetId="1"/>
      <sheetData sheetId="2"/>
      <sheetData sheetId="3">
        <row r="1">
          <cell r="C1" t="str">
            <v>N</v>
          </cell>
        </row>
        <row r="2">
          <cell r="C2" t="str">
            <v>E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G10" sqref="G10"/>
    </sheetView>
  </sheetViews>
  <sheetFormatPr defaultRowHeight="14.5" x14ac:dyDescent="0.35"/>
  <cols>
    <col min="1" max="2" width="11.81640625" customWidth="1"/>
    <col min="3" max="3" width="32.1796875" customWidth="1"/>
    <col min="4" max="4" width="25.6328125" customWidth="1"/>
    <col min="5" max="5" width="17.26953125" customWidth="1"/>
    <col min="6" max="6" width="16.453125" customWidth="1"/>
  </cols>
  <sheetData>
    <row r="1" spans="1:6" ht="16.5" x14ac:dyDescent="0.45">
      <c r="A1" s="40" t="s">
        <v>3052</v>
      </c>
      <c r="B1" s="40" t="s">
        <v>166</v>
      </c>
      <c r="C1" s="40" t="s">
        <v>3053</v>
      </c>
      <c r="D1" s="40" t="s">
        <v>3054</v>
      </c>
      <c r="E1" s="40" t="s">
        <v>3055</v>
      </c>
      <c r="F1" s="40" t="s">
        <v>3056</v>
      </c>
    </row>
    <row r="2" spans="1:6" ht="16.5" x14ac:dyDescent="0.45">
      <c r="A2" s="82">
        <f>INDEX(MASTER!$U:$U,MATCH('Priemyselné parky'!B2,MASTER!$A:$A,0))</f>
        <v>1</v>
      </c>
      <c r="B2" s="82" t="s">
        <v>15</v>
      </c>
      <c r="C2" s="82" t="s">
        <v>2967</v>
      </c>
      <c r="D2" s="82" t="s">
        <v>3057</v>
      </c>
      <c r="E2" s="82" t="s">
        <v>3058</v>
      </c>
      <c r="F2" s="83">
        <v>30400000</v>
      </c>
    </row>
    <row r="3" spans="1:6" ht="16.5" x14ac:dyDescent="0.45">
      <c r="A3" s="82">
        <f>INDEX(MASTER!$U:$U,MATCH('Priemyselné parky'!B3,MASTER!$A:$A,0))</f>
        <v>3</v>
      </c>
      <c r="B3" s="82" t="s">
        <v>20</v>
      </c>
      <c r="C3" s="82" t="s">
        <v>2968</v>
      </c>
      <c r="D3" s="82" t="s">
        <v>3057</v>
      </c>
      <c r="E3" s="82" t="s">
        <v>3059</v>
      </c>
      <c r="F3" s="83">
        <v>17900000</v>
      </c>
    </row>
    <row r="4" spans="1:6" ht="16.5" x14ac:dyDescent="0.45">
      <c r="A4" s="82">
        <f>INDEX(MASTER!$U:$U,MATCH('Priemyselné parky'!B4,MASTER!$A:$A,0))</f>
        <v>40</v>
      </c>
      <c r="B4" s="82" t="s">
        <v>18</v>
      </c>
      <c r="C4" s="82" t="s">
        <v>2969</v>
      </c>
      <c r="D4" s="82" t="s">
        <v>3057</v>
      </c>
      <c r="E4" s="82" t="s">
        <v>3059</v>
      </c>
      <c r="F4" s="83">
        <v>28200000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01"/>
  <sheetViews>
    <sheetView zoomScale="80" zoomScaleNormal="80" workbookViewId="0">
      <selection activeCell="B1" sqref="B1:B1048576"/>
    </sheetView>
  </sheetViews>
  <sheetFormatPr defaultColWidth="8.90625" defaultRowHeight="16.5" x14ac:dyDescent="0.45"/>
  <cols>
    <col min="1" max="1" width="19.08984375" style="1" bestFit="1" customWidth="1"/>
    <col min="2" max="2" width="21.08984375" style="1" bestFit="1" customWidth="1"/>
    <col min="3" max="3" width="24.81640625" style="1" bestFit="1" customWidth="1"/>
    <col min="26" max="16384" width="8.90625" style="1"/>
  </cols>
  <sheetData>
    <row r="1" spans="1:25" x14ac:dyDescent="0.45">
      <c r="A1" s="1" t="s">
        <v>184</v>
      </c>
      <c r="B1" s="1" t="s">
        <v>166</v>
      </c>
      <c r="C1" s="1" t="s">
        <v>185</v>
      </c>
      <c r="D1" t="s">
        <v>2925</v>
      </c>
      <c r="F1" t="s">
        <v>2926</v>
      </c>
    </row>
    <row r="2" spans="1:25" x14ac:dyDescent="0.45">
      <c r="A2" s="1" t="s">
        <v>180</v>
      </c>
      <c r="B2" s="1" t="s">
        <v>117</v>
      </c>
      <c r="C2" s="1" t="s">
        <v>210</v>
      </c>
      <c r="D2" t="s">
        <v>5</v>
      </c>
      <c r="F2" t="s">
        <v>52</v>
      </c>
      <c r="G2" t="s">
        <v>25</v>
      </c>
      <c r="H2" t="s">
        <v>14</v>
      </c>
      <c r="I2" t="s">
        <v>60</v>
      </c>
      <c r="J2" t="s">
        <v>56</v>
      </c>
    </row>
    <row r="3" spans="1:25" x14ac:dyDescent="0.45">
      <c r="A3" s="1" t="s">
        <v>180</v>
      </c>
      <c r="B3" s="1" t="s">
        <v>117</v>
      </c>
      <c r="C3" s="1" t="s">
        <v>219</v>
      </c>
      <c r="D3" t="s">
        <v>5</v>
      </c>
    </row>
    <row r="4" spans="1:25" x14ac:dyDescent="0.45">
      <c r="A4" s="1" t="s">
        <v>180</v>
      </c>
      <c r="B4" s="1" t="s">
        <v>117</v>
      </c>
      <c r="C4" s="1" t="s">
        <v>117</v>
      </c>
      <c r="D4" t="s">
        <v>5</v>
      </c>
      <c r="F4" t="s">
        <v>45</v>
      </c>
      <c r="G4" t="s">
        <v>24</v>
      </c>
      <c r="H4" t="s">
        <v>26</v>
      </c>
      <c r="I4" t="s">
        <v>25</v>
      </c>
      <c r="J4" t="s">
        <v>64</v>
      </c>
      <c r="K4" t="s">
        <v>14</v>
      </c>
      <c r="L4" t="s">
        <v>16</v>
      </c>
      <c r="M4" t="s">
        <v>55</v>
      </c>
      <c r="N4" t="s">
        <v>50</v>
      </c>
      <c r="O4" t="s">
        <v>28</v>
      </c>
      <c r="P4" t="s">
        <v>60</v>
      </c>
      <c r="Q4" t="s">
        <v>68</v>
      </c>
      <c r="R4" t="s">
        <v>12</v>
      </c>
      <c r="S4" t="s">
        <v>57</v>
      </c>
      <c r="T4" t="s">
        <v>52</v>
      </c>
      <c r="U4" t="s">
        <v>65</v>
      </c>
      <c r="V4" t="s">
        <v>58</v>
      </c>
      <c r="W4" t="s">
        <v>56</v>
      </c>
      <c r="X4" t="s">
        <v>59</v>
      </c>
      <c r="Y4" t="s">
        <v>13</v>
      </c>
    </row>
    <row r="5" spans="1:25" x14ac:dyDescent="0.45">
      <c r="A5" s="1" t="s">
        <v>180</v>
      </c>
      <c r="B5" s="1" t="s">
        <v>117</v>
      </c>
      <c r="C5" s="1" t="s">
        <v>379</v>
      </c>
      <c r="D5" t="s">
        <v>5</v>
      </c>
    </row>
    <row r="6" spans="1:25" x14ac:dyDescent="0.45">
      <c r="A6" s="1" t="s">
        <v>180</v>
      </c>
      <c r="B6" s="1" t="s">
        <v>117</v>
      </c>
      <c r="C6" s="1" t="s">
        <v>472</v>
      </c>
      <c r="D6" t="s">
        <v>5</v>
      </c>
      <c r="F6" t="s">
        <v>45</v>
      </c>
      <c r="G6" t="s">
        <v>26</v>
      </c>
      <c r="H6" t="s">
        <v>64</v>
      </c>
      <c r="I6" t="s">
        <v>16</v>
      </c>
      <c r="J6" t="s">
        <v>50</v>
      </c>
      <c r="K6" t="s">
        <v>60</v>
      </c>
      <c r="L6" t="s">
        <v>68</v>
      </c>
      <c r="M6" t="s">
        <v>57</v>
      </c>
    </row>
    <row r="7" spans="1:25" x14ac:dyDescent="0.45">
      <c r="A7" s="1" t="s">
        <v>180</v>
      </c>
      <c r="B7" s="1" t="s">
        <v>117</v>
      </c>
      <c r="C7" s="1" t="s">
        <v>564</v>
      </c>
      <c r="D7" t="s">
        <v>5</v>
      </c>
    </row>
    <row r="8" spans="1:25" x14ac:dyDescent="0.45">
      <c r="A8" s="1" t="s">
        <v>180</v>
      </c>
      <c r="B8" s="1" t="s">
        <v>117</v>
      </c>
      <c r="C8" s="1" t="s">
        <v>594</v>
      </c>
      <c r="D8" t="s">
        <v>5</v>
      </c>
      <c r="F8" t="s">
        <v>52</v>
      </c>
      <c r="G8" t="s">
        <v>25</v>
      </c>
      <c r="H8" t="s">
        <v>14</v>
      </c>
      <c r="I8" t="s">
        <v>60</v>
      </c>
      <c r="J8" t="s">
        <v>56</v>
      </c>
    </row>
    <row r="9" spans="1:25" x14ac:dyDescent="0.45">
      <c r="A9" s="1" t="s">
        <v>180</v>
      </c>
      <c r="B9" s="1" t="s">
        <v>117</v>
      </c>
      <c r="C9" s="1" t="s">
        <v>609</v>
      </c>
      <c r="D9" t="s">
        <v>5</v>
      </c>
    </row>
    <row r="10" spans="1:25" x14ac:dyDescent="0.45">
      <c r="A10" s="1" t="s">
        <v>180</v>
      </c>
      <c r="B10" s="1" t="s">
        <v>117</v>
      </c>
      <c r="C10" s="1" t="s">
        <v>653</v>
      </c>
      <c r="D10" t="s">
        <v>5</v>
      </c>
    </row>
    <row r="11" spans="1:25" x14ac:dyDescent="0.45">
      <c r="A11" s="1" t="s">
        <v>180</v>
      </c>
      <c r="B11" s="1" t="s">
        <v>117</v>
      </c>
      <c r="C11" s="1" t="s">
        <v>749</v>
      </c>
      <c r="D11" t="s">
        <v>5</v>
      </c>
    </row>
    <row r="12" spans="1:25" x14ac:dyDescent="0.45">
      <c r="A12" s="1" t="s">
        <v>180</v>
      </c>
      <c r="B12" s="1" t="s">
        <v>117</v>
      </c>
      <c r="C12" s="1" t="s">
        <v>769</v>
      </c>
      <c r="D12" t="s">
        <v>5</v>
      </c>
    </row>
    <row r="13" spans="1:25" x14ac:dyDescent="0.45">
      <c r="A13" s="1" t="s">
        <v>180</v>
      </c>
      <c r="B13" s="1" t="s">
        <v>117</v>
      </c>
      <c r="C13" s="1" t="s">
        <v>804</v>
      </c>
      <c r="D13" t="s">
        <v>5</v>
      </c>
    </row>
    <row r="14" spans="1:25" x14ac:dyDescent="0.45">
      <c r="A14" s="1" t="s">
        <v>180</v>
      </c>
      <c r="B14" s="1" t="s">
        <v>117</v>
      </c>
      <c r="C14" s="1" t="s">
        <v>825</v>
      </c>
      <c r="D14" t="s">
        <v>5</v>
      </c>
    </row>
    <row r="15" spans="1:25" x14ac:dyDescent="0.45">
      <c r="A15" s="1" t="s">
        <v>180</v>
      </c>
      <c r="B15" s="1" t="s">
        <v>117</v>
      </c>
      <c r="C15" s="1" t="s">
        <v>889</v>
      </c>
      <c r="D15" t="s">
        <v>5</v>
      </c>
    </row>
    <row r="16" spans="1:25" x14ac:dyDescent="0.45">
      <c r="A16" s="1" t="s">
        <v>180</v>
      </c>
      <c r="B16" s="1" t="s">
        <v>117</v>
      </c>
      <c r="C16" s="1" t="s">
        <v>893</v>
      </c>
      <c r="D16" t="s">
        <v>5</v>
      </c>
    </row>
    <row r="17" spans="1:4" x14ac:dyDescent="0.45">
      <c r="A17" s="1" t="s">
        <v>180</v>
      </c>
      <c r="B17" s="1" t="s">
        <v>117</v>
      </c>
      <c r="C17" s="1" t="s">
        <v>1164</v>
      </c>
      <c r="D17" t="s">
        <v>5</v>
      </c>
    </row>
    <row r="18" spans="1:4" x14ac:dyDescent="0.45">
      <c r="A18" s="1" t="s">
        <v>180</v>
      </c>
      <c r="B18" s="1" t="s">
        <v>117</v>
      </c>
      <c r="C18" s="1" t="s">
        <v>1218</v>
      </c>
      <c r="D18" t="s">
        <v>5</v>
      </c>
    </row>
    <row r="19" spans="1:4" x14ac:dyDescent="0.45">
      <c r="A19" s="1" t="s">
        <v>180</v>
      </c>
      <c r="B19" s="1" t="s">
        <v>117</v>
      </c>
      <c r="C19" s="1" t="s">
        <v>1298</v>
      </c>
      <c r="D19" t="s">
        <v>5</v>
      </c>
    </row>
    <row r="20" spans="1:4" x14ac:dyDescent="0.45">
      <c r="A20" s="1" t="s">
        <v>180</v>
      </c>
      <c r="B20" s="1" t="s">
        <v>117</v>
      </c>
      <c r="C20" s="1" t="s">
        <v>1456</v>
      </c>
      <c r="D20" t="s">
        <v>5</v>
      </c>
    </row>
    <row r="21" spans="1:4" x14ac:dyDescent="0.45">
      <c r="A21" s="1" t="s">
        <v>180</v>
      </c>
      <c r="B21" s="1" t="s">
        <v>117</v>
      </c>
      <c r="C21" s="1" t="s">
        <v>1428</v>
      </c>
      <c r="D21" t="s">
        <v>5</v>
      </c>
    </row>
    <row r="22" spans="1:4" x14ac:dyDescent="0.45">
      <c r="A22" s="1" t="s">
        <v>180</v>
      </c>
      <c r="B22" s="1" t="s">
        <v>117</v>
      </c>
      <c r="C22" s="1" t="s">
        <v>1490</v>
      </c>
      <c r="D22" t="s">
        <v>5</v>
      </c>
    </row>
    <row r="23" spans="1:4" x14ac:dyDescent="0.45">
      <c r="A23" s="1" t="s">
        <v>180</v>
      </c>
      <c r="B23" s="1" t="s">
        <v>117</v>
      </c>
      <c r="C23" s="1" t="s">
        <v>1559</v>
      </c>
      <c r="D23" t="s">
        <v>5</v>
      </c>
    </row>
    <row r="24" spans="1:4" x14ac:dyDescent="0.45">
      <c r="A24" s="1" t="s">
        <v>180</v>
      </c>
      <c r="B24" s="1" t="s">
        <v>117</v>
      </c>
      <c r="C24" s="1" t="s">
        <v>1623</v>
      </c>
      <c r="D24" t="s">
        <v>5</v>
      </c>
    </row>
    <row r="25" spans="1:4" x14ac:dyDescent="0.45">
      <c r="A25" s="1" t="s">
        <v>180</v>
      </c>
      <c r="B25" s="1" t="s">
        <v>117</v>
      </c>
      <c r="C25" s="1" t="s">
        <v>1626</v>
      </c>
      <c r="D25" t="s">
        <v>5</v>
      </c>
    </row>
    <row r="26" spans="1:4" x14ac:dyDescent="0.45">
      <c r="A26" s="1" t="s">
        <v>180</v>
      </c>
      <c r="B26" s="1" t="s">
        <v>117</v>
      </c>
      <c r="C26" s="1" t="s">
        <v>1627</v>
      </c>
      <c r="D26" t="s">
        <v>5</v>
      </c>
    </row>
    <row r="27" spans="1:4" x14ac:dyDescent="0.45">
      <c r="A27" s="1" t="s">
        <v>180</v>
      </c>
      <c r="B27" s="1" t="s">
        <v>117</v>
      </c>
      <c r="C27" s="1" t="s">
        <v>1657</v>
      </c>
      <c r="D27" t="s">
        <v>5</v>
      </c>
    </row>
    <row r="28" spans="1:4" x14ac:dyDescent="0.45">
      <c r="A28" s="1" t="s">
        <v>180</v>
      </c>
      <c r="B28" s="1" t="s">
        <v>117</v>
      </c>
      <c r="C28" s="1" t="s">
        <v>1791</v>
      </c>
      <c r="D28" t="s">
        <v>5</v>
      </c>
    </row>
    <row r="29" spans="1:4" x14ac:dyDescent="0.45">
      <c r="A29" s="1" t="s">
        <v>180</v>
      </c>
      <c r="B29" s="1" t="s">
        <v>117</v>
      </c>
      <c r="C29" s="1" t="s">
        <v>1908</v>
      </c>
      <c r="D29" t="s">
        <v>5</v>
      </c>
    </row>
    <row r="30" spans="1:4" x14ac:dyDescent="0.45">
      <c r="A30" s="1" t="s">
        <v>180</v>
      </c>
      <c r="B30" s="1" t="s">
        <v>117</v>
      </c>
      <c r="C30" s="1" t="s">
        <v>1922</v>
      </c>
      <c r="D30" t="s">
        <v>5</v>
      </c>
    </row>
    <row r="31" spans="1:4" x14ac:dyDescent="0.45">
      <c r="A31" s="1" t="s">
        <v>180</v>
      </c>
      <c r="B31" s="1" t="s">
        <v>117</v>
      </c>
      <c r="C31" s="1" t="s">
        <v>1937</v>
      </c>
      <c r="D31" t="s">
        <v>5</v>
      </c>
    </row>
    <row r="32" spans="1:4" x14ac:dyDescent="0.45">
      <c r="A32" s="1" t="s">
        <v>180</v>
      </c>
      <c r="B32" s="1" t="s">
        <v>117</v>
      </c>
      <c r="C32" s="1" t="s">
        <v>1955</v>
      </c>
      <c r="D32" t="s">
        <v>5</v>
      </c>
    </row>
    <row r="33" spans="1:4" x14ac:dyDescent="0.45">
      <c r="A33" s="1" t="s">
        <v>180</v>
      </c>
      <c r="B33" s="1" t="s">
        <v>117</v>
      </c>
      <c r="C33" s="1" t="s">
        <v>1979</v>
      </c>
      <c r="D33" t="s">
        <v>5</v>
      </c>
    </row>
    <row r="34" spans="1:4" x14ac:dyDescent="0.45">
      <c r="A34" s="1" t="s">
        <v>180</v>
      </c>
      <c r="B34" s="1" t="s">
        <v>117</v>
      </c>
      <c r="C34" s="1" t="s">
        <v>2068</v>
      </c>
      <c r="D34" t="s">
        <v>5</v>
      </c>
    </row>
    <row r="35" spans="1:4" x14ac:dyDescent="0.45">
      <c r="A35" s="1" t="s">
        <v>180</v>
      </c>
      <c r="B35" s="1" t="s">
        <v>117</v>
      </c>
      <c r="C35" s="1" t="s">
        <v>2138</v>
      </c>
      <c r="D35" t="s">
        <v>5</v>
      </c>
    </row>
    <row r="36" spans="1:4" x14ac:dyDescent="0.45">
      <c r="A36" s="1" t="s">
        <v>180</v>
      </c>
      <c r="B36" s="1" t="s">
        <v>117</v>
      </c>
      <c r="C36" s="1" t="s">
        <v>2151</v>
      </c>
      <c r="D36" t="s">
        <v>5</v>
      </c>
    </row>
    <row r="37" spans="1:4" x14ac:dyDescent="0.45">
      <c r="A37" s="1" t="s">
        <v>180</v>
      </c>
      <c r="B37" s="1" t="s">
        <v>117</v>
      </c>
      <c r="C37" s="1" t="s">
        <v>2208</v>
      </c>
      <c r="D37" t="s">
        <v>5</v>
      </c>
    </row>
    <row r="38" spans="1:4" x14ac:dyDescent="0.45">
      <c r="A38" s="1" t="s">
        <v>180</v>
      </c>
      <c r="B38" s="1" t="s">
        <v>117</v>
      </c>
      <c r="C38" s="1" t="s">
        <v>2274</v>
      </c>
      <c r="D38" t="s">
        <v>5</v>
      </c>
    </row>
    <row r="39" spans="1:4" x14ac:dyDescent="0.45">
      <c r="A39" s="1" t="s">
        <v>180</v>
      </c>
      <c r="B39" s="1" t="s">
        <v>117</v>
      </c>
      <c r="C39" s="1" t="s">
        <v>2296</v>
      </c>
      <c r="D39" t="s">
        <v>5</v>
      </c>
    </row>
    <row r="40" spans="1:4" x14ac:dyDescent="0.45">
      <c r="A40" s="1" t="s">
        <v>180</v>
      </c>
      <c r="B40" s="1" t="s">
        <v>117</v>
      </c>
      <c r="C40" s="1" t="s">
        <v>2390</v>
      </c>
      <c r="D40" t="s">
        <v>5</v>
      </c>
    </row>
    <row r="41" spans="1:4" x14ac:dyDescent="0.45">
      <c r="A41" s="1" t="s">
        <v>180</v>
      </c>
      <c r="B41" s="1" t="s">
        <v>117</v>
      </c>
      <c r="C41" s="1" t="s">
        <v>2427</v>
      </c>
      <c r="D41" t="s">
        <v>5</v>
      </c>
    </row>
    <row r="42" spans="1:4" x14ac:dyDescent="0.45">
      <c r="A42" s="1" t="s">
        <v>180</v>
      </c>
      <c r="B42" s="1" t="s">
        <v>117</v>
      </c>
      <c r="C42" s="1" t="s">
        <v>2528</v>
      </c>
      <c r="D42" t="s">
        <v>5</v>
      </c>
    </row>
    <row r="43" spans="1:4" x14ac:dyDescent="0.45">
      <c r="A43" s="1" t="s">
        <v>180</v>
      </c>
      <c r="B43" s="1" t="s">
        <v>117</v>
      </c>
      <c r="C43" s="1" t="s">
        <v>2705</v>
      </c>
      <c r="D43" t="s">
        <v>5</v>
      </c>
    </row>
    <row r="44" spans="1:4" x14ac:dyDescent="0.45">
      <c r="A44" s="1" t="s">
        <v>180</v>
      </c>
      <c r="B44" s="1" t="s">
        <v>118</v>
      </c>
      <c r="C44" s="1" t="s">
        <v>211</v>
      </c>
      <c r="D44" t="s">
        <v>30</v>
      </c>
    </row>
    <row r="45" spans="1:4" x14ac:dyDescent="0.45">
      <c r="A45" s="1" t="s">
        <v>180</v>
      </c>
      <c r="B45" s="1" t="s">
        <v>118</v>
      </c>
      <c r="C45" s="1" t="s">
        <v>224</v>
      </c>
      <c r="D45" t="s">
        <v>30</v>
      </c>
    </row>
    <row r="46" spans="1:4" x14ac:dyDescent="0.45">
      <c r="A46" s="1" t="s">
        <v>180</v>
      </c>
      <c r="B46" s="1" t="s">
        <v>118</v>
      </c>
      <c r="C46" s="1" t="s">
        <v>118</v>
      </c>
      <c r="D46" t="s">
        <v>30</v>
      </c>
    </row>
    <row r="47" spans="1:4" x14ac:dyDescent="0.45">
      <c r="A47" s="1" t="s">
        <v>180</v>
      </c>
      <c r="B47" s="1" t="s">
        <v>118</v>
      </c>
      <c r="C47" s="1" t="s">
        <v>226</v>
      </c>
      <c r="D47" t="s">
        <v>30</v>
      </c>
    </row>
    <row r="48" spans="1:4" x14ac:dyDescent="0.45">
      <c r="A48" s="1" t="s">
        <v>180</v>
      </c>
      <c r="B48" s="1" t="s">
        <v>118</v>
      </c>
      <c r="C48" s="1" t="s">
        <v>260</v>
      </c>
      <c r="D48" t="s">
        <v>30</v>
      </c>
    </row>
    <row r="49" spans="1:4" x14ac:dyDescent="0.45">
      <c r="A49" s="1" t="s">
        <v>180</v>
      </c>
      <c r="B49" s="1" t="s">
        <v>118</v>
      </c>
      <c r="C49" s="1" t="s">
        <v>523</v>
      </c>
      <c r="D49" t="s">
        <v>30</v>
      </c>
    </row>
    <row r="50" spans="1:4" x14ac:dyDescent="0.45">
      <c r="A50" s="1" t="s">
        <v>180</v>
      </c>
      <c r="B50" s="1" t="s">
        <v>118</v>
      </c>
      <c r="C50" s="1" t="s">
        <v>963</v>
      </c>
      <c r="D50" t="s">
        <v>30</v>
      </c>
    </row>
    <row r="51" spans="1:4" x14ac:dyDescent="0.45">
      <c r="A51" s="1" t="s">
        <v>180</v>
      </c>
      <c r="B51" s="1" t="s">
        <v>118</v>
      </c>
      <c r="C51" s="1" t="s">
        <v>1205</v>
      </c>
      <c r="D51" t="s">
        <v>30</v>
      </c>
    </row>
    <row r="52" spans="1:4" x14ac:dyDescent="0.45">
      <c r="A52" s="1" t="s">
        <v>180</v>
      </c>
      <c r="B52" s="1" t="s">
        <v>118</v>
      </c>
      <c r="C52" s="1" t="s">
        <v>1599</v>
      </c>
      <c r="D52" t="s">
        <v>30</v>
      </c>
    </row>
    <row r="53" spans="1:4" x14ac:dyDescent="0.45">
      <c r="A53" s="1" t="s">
        <v>180</v>
      </c>
      <c r="B53" s="1" t="s">
        <v>118</v>
      </c>
      <c r="C53" s="1" t="s">
        <v>1898</v>
      </c>
      <c r="D53" t="s">
        <v>30</v>
      </c>
    </row>
    <row r="54" spans="1:4" x14ac:dyDescent="0.45">
      <c r="A54" s="1" t="s">
        <v>180</v>
      </c>
      <c r="B54" s="1" t="s">
        <v>118</v>
      </c>
      <c r="C54" s="1" t="s">
        <v>1904</v>
      </c>
      <c r="D54" t="s">
        <v>30</v>
      </c>
    </row>
    <row r="55" spans="1:4" x14ac:dyDescent="0.45">
      <c r="A55" s="1" t="s">
        <v>180</v>
      </c>
      <c r="B55" s="1" t="s">
        <v>118</v>
      </c>
      <c r="C55" s="1" t="s">
        <v>1970</v>
      </c>
      <c r="D55" t="s">
        <v>30</v>
      </c>
    </row>
    <row r="56" spans="1:4" x14ac:dyDescent="0.45">
      <c r="A56" s="1" t="s">
        <v>180</v>
      </c>
      <c r="B56" s="1" t="s">
        <v>118</v>
      </c>
      <c r="C56" s="1" t="s">
        <v>2328</v>
      </c>
      <c r="D56" t="s">
        <v>30</v>
      </c>
    </row>
    <row r="57" spans="1:4" x14ac:dyDescent="0.45">
      <c r="A57" s="1" t="s">
        <v>180</v>
      </c>
      <c r="B57" s="1" t="s">
        <v>118</v>
      </c>
      <c r="C57" s="1" t="s">
        <v>2400</v>
      </c>
      <c r="D57" t="s">
        <v>30</v>
      </c>
    </row>
    <row r="58" spans="1:4" x14ac:dyDescent="0.45">
      <c r="A58" s="1" t="s">
        <v>180</v>
      </c>
      <c r="B58" s="1" t="s">
        <v>118</v>
      </c>
      <c r="C58" s="1" t="s">
        <v>2748</v>
      </c>
      <c r="D58" t="s">
        <v>30</v>
      </c>
    </row>
    <row r="59" spans="1:4" x14ac:dyDescent="0.45">
      <c r="A59" s="1" t="s">
        <v>180</v>
      </c>
      <c r="B59" s="1" t="s">
        <v>119</v>
      </c>
      <c r="C59" s="1" t="s">
        <v>205</v>
      </c>
      <c r="D59" t="s">
        <v>8</v>
      </c>
    </row>
    <row r="60" spans="1:4" x14ac:dyDescent="0.45">
      <c r="A60" s="1" t="s">
        <v>180</v>
      </c>
      <c r="B60" s="1" t="s">
        <v>119</v>
      </c>
      <c r="C60" s="1" t="s">
        <v>270</v>
      </c>
      <c r="D60" t="s">
        <v>8</v>
      </c>
    </row>
    <row r="61" spans="1:4" x14ac:dyDescent="0.45">
      <c r="A61" s="1" t="s">
        <v>180</v>
      </c>
      <c r="B61" s="1" t="s">
        <v>119</v>
      </c>
      <c r="C61" s="1" t="s">
        <v>347</v>
      </c>
      <c r="D61" t="s">
        <v>8</v>
      </c>
    </row>
    <row r="62" spans="1:4" x14ac:dyDescent="0.45">
      <c r="A62" s="1" t="s">
        <v>180</v>
      </c>
      <c r="B62" s="1" t="s">
        <v>119</v>
      </c>
      <c r="C62" s="1" t="s">
        <v>119</v>
      </c>
      <c r="D62" t="s">
        <v>8</v>
      </c>
    </row>
    <row r="63" spans="1:4" x14ac:dyDescent="0.45">
      <c r="A63" s="1" t="s">
        <v>180</v>
      </c>
      <c r="B63" s="1" t="s">
        <v>119</v>
      </c>
      <c r="C63" s="1" t="s">
        <v>407</v>
      </c>
      <c r="D63" t="s">
        <v>8</v>
      </c>
    </row>
    <row r="64" spans="1:4" x14ac:dyDescent="0.45">
      <c r="A64" s="1" t="s">
        <v>180</v>
      </c>
      <c r="B64" s="1" t="s">
        <v>119</v>
      </c>
      <c r="C64" s="1" t="s">
        <v>498</v>
      </c>
      <c r="D64" t="s">
        <v>8</v>
      </c>
    </row>
    <row r="65" spans="1:4" x14ac:dyDescent="0.45">
      <c r="A65" s="1" t="s">
        <v>180</v>
      </c>
      <c r="B65" s="1" t="s">
        <v>119</v>
      </c>
      <c r="C65" s="1" t="s">
        <v>562</v>
      </c>
      <c r="D65" t="s">
        <v>8</v>
      </c>
    </row>
    <row r="66" spans="1:4" x14ac:dyDescent="0.45">
      <c r="A66" s="1" t="s">
        <v>180</v>
      </c>
      <c r="B66" s="1" t="s">
        <v>119</v>
      </c>
      <c r="C66" s="1" t="s">
        <v>610</v>
      </c>
      <c r="D66" t="s">
        <v>8</v>
      </c>
    </row>
    <row r="67" spans="1:4" x14ac:dyDescent="0.45">
      <c r="A67" s="1" t="s">
        <v>180</v>
      </c>
      <c r="B67" s="1" t="s">
        <v>119</v>
      </c>
      <c r="C67" s="1" t="s">
        <v>759</v>
      </c>
      <c r="D67" t="s">
        <v>8</v>
      </c>
    </row>
    <row r="68" spans="1:4" x14ac:dyDescent="0.45">
      <c r="A68" s="1" t="s">
        <v>180</v>
      </c>
      <c r="B68" s="1" t="s">
        <v>119</v>
      </c>
      <c r="C68" s="1" t="s">
        <v>802</v>
      </c>
      <c r="D68" t="s">
        <v>8</v>
      </c>
    </row>
    <row r="69" spans="1:4" x14ac:dyDescent="0.45">
      <c r="A69" s="1" t="s">
        <v>180</v>
      </c>
      <c r="B69" s="1" t="s">
        <v>119</v>
      </c>
      <c r="C69" s="1" t="s">
        <v>891</v>
      </c>
      <c r="D69" t="s">
        <v>8</v>
      </c>
    </row>
    <row r="70" spans="1:4" x14ac:dyDescent="0.45">
      <c r="A70" s="1" t="s">
        <v>180</v>
      </c>
      <c r="B70" s="1" t="s">
        <v>119</v>
      </c>
      <c r="C70" s="1" t="s">
        <v>1012</v>
      </c>
      <c r="D70" t="s">
        <v>8</v>
      </c>
    </row>
    <row r="71" spans="1:4" x14ac:dyDescent="0.45">
      <c r="A71" s="1" t="s">
        <v>180</v>
      </c>
      <c r="B71" s="1" t="s">
        <v>119</v>
      </c>
      <c r="C71" s="1" t="s">
        <v>1017</v>
      </c>
      <c r="D71" t="s">
        <v>8</v>
      </c>
    </row>
    <row r="72" spans="1:4" x14ac:dyDescent="0.45">
      <c r="A72" s="1" t="s">
        <v>180</v>
      </c>
      <c r="B72" s="1" t="s">
        <v>119</v>
      </c>
      <c r="C72" s="1" t="s">
        <v>1410</v>
      </c>
      <c r="D72" t="s">
        <v>8</v>
      </c>
    </row>
    <row r="73" spans="1:4" x14ac:dyDescent="0.45">
      <c r="A73" s="1" t="s">
        <v>180</v>
      </c>
      <c r="B73" s="1" t="s">
        <v>119</v>
      </c>
      <c r="C73" s="1" t="s">
        <v>1577</v>
      </c>
      <c r="D73" t="s">
        <v>8</v>
      </c>
    </row>
    <row r="74" spans="1:4" x14ac:dyDescent="0.45">
      <c r="A74" s="1" t="s">
        <v>180</v>
      </c>
      <c r="B74" s="1" t="s">
        <v>119</v>
      </c>
      <c r="C74" s="1" t="s">
        <v>1643</v>
      </c>
      <c r="D74" t="s">
        <v>8</v>
      </c>
    </row>
    <row r="75" spans="1:4" x14ac:dyDescent="0.45">
      <c r="A75" s="1" t="s">
        <v>180</v>
      </c>
      <c r="B75" s="1" t="s">
        <v>119</v>
      </c>
      <c r="C75" s="1" t="s">
        <v>1661</v>
      </c>
      <c r="D75" t="s">
        <v>8</v>
      </c>
    </row>
    <row r="76" spans="1:4" x14ac:dyDescent="0.45">
      <c r="A76" s="1" t="s">
        <v>180</v>
      </c>
      <c r="B76" s="1" t="s">
        <v>119</v>
      </c>
      <c r="C76" s="1" t="s">
        <v>1812</v>
      </c>
      <c r="D76" t="s">
        <v>8</v>
      </c>
    </row>
    <row r="77" spans="1:4" x14ac:dyDescent="0.45">
      <c r="A77" s="1" t="s">
        <v>180</v>
      </c>
      <c r="B77" s="1" t="s">
        <v>119</v>
      </c>
      <c r="C77" s="1" t="s">
        <v>1901</v>
      </c>
      <c r="D77" t="s">
        <v>8</v>
      </c>
    </row>
    <row r="78" spans="1:4" x14ac:dyDescent="0.45">
      <c r="A78" s="1" t="s">
        <v>180</v>
      </c>
      <c r="B78" s="1" t="s">
        <v>119</v>
      </c>
      <c r="C78" s="1" t="s">
        <v>1919</v>
      </c>
      <c r="D78" t="s">
        <v>8</v>
      </c>
    </row>
    <row r="79" spans="1:4" x14ac:dyDescent="0.45">
      <c r="A79" s="1" t="s">
        <v>180</v>
      </c>
      <c r="B79" s="1" t="s">
        <v>119</v>
      </c>
      <c r="C79" s="1" t="s">
        <v>1921</v>
      </c>
      <c r="D79" t="s">
        <v>8</v>
      </c>
    </row>
    <row r="80" spans="1:4" x14ac:dyDescent="0.45">
      <c r="A80" s="1" t="s">
        <v>180</v>
      </c>
      <c r="B80" s="1" t="s">
        <v>119</v>
      </c>
      <c r="C80" s="1" t="s">
        <v>1931</v>
      </c>
      <c r="D80" t="s">
        <v>8</v>
      </c>
    </row>
    <row r="81" spans="1:4" x14ac:dyDescent="0.45">
      <c r="A81" s="1" t="s">
        <v>180</v>
      </c>
      <c r="B81" s="1" t="s">
        <v>119</v>
      </c>
      <c r="C81" s="1" t="s">
        <v>1968</v>
      </c>
      <c r="D81" t="s">
        <v>8</v>
      </c>
    </row>
    <row r="82" spans="1:4" x14ac:dyDescent="0.45">
      <c r="A82" s="1" t="s">
        <v>180</v>
      </c>
      <c r="B82" s="1" t="s">
        <v>119</v>
      </c>
      <c r="C82" s="1" t="s">
        <v>2054</v>
      </c>
      <c r="D82" t="s">
        <v>8</v>
      </c>
    </row>
    <row r="83" spans="1:4" x14ac:dyDescent="0.45">
      <c r="A83" s="1" t="s">
        <v>180</v>
      </c>
      <c r="B83" s="1" t="s">
        <v>119</v>
      </c>
      <c r="C83" s="1" t="s">
        <v>2163</v>
      </c>
      <c r="D83" t="s">
        <v>8</v>
      </c>
    </row>
    <row r="84" spans="1:4" x14ac:dyDescent="0.45">
      <c r="A84" s="1" t="s">
        <v>180</v>
      </c>
      <c r="B84" s="1" t="s">
        <v>119</v>
      </c>
      <c r="C84" s="1" t="s">
        <v>2414</v>
      </c>
      <c r="D84" t="s">
        <v>8</v>
      </c>
    </row>
    <row r="85" spans="1:4" x14ac:dyDescent="0.45">
      <c r="A85" s="1" t="s">
        <v>180</v>
      </c>
      <c r="B85" s="1" t="s">
        <v>119</v>
      </c>
      <c r="C85" s="1" t="s">
        <v>2437</v>
      </c>
      <c r="D85" t="s">
        <v>8</v>
      </c>
    </row>
    <row r="86" spans="1:4" x14ac:dyDescent="0.45">
      <c r="A86" s="1" t="s">
        <v>180</v>
      </c>
      <c r="B86" s="1" t="s">
        <v>119</v>
      </c>
      <c r="C86" s="1" t="s">
        <v>2571</v>
      </c>
      <c r="D86" t="s">
        <v>8</v>
      </c>
    </row>
    <row r="87" spans="1:4" x14ac:dyDescent="0.45">
      <c r="A87" s="1" t="s">
        <v>180</v>
      </c>
      <c r="B87" s="1" t="s">
        <v>119</v>
      </c>
      <c r="C87" s="1" t="s">
        <v>2579</v>
      </c>
      <c r="D87" t="s">
        <v>8</v>
      </c>
    </row>
    <row r="88" spans="1:4" x14ac:dyDescent="0.45">
      <c r="A88" s="1" t="s">
        <v>180</v>
      </c>
      <c r="B88" s="1" t="s">
        <v>119</v>
      </c>
      <c r="C88" s="1" t="s">
        <v>2814</v>
      </c>
      <c r="D88" t="s">
        <v>8</v>
      </c>
    </row>
    <row r="89" spans="1:4" x14ac:dyDescent="0.45">
      <c r="A89" s="1" t="s">
        <v>180</v>
      </c>
      <c r="B89" s="1" t="s">
        <v>120</v>
      </c>
      <c r="C89" s="1" t="s">
        <v>120</v>
      </c>
      <c r="D89" t="s">
        <v>23</v>
      </c>
    </row>
    <row r="90" spans="1:4" x14ac:dyDescent="0.45">
      <c r="A90" s="1" t="s">
        <v>180</v>
      </c>
      <c r="B90" s="1" t="s">
        <v>120</v>
      </c>
      <c r="C90" s="1" t="s">
        <v>528</v>
      </c>
      <c r="D90" t="s">
        <v>23</v>
      </c>
    </row>
    <row r="91" spans="1:4" x14ac:dyDescent="0.45">
      <c r="A91" s="1" t="s">
        <v>180</v>
      </c>
      <c r="B91" s="1" t="s">
        <v>120</v>
      </c>
      <c r="C91" s="1" t="s">
        <v>655</v>
      </c>
      <c r="D91" t="s">
        <v>23</v>
      </c>
    </row>
    <row r="92" spans="1:4" x14ac:dyDescent="0.45">
      <c r="A92" s="1" t="s">
        <v>180</v>
      </c>
      <c r="B92" s="1" t="s">
        <v>120</v>
      </c>
      <c r="C92" s="1" t="s">
        <v>842</v>
      </c>
      <c r="D92" t="s">
        <v>23</v>
      </c>
    </row>
    <row r="93" spans="1:4" x14ac:dyDescent="0.45">
      <c r="A93" s="1" t="s">
        <v>180</v>
      </c>
      <c r="B93" s="1" t="s">
        <v>120</v>
      </c>
      <c r="C93" s="1" t="s">
        <v>882</v>
      </c>
      <c r="D93" t="s">
        <v>23</v>
      </c>
    </row>
    <row r="94" spans="1:4" x14ac:dyDescent="0.45">
      <c r="A94" s="1" t="s">
        <v>180</v>
      </c>
      <c r="B94" s="1" t="s">
        <v>120</v>
      </c>
      <c r="C94" s="1" t="s">
        <v>1113</v>
      </c>
      <c r="D94" t="s">
        <v>23</v>
      </c>
    </row>
    <row r="95" spans="1:4" x14ac:dyDescent="0.45">
      <c r="A95" s="1" t="s">
        <v>180</v>
      </c>
      <c r="B95" s="1" t="s">
        <v>120</v>
      </c>
      <c r="C95" s="1" t="s">
        <v>1169</v>
      </c>
      <c r="D95" t="s">
        <v>23</v>
      </c>
    </row>
    <row r="96" spans="1:4" x14ac:dyDescent="0.45">
      <c r="A96" s="1" t="s">
        <v>180</v>
      </c>
      <c r="B96" s="1" t="s">
        <v>120</v>
      </c>
      <c r="C96" s="1" t="s">
        <v>1250</v>
      </c>
      <c r="D96" t="s">
        <v>23</v>
      </c>
    </row>
    <row r="97" spans="1:4" x14ac:dyDescent="0.45">
      <c r="A97" s="1" t="s">
        <v>180</v>
      </c>
      <c r="B97" s="1" t="s">
        <v>120</v>
      </c>
      <c r="C97" s="1" t="s">
        <v>1321</v>
      </c>
      <c r="D97" t="s">
        <v>23</v>
      </c>
    </row>
    <row r="98" spans="1:4" x14ac:dyDescent="0.45">
      <c r="A98" s="1" t="s">
        <v>180</v>
      </c>
      <c r="B98" s="1" t="s">
        <v>120</v>
      </c>
      <c r="C98" s="1" t="s">
        <v>1909</v>
      </c>
      <c r="D98" t="s">
        <v>23</v>
      </c>
    </row>
    <row r="99" spans="1:4" x14ac:dyDescent="0.45">
      <c r="A99" s="1" t="s">
        <v>180</v>
      </c>
      <c r="B99" s="1" t="s">
        <v>120</v>
      </c>
      <c r="C99" s="1" t="s">
        <v>2193</v>
      </c>
      <c r="D99" t="s">
        <v>23</v>
      </c>
    </row>
    <row r="100" spans="1:4" x14ac:dyDescent="0.45">
      <c r="A100" s="1" t="s">
        <v>180</v>
      </c>
      <c r="B100" s="1" t="s">
        <v>120</v>
      </c>
      <c r="C100" s="1" t="s">
        <v>2266</v>
      </c>
      <c r="D100" t="s">
        <v>23</v>
      </c>
    </row>
    <row r="101" spans="1:4" x14ac:dyDescent="0.45">
      <c r="A101" s="1" t="s">
        <v>180</v>
      </c>
      <c r="B101" s="1" t="s">
        <v>120</v>
      </c>
      <c r="C101" s="1" t="s">
        <v>2282</v>
      </c>
      <c r="D101" t="s">
        <v>23</v>
      </c>
    </row>
    <row r="102" spans="1:4" x14ac:dyDescent="0.45">
      <c r="A102" s="1" t="s">
        <v>180</v>
      </c>
      <c r="B102" s="1" t="s">
        <v>120</v>
      </c>
      <c r="C102" s="1" t="s">
        <v>2678</v>
      </c>
      <c r="D102" t="s">
        <v>23</v>
      </c>
    </row>
    <row r="103" spans="1:4" x14ac:dyDescent="0.45">
      <c r="A103" s="1" t="s">
        <v>180</v>
      </c>
      <c r="B103" s="1" t="s">
        <v>120</v>
      </c>
      <c r="C103" s="1" t="s">
        <v>2679</v>
      </c>
      <c r="D103" t="s">
        <v>23</v>
      </c>
    </row>
    <row r="104" spans="1:4" x14ac:dyDescent="0.45">
      <c r="A104" s="1" t="s">
        <v>180</v>
      </c>
      <c r="B104" s="1" t="s">
        <v>121</v>
      </c>
      <c r="C104" s="1" t="s">
        <v>417</v>
      </c>
      <c r="D104" t="s">
        <v>32</v>
      </c>
    </row>
    <row r="105" spans="1:4" x14ac:dyDescent="0.45">
      <c r="A105" s="1" t="s">
        <v>180</v>
      </c>
      <c r="B105" s="1" t="s">
        <v>121</v>
      </c>
      <c r="C105" s="1" t="s">
        <v>426</v>
      </c>
      <c r="D105" t="s">
        <v>32</v>
      </c>
    </row>
    <row r="106" spans="1:4" x14ac:dyDescent="0.45">
      <c r="A106" s="1" t="s">
        <v>180</v>
      </c>
      <c r="B106" s="1" t="s">
        <v>121</v>
      </c>
      <c r="C106" s="1" t="s">
        <v>437</v>
      </c>
      <c r="D106" t="s">
        <v>32</v>
      </c>
    </row>
    <row r="107" spans="1:4" x14ac:dyDescent="0.45">
      <c r="A107" s="1" t="s">
        <v>180</v>
      </c>
      <c r="B107" s="1" t="s">
        <v>121</v>
      </c>
      <c r="C107" s="1" t="s">
        <v>461</v>
      </c>
      <c r="D107" t="s">
        <v>32</v>
      </c>
    </row>
    <row r="108" spans="1:4" x14ac:dyDescent="0.45">
      <c r="A108" s="1" t="s">
        <v>180</v>
      </c>
      <c r="B108" s="1" t="s">
        <v>121</v>
      </c>
      <c r="C108" s="1" t="s">
        <v>530</v>
      </c>
      <c r="D108" t="s">
        <v>32</v>
      </c>
    </row>
    <row r="109" spans="1:4" x14ac:dyDescent="0.45">
      <c r="A109" s="1" t="s">
        <v>180</v>
      </c>
      <c r="B109" s="1" t="s">
        <v>121</v>
      </c>
      <c r="C109" s="1" t="s">
        <v>578</v>
      </c>
      <c r="D109" t="s">
        <v>32</v>
      </c>
    </row>
    <row r="110" spans="1:4" x14ac:dyDescent="0.45">
      <c r="A110" s="1" t="s">
        <v>180</v>
      </c>
      <c r="B110" s="1" t="s">
        <v>121</v>
      </c>
      <c r="C110" s="1" t="s">
        <v>592</v>
      </c>
      <c r="D110" t="s">
        <v>32</v>
      </c>
    </row>
    <row r="111" spans="1:4" x14ac:dyDescent="0.45">
      <c r="A111" s="1" t="s">
        <v>180</v>
      </c>
      <c r="B111" s="1" t="s">
        <v>121</v>
      </c>
      <c r="C111" s="1" t="s">
        <v>606</v>
      </c>
      <c r="D111" t="s">
        <v>32</v>
      </c>
    </row>
    <row r="112" spans="1:4" x14ac:dyDescent="0.45">
      <c r="A112" s="1" t="s">
        <v>180</v>
      </c>
      <c r="B112" s="1" t="s">
        <v>121</v>
      </c>
      <c r="C112" s="1" t="s">
        <v>616</v>
      </c>
      <c r="D112" t="s">
        <v>32</v>
      </c>
    </row>
    <row r="113" spans="1:4" x14ac:dyDescent="0.45">
      <c r="A113" s="1" t="s">
        <v>180</v>
      </c>
      <c r="B113" s="1" t="s">
        <v>121</v>
      </c>
      <c r="C113" s="1" t="s">
        <v>621</v>
      </c>
      <c r="D113" t="s">
        <v>32</v>
      </c>
    </row>
    <row r="114" spans="1:4" x14ac:dyDescent="0.45">
      <c r="A114" s="1" t="s">
        <v>180</v>
      </c>
      <c r="B114" s="1" t="s">
        <v>121</v>
      </c>
      <c r="C114" s="1" t="s">
        <v>642</v>
      </c>
      <c r="D114" t="s">
        <v>32</v>
      </c>
    </row>
    <row r="115" spans="1:4" x14ac:dyDescent="0.45">
      <c r="A115" s="1" t="s">
        <v>180</v>
      </c>
      <c r="B115" s="1" t="s">
        <v>121</v>
      </c>
      <c r="C115" s="1" t="s">
        <v>795</v>
      </c>
      <c r="D115" t="s">
        <v>32</v>
      </c>
    </row>
    <row r="116" spans="1:4" x14ac:dyDescent="0.45">
      <c r="A116" s="1" t="s">
        <v>180</v>
      </c>
      <c r="B116" s="1" t="s">
        <v>121</v>
      </c>
      <c r="C116" s="1" t="s">
        <v>796</v>
      </c>
      <c r="D116" t="s">
        <v>32</v>
      </c>
    </row>
    <row r="117" spans="1:4" x14ac:dyDescent="0.45">
      <c r="A117" s="1" t="s">
        <v>180</v>
      </c>
      <c r="B117" s="1" t="s">
        <v>121</v>
      </c>
      <c r="C117" s="1" t="s">
        <v>797</v>
      </c>
      <c r="D117" t="s">
        <v>32</v>
      </c>
    </row>
    <row r="118" spans="1:4" x14ac:dyDescent="0.45">
      <c r="A118" s="1" t="s">
        <v>180</v>
      </c>
      <c r="B118" s="1" t="s">
        <v>121</v>
      </c>
      <c r="C118" s="1" t="s">
        <v>818</v>
      </c>
      <c r="D118" t="s">
        <v>32</v>
      </c>
    </row>
    <row r="119" spans="1:4" x14ac:dyDescent="0.45">
      <c r="A119" s="1" t="s">
        <v>180</v>
      </c>
      <c r="B119" s="1" t="s">
        <v>121</v>
      </c>
      <c r="C119" s="1" t="s">
        <v>836</v>
      </c>
      <c r="D119" t="s">
        <v>32</v>
      </c>
    </row>
    <row r="120" spans="1:4" x14ac:dyDescent="0.45">
      <c r="A120" s="1" t="s">
        <v>180</v>
      </c>
      <c r="B120" s="1" t="s">
        <v>121</v>
      </c>
      <c r="C120" s="1" t="s">
        <v>1001</v>
      </c>
      <c r="D120" t="s">
        <v>32</v>
      </c>
    </row>
    <row r="121" spans="1:4" x14ac:dyDescent="0.45">
      <c r="A121" s="1" t="s">
        <v>180</v>
      </c>
      <c r="B121" s="1" t="s">
        <v>121</v>
      </c>
      <c r="C121" s="1" t="s">
        <v>1206</v>
      </c>
      <c r="D121" t="s">
        <v>32</v>
      </c>
    </row>
    <row r="122" spans="1:4" x14ac:dyDescent="0.45">
      <c r="A122" s="1" t="s">
        <v>180</v>
      </c>
      <c r="B122" s="1" t="s">
        <v>121</v>
      </c>
      <c r="C122" s="1" t="s">
        <v>1226</v>
      </c>
      <c r="D122" t="s">
        <v>32</v>
      </c>
    </row>
    <row r="123" spans="1:4" x14ac:dyDescent="0.45">
      <c r="A123" s="1" t="s">
        <v>180</v>
      </c>
      <c r="B123" s="1" t="s">
        <v>121</v>
      </c>
      <c r="C123" s="1" t="s">
        <v>121</v>
      </c>
      <c r="D123" t="s">
        <v>32</v>
      </c>
    </row>
    <row r="124" spans="1:4" x14ac:dyDescent="0.45">
      <c r="A124" s="1" t="s">
        <v>180</v>
      </c>
      <c r="B124" s="1" t="s">
        <v>121</v>
      </c>
      <c r="C124" s="1" t="s">
        <v>1304</v>
      </c>
      <c r="D124" t="s">
        <v>32</v>
      </c>
    </row>
    <row r="125" spans="1:4" x14ac:dyDescent="0.45">
      <c r="A125" s="1" t="s">
        <v>180</v>
      </c>
      <c r="B125" s="1" t="s">
        <v>121</v>
      </c>
      <c r="C125" s="1" t="s">
        <v>1314</v>
      </c>
      <c r="D125" t="s">
        <v>32</v>
      </c>
    </row>
    <row r="126" spans="1:4" x14ac:dyDescent="0.45">
      <c r="A126" s="1" t="s">
        <v>180</v>
      </c>
      <c r="B126" s="1" t="s">
        <v>121</v>
      </c>
      <c r="C126" s="1" t="s">
        <v>1400</v>
      </c>
      <c r="D126" t="s">
        <v>32</v>
      </c>
    </row>
    <row r="127" spans="1:4" x14ac:dyDescent="0.45">
      <c r="A127" s="1" t="s">
        <v>180</v>
      </c>
      <c r="B127" s="1" t="s">
        <v>121</v>
      </c>
      <c r="C127" s="1" t="s">
        <v>1401</v>
      </c>
      <c r="D127" t="s">
        <v>32</v>
      </c>
    </row>
    <row r="128" spans="1:4" x14ac:dyDescent="0.45">
      <c r="A128" s="1" t="s">
        <v>180</v>
      </c>
      <c r="B128" s="1" t="s">
        <v>121</v>
      </c>
      <c r="C128" s="1" t="s">
        <v>1553</v>
      </c>
      <c r="D128" t="s">
        <v>32</v>
      </c>
    </row>
    <row r="129" spans="1:4" x14ac:dyDescent="0.45">
      <c r="A129" s="1" t="s">
        <v>180</v>
      </c>
      <c r="B129" s="1" t="s">
        <v>121</v>
      </c>
      <c r="C129" s="1" t="s">
        <v>2128</v>
      </c>
      <c r="D129" t="s">
        <v>32</v>
      </c>
    </row>
    <row r="130" spans="1:4" x14ac:dyDescent="0.45">
      <c r="A130" s="1" t="s">
        <v>180</v>
      </c>
      <c r="B130" s="1" t="s">
        <v>121</v>
      </c>
      <c r="C130" s="1" t="s">
        <v>2140</v>
      </c>
      <c r="D130" t="s">
        <v>32</v>
      </c>
    </row>
    <row r="131" spans="1:4" x14ac:dyDescent="0.45">
      <c r="A131" s="1" t="s">
        <v>180</v>
      </c>
      <c r="B131" s="1" t="s">
        <v>121</v>
      </c>
      <c r="C131" s="1" t="s">
        <v>2151</v>
      </c>
      <c r="D131" t="s">
        <v>32</v>
      </c>
    </row>
    <row r="132" spans="1:4" x14ac:dyDescent="0.45">
      <c r="A132" s="1" t="s">
        <v>180</v>
      </c>
      <c r="B132" s="1" t="s">
        <v>121</v>
      </c>
      <c r="C132" s="1" t="s">
        <v>2158</v>
      </c>
      <c r="D132" t="s">
        <v>32</v>
      </c>
    </row>
    <row r="133" spans="1:4" x14ac:dyDescent="0.45">
      <c r="A133" s="1" t="s">
        <v>180</v>
      </c>
      <c r="B133" s="1" t="s">
        <v>121</v>
      </c>
      <c r="C133" s="1" t="s">
        <v>2309</v>
      </c>
      <c r="D133" t="s">
        <v>32</v>
      </c>
    </row>
    <row r="134" spans="1:4" x14ac:dyDescent="0.45">
      <c r="A134" s="1" t="s">
        <v>180</v>
      </c>
      <c r="B134" s="1" t="s">
        <v>121</v>
      </c>
      <c r="C134" s="1" t="s">
        <v>2310</v>
      </c>
      <c r="D134" t="s">
        <v>32</v>
      </c>
    </row>
    <row r="135" spans="1:4" x14ac:dyDescent="0.45">
      <c r="A135" s="1" t="s">
        <v>180</v>
      </c>
      <c r="B135" s="1" t="s">
        <v>121</v>
      </c>
      <c r="C135" s="1" t="s">
        <v>2444</v>
      </c>
      <c r="D135" t="s">
        <v>32</v>
      </c>
    </row>
    <row r="136" spans="1:4" x14ac:dyDescent="0.45">
      <c r="A136" s="1" t="s">
        <v>180</v>
      </c>
      <c r="B136" s="1" t="s">
        <v>121</v>
      </c>
      <c r="C136" s="1" t="s">
        <v>2502</v>
      </c>
      <c r="D136" t="s">
        <v>32</v>
      </c>
    </row>
    <row r="137" spans="1:4" x14ac:dyDescent="0.45">
      <c r="A137" s="1" t="s">
        <v>180</v>
      </c>
      <c r="B137" s="1" t="s">
        <v>121</v>
      </c>
      <c r="C137" s="1" t="s">
        <v>2559</v>
      </c>
      <c r="D137" t="s">
        <v>32</v>
      </c>
    </row>
    <row r="138" spans="1:4" x14ac:dyDescent="0.45">
      <c r="A138" s="1" t="s">
        <v>180</v>
      </c>
      <c r="B138" s="1" t="s">
        <v>121</v>
      </c>
      <c r="C138" s="1" t="s">
        <v>2835</v>
      </c>
      <c r="D138" t="s">
        <v>32</v>
      </c>
    </row>
    <row r="139" spans="1:4" x14ac:dyDescent="0.45">
      <c r="A139" s="1" t="s">
        <v>180</v>
      </c>
      <c r="B139" s="1" t="s">
        <v>121</v>
      </c>
      <c r="C139" s="1" t="s">
        <v>2883</v>
      </c>
      <c r="D139" t="s">
        <v>32</v>
      </c>
    </row>
    <row r="140" spans="1:4" x14ac:dyDescent="0.45">
      <c r="A140" s="1" t="s">
        <v>180</v>
      </c>
      <c r="B140" s="1" t="s">
        <v>122</v>
      </c>
      <c r="C140" s="1" t="s">
        <v>186</v>
      </c>
      <c r="D140" t="s">
        <v>45</v>
      </c>
    </row>
    <row r="141" spans="1:4" x14ac:dyDescent="0.45">
      <c r="A141" s="1" t="s">
        <v>180</v>
      </c>
      <c r="B141" s="1" t="s">
        <v>122</v>
      </c>
      <c r="C141" s="1" t="s">
        <v>256</v>
      </c>
      <c r="D141" t="s">
        <v>45</v>
      </c>
    </row>
    <row r="142" spans="1:4" x14ac:dyDescent="0.45">
      <c r="A142" s="1" t="s">
        <v>180</v>
      </c>
      <c r="B142" s="1" t="s">
        <v>122</v>
      </c>
      <c r="C142" s="1" t="s">
        <v>284</v>
      </c>
      <c r="D142" t="s">
        <v>45</v>
      </c>
    </row>
    <row r="143" spans="1:4" x14ac:dyDescent="0.45">
      <c r="A143" s="1" t="s">
        <v>180</v>
      </c>
      <c r="B143" s="1" t="s">
        <v>122</v>
      </c>
      <c r="C143" s="1" t="s">
        <v>328</v>
      </c>
      <c r="D143" t="s">
        <v>45</v>
      </c>
    </row>
    <row r="144" spans="1:4" x14ac:dyDescent="0.45">
      <c r="A144" s="1" t="s">
        <v>180</v>
      </c>
      <c r="B144" s="1" t="s">
        <v>122</v>
      </c>
      <c r="C144" s="1" t="s">
        <v>389</v>
      </c>
      <c r="D144" t="s">
        <v>45</v>
      </c>
    </row>
    <row r="145" spans="1:4" x14ac:dyDescent="0.45">
      <c r="A145" s="1" t="s">
        <v>180</v>
      </c>
      <c r="B145" s="1" t="s">
        <v>122</v>
      </c>
      <c r="C145" s="1" t="s">
        <v>399</v>
      </c>
      <c r="D145" t="s">
        <v>45</v>
      </c>
    </row>
    <row r="146" spans="1:4" x14ac:dyDescent="0.45">
      <c r="A146" s="1" t="s">
        <v>180</v>
      </c>
      <c r="B146" s="1" t="s">
        <v>122</v>
      </c>
      <c r="C146" s="1" t="s">
        <v>405</v>
      </c>
      <c r="D146" t="s">
        <v>45</v>
      </c>
    </row>
    <row r="147" spans="1:4" x14ac:dyDescent="0.45">
      <c r="A147" s="1" t="s">
        <v>180</v>
      </c>
      <c r="B147" s="1" t="s">
        <v>122</v>
      </c>
      <c r="C147" s="1" t="s">
        <v>442</v>
      </c>
      <c r="D147" t="s">
        <v>45</v>
      </c>
    </row>
    <row r="148" spans="1:4" x14ac:dyDescent="0.45">
      <c r="A148" s="1" t="s">
        <v>180</v>
      </c>
      <c r="B148" s="1" t="s">
        <v>122</v>
      </c>
      <c r="C148" s="1" t="s">
        <v>446</v>
      </c>
      <c r="D148" t="s">
        <v>45</v>
      </c>
    </row>
    <row r="149" spans="1:4" x14ac:dyDescent="0.45">
      <c r="A149" s="1" t="s">
        <v>180</v>
      </c>
      <c r="B149" s="1" t="s">
        <v>122</v>
      </c>
      <c r="C149" s="1" t="s">
        <v>536</v>
      </c>
      <c r="D149" t="s">
        <v>45</v>
      </c>
    </row>
    <row r="150" spans="1:4" x14ac:dyDescent="0.45">
      <c r="A150" s="1" t="s">
        <v>180</v>
      </c>
      <c r="B150" s="1" t="s">
        <v>122</v>
      </c>
      <c r="C150" s="1" t="s">
        <v>553</v>
      </c>
      <c r="D150" t="s">
        <v>45</v>
      </c>
    </row>
    <row r="151" spans="1:4" x14ac:dyDescent="0.45">
      <c r="A151" s="1" t="s">
        <v>180</v>
      </c>
      <c r="B151" s="1" t="s">
        <v>122</v>
      </c>
      <c r="C151" s="1" t="s">
        <v>680</v>
      </c>
      <c r="D151" t="s">
        <v>45</v>
      </c>
    </row>
    <row r="152" spans="1:4" x14ac:dyDescent="0.45">
      <c r="A152" s="1" t="s">
        <v>180</v>
      </c>
      <c r="B152" s="1" t="s">
        <v>122</v>
      </c>
      <c r="C152" s="1" t="s">
        <v>681</v>
      </c>
      <c r="D152" t="s">
        <v>45</v>
      </c>
    </row>
    <row r="153" spans="1:4" x14ac:dyDescent="0.45">
      <c r="A153" s="1" t="s">
        <v>180</v>
      </c>
      <c r="B153" s="1" t="s">
        <v>122</v>
      </c>
      <c r="C153" s="1" t="s">
        <v>722</v>
      </c>
      <c r="D153" t="s">
        <v>45</v>
      </c>
    </row>
    <row r="154" spans="1:4" x14ac:dyDescent="0.45">
      <c r="A154" s="1" t="s">
        <v>180</v>
      </c>
      <c r="B154" s="1" t="s">
        <v>122</v>
      </c>
      <c r="C154" s="1" t="s">
        <v>736</v>
      </c>
      <c r="D154" t="s">
        <v>45</v>
      </c>
    </row>
    <row r="155" spans="1:4" x14ac:dyDescent="0.45">
      <c r="A155" s="1" t="s">
        <v>180</v>
      </c>
      <c r="B155" s="1" t="s">
        <v>122</v>
      </c>
      <c r="C155" s="1" t="s">
        <v>791</v>
      </c>
      <c r="D155" t="s">
        <v>45</v>
      </c>
    </row>
    <row r="156" spans="1:4" x14ac:dyDescent="0.45">
      <c r="A156" s="1" t="s">
        <v>180</v>
      </c>
      <c r="B156" s="1" t="s">
        <v>122</v>
      </c>
      <c r="C156" s="1" t="s">
        <v>1037</v>
      </c>
      <c r="D156" t="s">
        <v>45</v>
      </c>
    </row>
    <row r="157" spans="1:4" x14ac:dyDescent="0.45">
      <c r="A157" s="1" t="s">
        <v>180</v>
      </c>
      <c r="B157" s="1" t="s">
        <v>122</v>
      </c>
      <c r="C157" s="1" t="s">
        <v>1060</v>
      </c>
      <c r="D157" t="s">
        <v>45</v>
      </c>
    </row>
    <row r="158" spans="1:4" x14ac:dyDescent="0.45">
      <c r="A158" s="1" t="s">
        <v>180</v>
      </c>
      <c r="B158" s="1" t="s">
        <v>122</v>
      </c>
      <c r="C158" s="1" t="s">
        <v>1197</v>
      </c>
      <c r="D158" t="s">
        <v>45</v>
      </c>
    </row>
    <row r="159" spans="1:4" x14ac:dyDescent="0.45">
      <c r="A159" s="1" t="s">
        <v>180</v>
      </c>
      <c r="B159" s="1" t="s">
        <v>122</v>
      </c>
      <c r="C159" s="1" t="s">
        <v>1333</v>
      </c>
      <c r="D159" t="s">
        <v>45</v>
      </c>
    </row>
    <row r="160" spans="1:4" x14ac:dyDescent="0.45">
      <c r="A160" s="1" t="s">
        <v>180</v>
      </c>
      <c r="B160" s="1" t="s">
        <v>122</v>
      </c>
      <c r="C160" s="1" t="s">
        <v>1344</v>
      </c>
      <c r="D160" t="s">
        <v>45</v>
      </c>
    </row>
    <row r="161" spans="1:4" x14ac:dyDescent="0.45">
      <c r="A161" s="1" t="s">
        <v>180</v>
      </c>
      <c r="B161" s="1" t="s">
        <v>122</v>
      </c>
      <c r="C161" s="1" t="s">
        <v>1374</v>
      </c>
      <c r="D161" t="s">
        <v>45</v>
      </c>
    </row>
    <row r="162" spans="1:4" x14ac:dyDescent="0.45">
      <c r="A162" s="1" t="s">
        <v>180</v>
      </c>
      <c r="B162" s="1" t="s">
        <v>122</v>
      </c>
      <c r="C162" s="1" t="s">
        <v>1422</v>
      </c>
      <c r="D162" t="s">
        <v>45</v>
      </c>
    </row>
    <row r="163" spans="1:4" x14ac:dyDescent="0.45">
      <c r="A163" s="1" t="s">
        <v>180</v>
      </c>
      <c r="B163" s="1" t="s">
        <v>122</v>
      </c>
      <c r="C163" s="1" t="s">
        <v>1459</v>
      </c>
      <c r="D163" t="s">
        <v>45</v>
      </c>
    </row>
    <row r="164" spans="1:4" x14ac:dyDescent="0.45">
      <c r="A164" s="1" t="s">
        <v>180</v>
      </c>
      <c r="B164" s="1" t="s">
        <v>122</v>
      </c>
      <c r="C164" s="1" t="s">
        <v>122</v>
      </c>
      <c r="D164" t="s">
        <v>45</v>
      </c>
    </row>
    <row r="165" spans="1:4" x14ac:dyDescent="0.45">
      <c r="A165" s="1" t="s">
        <v>180</v>
      </c>
      <c r="B165" s="1" t="s">
        <v>122</v>
      </c>
      <c r="C165" s="1" t="s">
        <v>1445</v>
      </c>
      <c r="D165" t="s">
        <v>45</v>
      </c>
    </row>
    <row r="166" spans="1:4" x14ac:dyDescent="0.45">
      <c r="A166" s="1" t="s">
        <v>180</v>
      </c>
      <c r="B166" s="1" t="s">
        <v>122</v>
      </c>
      <c r="C166" s="1" t="s">
        <v>1544</v>
      </c>
      <c r="D166" t="s">
        <v>45</v>
      </c>
    </row>
    <row r="167" spans="1:4" x14ac:dyDescent="0.45">
      <c r="A167" s="1" t="s">
        <v>180</v>
      </c>
      <c r="B167" s="1" t="s">
        <v>122</v>
      </c>
      <c r="C167" s="1" t="s">
        <v>1582</v>
      </c>
      <c r="D167" t="s">
        <v>45</v>
      </c>
    </row>
    <row r="168" spans="1:4" x14ac:dyDescent="0.45">
      <c r="A168" s="1" t="s">
        <v>180</v>
      </c>
      <c r="B168" s="1" t="s">
        <v>122</v>
      </c>
      <c r="C168" s="1" t="s">
        <v>1629</v>
      </c>
      <c r="D168" t="s">
        <v>45</v>
      </c>
    </row>
    <row r="169" spans="1:4" x14ac:dyDescent="0.45">
      <c r="A169" s="1" t="s">
        <v>180</v>
      </c>
      <c r="B169" s="1" t="s">
        <v>122</v>
      </c>
      <c r="C169" s="1" t="s">
        <v>1641</v>
      </c>
      <c r="D169" t="s">
        <v>45</v>
      </c>
    </row>
    <row r="170" spans="1:4" x14ac:dyDescent="0.45">
      <c r="A170" s="1" t="s">
        <v>180</v>
      </c>
      <c r="B170" s="1" t="s">
        <v>122</v>
      </c>
      <c r="C170" s="1" t="s">
        <v>1674</v>
      </c>
      <c r="D170" t="s">
        <v>45</v>
      </c>
    </row>
    <row r="171" spans="1:4" x14ac:dyDescent="0.45">
      <c r="A171" s="1" t="s">
        <v>180</v>
      </c>
      <c r="B171" s="1" t="s">
        <v>122</v>
      </c>
      <c r="C171" s="1" t="s">
        <v>1735</v>
      </c>
      <c r="D171" t="s">
        <v>45</v>
      </c>
    </row>
    <row r="172" spans="1:4" x14ac:dyDescent="0.45">
      <c r="A172" s="1" t="s">
        <v>180</v>
      </c>
      <c r="B172" s="1" t="s">
        <v>122</v>
      </c>
      <c r="C172" s="1" t="s">
        <v>1834</v>
      </c>
      <c r="D172" t="s">
        <v>45</v>
      </c>
    </row>
    <row r="173" spans="1:4" x14ac:dyDescent="0.45">
      <c r="A173" s="1" t="s">
        <v>180</v>
      </c>
      <c r="B173" s="1" t="s">
        <v>122</v>
      </c>
      <c r="C173" s="1" t="s">
        <v>1877</v>
      </c>
      <c r="D173" t="s">
        <v>45</v>
      </c>
    </row>
    <row r="174" spans="1:4" x14ac:dyDescent="0.45">
      <c r="A174" s="1" t="s">
        <v>180</v>
      </c>
      <c r="B174" s="1" t="s">
        <v>122</v>
      </c>
      <c r="C174" s="1" t="s">
        <v>1878</v>
      </c>
      <c r="D174" t="s">
        <v>45</v>
      </c>
    </row>
    <row r="175" spans="1:4" x14ac:dyDescent="0.45">
      <c r="A175" s="1" t="s">
        <v>180</v>
      </c>
      <c r="B175" s="1" t="s">
        <v>122</v>
      </c>
      <c r="C175" s="1" t="s">
        <v>1891</v>
      </c>
      <c r="D175" t="s">
        <v>45</v>
      </c>
    </row>
    <row r="176" spans="1:4" x14ac:dyDescent="0.45">
      <c r="A176" s="1" t="s">
        <v>180</v>
      </c>
      <c r="B176" s="1" t="s">
        <v>122</v>
      </c>
      <c r="C176" s="1" t="s">
        <v>1914</v>
      </c>
      <c r="D176" t="s">
        <v>45</v>
      </c>
    </row>
    <row r="177" spans="1:4" x14ac:dyDescent="0.45">
      <c r="A177" s="1" t="s">
        <v>180</v>
      </c>
      <c r="B177" s="1" t="s">
        <v>122</v>
      </c>
      <c r="C177" s="1" t="s">
        <v>1928</v>
      </c>
      <c r="D177" t="s">
        <v>45</v>
      </c>
    </row>
    <row r="178" spans="1:4" x14ac:dyDescent="0.45">
      <c r="A178" s="1" t="s">
        <v>180</v>
      </c>
      <c r="B178" s="1" t="s">
        <v>122</v>
      </c>
      <c r="C178" s="1" t="s">
        <v>1959</v>
      </c>
      <c r="D178" t="s">
        <v>45</v>
      </c>
    </row>
    <row r="179" spans="1:4" x14ac:dyDescent="0.45">
      <c r="A179" s="1" t="s">
        <v>180</v>
      </c>
      <c r="B179" s="1" t="s">
        <v>122</v>
      </c>
      <c r="C179" s="1" t="s">
        <v>1993</v>
      </c>
      <c r="D179" t="s">
        <v>45</v>
      </c>
    </row>
    <row r="180" spans="1:4" x14ac:dyDescent="0.45">
      <c r="A180" s="1" t="s">
        <v>180</v>
      </c>
      <c r="B180" s="1" t="s">
        <v>122</v>
      </c>
      <c r="C180" s="1" t="s">
        <v>2023</v>
      </c>
      <c r="D180" t="s">
        <v>45</v>
      </c>
    </row>
    <row r="181" spans="1:4" x14ac:dyDescent="0.45">
      <c r="A181" s="1" t="s">
        <v>180</v>
      </c>
      <c r="B181" s="1" t="s">
        <v>122</v>
      </c>
      <c r="C181" s="1" t="s">
        <v>2040</v>
      </c>
      <c r="D181" t="s">
        <v>45</v>
      </c>
    </row>
    <row r="182" spans="1:4" x14ac:dyDescent="0.45">
      <c r="A182" s="1" t="s">
        <v>180</v>
      </c>
      <c r="B182" s="1" t="s">
        <v>122</v>
      </c>
      <c r="C182" s="1" t="s">
        <v>2044</v>
      </c>
      <c r="D182" t="s">
        <v>45</v>
      </c>
    </row>
    <row r="183" spans="1:4" x14ac:dyDescent="0.45">
      <c r="A183" s="1" t="s">
        <v>180</v>
      </c>
      <c r="B183" s="1" t="s">
        <v>122</v>
      </c>
      <c r="C183" s="1" t="s">
        <v>2123</v>
      </c>
      <c r="D183" t="s">
        <v>45</v>
      </c>
    </row>
    <row r="184" spans="1:4" x14ac:dyDescent="0.45">
      <c r="A184" s="1" t="s">
        <v>180</v>
      </c>
      <c r="B184" s="1" t="s">
        <v>122</v>
      </c>
      <c r="C184" s="1" t="s">
        <v>2265</v>
      </c>
      <c r="D184" t="s">
        <v>45</v>
      </c>
    </row>
    <row r="185" spans="1:4" x14ac:dyDescent="0.45">
      <c r="A185" s="1" t="s">
        <v>180</v>
      </c>
      <c r="B185" s="1" t="s">
        <v>122</v>
      </c>
      <c r="C185" s="1" t="s">
        <v>2368</v>
      </c>
      <c r="D185" t="s">
        <v>45</v>
      </c>
    </row>
    <row r="186" spans="1:4" x14ac:dyDescent="0.45">
      <c r="A186" s="1" t="s">
        <v>180</v>
      </c>
      <c r="B186" s="1" t="s">
        <v>122</v>
      </c>
      <c r="C186" s="1" t="s">
        <v>2373</v>
      </c>
      <c r="D186" t="s">
        <v>45</v>
      </c>
    </row>
    <row r="187" spans="1:4" x14ac:dyDescent="0.45">
      <c r="A187" s="1" t="s">
        <v>180</v>
      </c>
      <c r="B187" s="1" t="s">
        <v>122</v>
      </c>
      <c r="C187" s="1" t="s">
        <v>2375</v>
      </c>
      <c r="D187" t="s">
        <v>45</v>
      </c>
    </row>
    <row r="188" spans="1:4" x14ac:dyDescent="0.45">
      <c r="A188" s="1" t="s">
        <v>180</v>
      </c>
      <c r="B188" s="1" t="s">
        <v>122</v>
      </c>
      <c r="C188" s="1" t="s">
        <v>2418</v>
      </c>
      <c r="D188" t="s">
        <v>45</v>
      </c>
    </row>
    <row r="189" spans="1:4" x14ac:dyDescent="0.45">
      <c r="A189" s="1" t="s">
        <v>180</v>
      </c>
      <c r="B189" s="1" t="s">
        <v>122</v>
      </c>
      <c r="C189" s="1" t="s">
        <v>2457</v>
      </c>
      <c r="D189" t="s">
        <v>45</v>
      </c>
    </row>
    <row r="190" spans="1:4" x14ac:dyDescent="0.45">
      <c r="A190" s="1" t="s">
        <v>180</v>
      </c>
      <c r="B190" s="1" t="s">
        <v>122</v>
      </c>
      <c r="C190" s="1" t="s">
        <v>2461</v>
      </c>
      <c r="D190" t="s">
        <v>45</v>
      </c>
    </row>
    <row r="191" spans="1:4" x14ac:dyDescent="0.45">
      <c r="A191" s="1" t="s">
        <v>180</v>
      </c>
      <c r="B191" s="1" t="s">
        <v>122</v>
      </c>
      <c r="C191" s="1" t="s">
        <v>2480</v>
      </c>
      <c r="D191" t="s">
        <v>45</v>
      </c>
    </row>
    <row r="192" spans="1:4" x14ac:dyDescent="0.45">
      <c r="A192" s="1" t="s">
        <v>180</v>
      </c>
      <c r="B192" s="1" t="s">
        <v>122</v>
      </c>
      <c r="C192" s="1" t="s">
        <v>2484</v>
      </c>
      <c r="D192" t="s">
        <v>45</v>
      </c>
    </row>
    <row r="193" spans="1:4" x14ac:dyDescent="0.45">
      <c r="A193" s="1" t="s">
        <v>180</v>
      </c>
      <c r="B193" s="1" t="s">
        <v>122</v>
      </c>
      <c r="C193" s="1" t="s">
        <v>2511</v>
      </c>
      <c r="D193" t="s">
        <v>45</v>
      </c>
    </row>
    <row r="194" spans="1:4" x14ac:dyDescent="0.45">
      <c r="A194" s="1" t="s">
        <v>180</v>
      </c>
      <c r="B194" s="1" t="s">
        <v>122</v>
      </c>
      <c r="C194" s="1" t="s">
        <v>2611</v>
      </c>
      <c r="D194" t="s">
        <v>45</v>
      </c>
    </row>
    <row r="195" spans="1:4" x14ac:dyDescent="0.45">
      <c r="A195" s="1" t="s">
        <v>180</v>
      </c>
      <c r="B195" s="1" t="s">
        <v>122</v>
      </c>
      <c r="C195" s="1" t="s">
        <v>2619</v>
      </c>
      <c r="D195" t="s">
        <v>45</v>
      </c>
    </row>
    <row r="196" spans="1:4" x14ac:dyDescent="0.45">
      <c r="A196" s="1" t="s">
        <v>180</v>
      </c>
      <c r="B196" s="1" t="s">
        <v>122</v>
      </c>
      <c r="C196" s="1" t="s">
        <v>2674</v>
      </c>
      <c r="D196" t="s">
        <v>45</v>
      </c>
    </row>
    <row r="197" spans="1:4" x14ac:dyDescent="0.45">
      <c r="A197" s="1" t="s">
        <v>180</v>
      </c>
      <c r="B197" s="1" t="s">
        <v>123</v>
      </c>
      <c r="C197" s="1" t="s">
        <v>363</v>
      </c>
      <c r="D197" t="s">
        <v>24</v>
      </c>
    </row>
    <row r="198" spans="1:4" x14ac:dyDescent="0.45">
      <c r="A198" s="1" t="s">
        <v>180</v>
      </c>
      <c r="B198" s="1" t="s">
        <v>123</v>
      </c>
      <c r="C198" s="1" t="s">
        <v>432</v>
      </c>
      <c r="D198" t="s">
        <v>24</v>
      </c>
    </row>
    <row r="199" spans="1:4" x14ac:dyDescent="0.45">
      <c r="A199" s="1" t="s">
        <v>180</v>
      </c>
      <c r="B199" s="1" t="s">
        <v>123</v>
      </c>
      <c r="C199" s="1" t="s">
        <v>486</v>
      </c>
      <c r="D199" t="s">
        <v>24</v>
      </c>
    </row>
    <row r="200" spans="1:4" x14ac:dyDescent="0.45">
      <c r="A200" s="1" t="s">
        <v>180</v>
      </c>
      <c r="B200" s="1" t="s">
        <v>123</v>
      </c>
      <c r="C200" s="1" t="s">
        <v>665</v>
      </c>
      <c r="D200" t="s">
        <v>24</v>
      </c>
    </row>
    <row r="201" spans="1:4" x14ac:dyDescent="0.45">
      <c r="A201" s="1" t="s">
        <v>180</v>
      </c>
      <c r="B201" s="1" t="s">
        <v>123</v>
      </c>
      <c r="C201" s="1" t="s">
        <v>868</v>
      </c>
      <c r="D201" t="s">
        <v>24</v>
      </c>
    </row>
    <row r="202" spans="1:4" x14ac:dyDescent="0.45">
      <c r="A202" s="1" t="s">
        <v>180</v>
      </c>
      <c r="B202" s="1" t="s">
        <v>123</v>
      </c>
      <c r="C202" s="1" t="s">
        <v>887</v>
      </c>
      <c r="D202" t="s">
        <v>24</v>
      </c>
    </row>
    <row r="203" spans="1:4" x14ac:dyDescent="0.45">
      <c r="A203" s="1" t="s">
        <v>180</v>
      </c>
      <c r="B203" s="1" t="s">
        <v>123</v>
      </c>
      <c r="C203" s="1" t="s">
        <v>888</v>
      </c>
      <c r="D203" t="s">
        <v>24</v>
      </c>
    </row>
    <row r="204" spans="1:4" x14ac:dyDescent="0.45">
      <c r="A204" s="1" t="s">
        <v>180</v>
      </c>
      <c r="B204" s="1" t="s">
        <v>123</v>
      </c>
      <c r="C204" s="1" t="s">
        <v>1055</v>
      </c>
      <c r="D204" t="s">
        <v>24</v>
      </c>
    </row>
    <row r="205" spans="1:4" x14ac:dyDescent="0.45">
      <c r="A205" s="1" t="s">
        <v>180</v>
      </c>
      <c r="B205" s="1" t="s">
        <v>123</v>
      </c>
      <c r="C205" s="1" t="s">
        <v>1135</v>
      </c>
      <c r="D205" t="s">
        <v>24</v>
      </c>
    </row>
    <row r="206" spans="1:4" x14ac:dyDescent="0.45">
      <c r="A206" s="1" t="s">
        <v>180</v>
      </c>
      <c r="B206" s="1" t="s">
        <v>123</v>
      </c>
      <c r="C206" s="1" t="s">
        <v>1258</v>
      </c>
      <c r="D206" t="s">
        <v>24</v>
      </c>
    </row>
    <row r="207" spans="1:4" x14ac:dyDescent="0.45">
      <c r="A207" s="1" t="s">
        <v>180</v>
      </c>
      <c r="B207" s="1" t="s">
        <v>123</v>
      </c>
      <c r="C207" s="1" t="s">
        <v>1515</v>
      </c>
      <c r="D207" t="s">
        <v>24</v>
      </c>
    </row>
    <row r="208" spans="1:4" x14ac:dyDescent="0.45">
      <c r="A208" s="1" t="s">
        <v>180</v>
      </c>
      <c r="B208" s="1" t="s">
        <v>123</v>
      </c>
      <c r="C208" s="1" t="s">
        <v>1589</v>
      </c>
      <c r="D208" t="s">
        <v>24</v>
      </c>
    </row>
    <row r="209" spans="1:4" x14ac:dyDescent="0.45">
      <c r="A209" s="1" t="s">
        <v>180</v>
      </c>
      <c r="B209" s="1" t="s">
        <v>123</v>
      </c>
      <c r="C209" s="1" t="s">
        <v>1825</v>
      </c>
      <c r="D209" t="s">
        <v>24</v>
      </c>
    </row>
    <row r="210" spans="1:4" x14ac:dyDescent="0.45">
      <c r="A210" s="1" t="s">
        <v>180</v>
      </c>
      <c r="B210" s="1" t="s">
        <v>123</v>
      </c>
      <c r="C210" s="1" t="s">
        <v>123</v>
      </c>
      <c r="D210" t="s">
        <v>24</v>
      </c>
    </row>
    <row r="211" spans="1:4" x14ac:dyDescent="0.45">
      <c r="A211" s="1" t="s">
        <v>180</v>
      </c>
      <c r="B211" s="1" t="s">
        <v>123</v>
      </c>
      <c r="C211" s="1" t="s">
        <v>2091</v>
      </c>
      <c r="D211" t="s">
        <v>24</v>
      </c>
    </row>
    <row r="212" spans="1:4" x14ac:dyDescent="0.45">
      <c r="A212" s="1" t="s">
        <v>180</v>
      </c>
      <c r="B212" s="1" t="s">
        <v>123</v>
      </c>
      <c r="C212" s="1" t="s">
        <v>2151</v>
      </c>
      <c r="D212" t="s">
        <v>24</v>
      </c>
    </row>
    <row r="213" spans="1:4" x14ac:dyDescent="0.45">
      <c r="A213" s="1" t="s">
        <v>180</v>
      </c>
      <c r="B213" s="1" t="s">
        <v>123</v>
      </c>
      <c r="C213" s="1" t="s">
        <v>2322</v>
      </c>
      <c r="D213" t="s">
        <v>24</v>
      </c>
    </row>
    <row r="214" spans="1:4" x14ac:dyDescent="0.45">
      <c r="A214" s="1" t="s">
        <v>180</v>
      </c>
      <c r="B214" s="1" t="s">
        <v>123</v>
      </c>
      <c r="C214" s="1" t="s">
        <v>2387</v>
      </c>
      <c r="D214" t="s">
        <v>24</v>
      </c>
    </row>
    <row r="215" spans="1:4" x14ac:dyDescent="0.45">
      <c r="A215" s="1" t="s">
        <v>180</v>
      </c>
      <c r="B215" s="1" t="s">
        <v>123</v>
      </c>
      <c r="C215" s="1" t="s">
        <v>2551</v>
      </c>
      <c r="D215" t="s">
        <v>24</v>
      </c>
    </row>
    <row r="216" spans="1:4" x14ac:dyDescent="0.45">
      <c r="A216" s="1" t="s">
        <v>180</v>
      </c>
      <c r="B216" s="1" t="s">
        <v>123</v>
      </c>
      <c r="C216" s="1" t="s">
        <v>2561</v>
      </c>
      <c r="D216" t="s">
        <v>24</v>
      </c>
    </row>
    <row r="217" spans="1:4" x14ac:dyDescent="0.45">
      <c r="A217" s="1" t="s">
        <v>180</v>
      </c>
      <c r="B217" s="1" t="s">
        <v>123</v>
      </c>
      <c r="C217" s="1" t="s">
        <v>2614</v>
      </c>
      <c r="D217" t="s">
        <v>24</v>
      </c>
    </row>
    <row r="218" spans="1:4" x14ac:dyDescent="0.45">
      <c r="A218" s="1" t="s">
        <v>180</v>
      </c>
      <c r="B218" s="1" t="s">
        <v>123</v>
      </c>
      <c r="C218" s="1" t="s">
        <v>2853</v>
      </c>
      <c r="D218" t="s">
        <v>24</v>
      </c>
    </row>
    <row r="219" spans="1:4" x14ac:dyDescent="0.45">
      <c r="A219" s="1" t="s">
        <v>180</v>
      </c>
      <c r="B219" s="1" t="s">
        <v>124</v>
      </c>
      <c r="C219" s="1" t="s">
        <v>628</v>
      </c>
      <c r="D219" t="s">
        <v>26</v>
      </c>
    </row>
    <row r="220" spans="1:4" x14ac:dyDescent="0.45">
      <c r="A220" s="1" t="s">
        <v>180</v>
      </c>
      <c r="B220" s="1" t="s">
        <v>124</v>
      </c>
      <c r="C220" s="1" t="s">
        <v>699</v>
      </c>
      <c r="D220" t="s">
        <v>26</v>
      </c>
    </row>
    <row r="221" spans="1:4" x14ac:dyDescent="0.45">
      <c r="A221" s="1" t="s">
        <v>180</v>
      </c>
      <c r="B221" s="1" t="s">
        <v>124</v>
      </c>
      <c r="C221" s="1" t="s">
        <v>704</v>
      </c>
      <c r="D221" t="s">
        <v>26</v>
      </c>
    </row>
    <row r="222" spans="1:4" x14ac:dyDescent="0.45">
      <c r="A222" s="1" t="s">
        <v>180</v>
      </c>
      <c r="B222" s="1" t="s">
        <v>124</v>
      </c>
      <c r="C222" s="1" t="s">
        <v>707</v>
      </c>
      <c r="D222" t="s">
        <v>26</v>
      </c>
    </row>
    <row r="223" spans="1:4" x14ac:dyDescent="0.45">
      <c r="A223" s="1" t="s">
        <v>180</v>
      </c>
      <c r="B223" s="1" t="s">
        <v>124</v>
      </c>
      <c r="C223" s="1" t="s">
        <v>709</v>
      </c>
      <c r="D223" t="s">
        <v>26</v>
      </c>
    </row>
    <row r="224" spans="1:4" x14ac:dyDescent="0.45">
      <c r="A224" s="1" t="s">
        <v>180</v>
      </c>
      <c r="B224" s="1" t="s">
        <v>124</v>
      </c>
      <c r="C224" s="1" t="s">
        <v>885</v>
      </c>
      <c r="D224" t="s">
        <v>26</v>
      </c>
    </row>
    <row r="225" spans="1:4" x14ac:dyDescent="0.45">
      <c r="A225" s="1" t="s">
        <v>180</v>
      </c>
      <c r="B225" s="1" t="s">
        <v>124</v>
      </c>
      <c r="C225" s="1" t="s">
        <v>912</v>
      </c>
      <c r="D225" t="s">
        <v>26</v>
      </c>
    </row>
    <row r="226" spans="1:4" x14ac:dyDescent="0.45">
      <c r="A226" s="1" t="s">
        <v>180</v>
      </c>
      <c r="B226" s="1" t="s">
        <v>124</v>
      </c>
      <c r="C226" s="1" t="s">
        <v>955</v>
      </c>
      <c r="D226" t="s">
        <v>26</v>
      </c>
    </row>
    <row r="227" spans="1:4" x14ac:dyDescent="0.45">
      <c r="A227" s="1" t="s">
        <v>180</v>
      </c>
      <c r="B227" s="1" t="s">
        <v>124</v>
      </c>
      <c r="C227" s="1" t="s">
        <v>958</v>
      </c>
      <c r="D227" t="s">
        <v>26</v>
      </c>
    </row>
    <row r="228" spans="1:4" x14ac:dyDescent="0.45">
      <c r="A228" s="1" t="s">
        <v>180</v>
      </c>
      <c r="B228" s="1" t="s">
        <v>124</v>
      </c>
      <c r="C228" s="1" t="s">
        <v>1035</v>
      </c>
      <c r="D228" t="s">
        <v>26</v>
      </c>
    </row>
    <row r="229" spans="1:4" x14ac:dyDescent="0.45">
      <c r="A229" s="1" t="s">
        <v>180</v>
      </c>
      <c r="B229" s="1" t="s">
        <v>124</v>
      </c>
      <c r="C229" s="1" t="s">
        <v>1077</v>
      </c>
      <c r="D229" t="s">
        <v>26</v>
      </c>
    </row>
    <row r="230" spans="1:4" x14ac:dyDescent="0.45">
      <c r="A230" s="1" t="s">
        <v>180</v>
      </c>
      <c r="B230" s="1" t="s">
        <v>124</v>
      </c>
      <c r="C230" s="1" t="s">
        <v>1354</v>
      </c>
      <c r="D230" t="s">
        <v>26</v>
      </c>
    </row>
    <row r="231" spans="1:4" x14ac:dyDescent="0.45">
      <c r="A231" s="1" t="s">
        <v>180</v>
      </c>
      <c r="B231" s="1" t="s">
        <v>124</v>
      </c>
      <c r="C231" s="1" t="s">
        <v>1355</v>
      </c>
      <c r="D231" t="s">
        <v>26</v>
      </c>
    </row>
    <row r="232" spans="1:4" x14ac:dyDescent="0.45">
      <c r="A232" s="1" t="s">
        <v>180</v>
      </c>
      <c r="B232" s="1" t="s">
        <v>124</v>
      </c>
      <c r="C232" s="1" t="s">
        <v>1358</v>
      </c>
      <c r="D232" t="s">
        <v>26</v>
      </c>
    </row>
    <row r="233" spans="1:4" x14ac:dyDescent="0.45">
      <c r="A233" s="1" t="s">
        <v>180</v>
      </c>
      <c r="B233" s="1" t="s">
        <v>124</v>
      </c>
      <c r="C233" s="1" t="s">
        <v>1425</v>
      </c>
      <c r="D233" t="s">
        <v>26</v>
      </c>
    </row>
    <row r="234" spans="1:4" x14ac:dyDescent="0.45">
      <c r="A234" s="1" t="s">
        <v>180</v>
      </c>
      <c r="B234" s="1" t="s">
        <v>124</v>
      </c>
      <c r="C234" s="1" t="s">
        <v>1470</v>
      </c>
      <c r="D234" t="s">
        <v>26</v>
      </c>
    </row>
    <row r="235" spans="1:4" x14ac:dyDescent="0.45">
      <c r="A235" s="1" t="s">
        <v>180</v>
      </c>
      <c r="B235" s="1" t="s">
        <v>124</v>
      </c>
      <c r="C235" s="1" t="s">
        <v>1610</v>
      </c>
      <c r="D235" t="s">
        <v>26</v>
      </c>
    </row>
    <row r="236" spans="1:4" x14ac:dyDescent="0.45">
      <c r="A236" s="1" t="s">
        <v>180</v>
      </c>
      <c r="B236" s="1" t="s">
        <v>124</v>
      </c>
      <c r="C236" s="1" t="s">
        <v>1633</v>
      </c>
      <c r="D236" t="s">
        <v>26</v>
      </c>
    </row>
    <row r="237" spans="1:4" x14ac:dyDescent="0.45">
      <c r="A237" s="1" t="s">
        <v>180</v>
      </c>
      <c r="B237" s="1" t="s">
        <v>124</v>
      </c>
      <c r="C237" s="1" t="s">
        <v>1634</v>
      </c>
      <c r="D237" t="s">
        <v>26</v>
      </c>
    </row>
    <row r="238" spans="1:4" x14ac:dyDescent="0.45">
      <c r="A238" s="1" t="s">
        <v>180</v>
      </c>
      <c r="B238" s="1" t="s">
        <v>124</v>
      </c>
      <c r="C238" s="1" t="s">
        <v>1635</v>
      </c>
      <c r="D238" t="s">
        <v>26</v>
      </c>
    </row>
    <row r="239" spans="1:4" x14ac:dyDescent="0.45">
      <c r="A239" s="1" t="s">
        <v>180</v>
      </c>
      <c r="B239" s="1" t="s">
        <v>124</v>
      </c>
      <c r="C239" s="1" t="s">
        <v>1636</v>
      </c>
      <c r="D239" t="s">
        <v>26</v>
      </c>
    </row>
    <row r="240" spans="1:4" x14ac:dyDescent="0.45">
      <c r="A240" s="1" t="s">
        <v>180</v>
      </c>
      <c r="B240" s="1" t="s">
        <v>124</v>
      </c>
      <c r="C240" s="1" t="s">
        <v>1637</v>
      </c>
      <c r="D240" t="s">
        <v>26</v>
      </c>
    </row>
    <row r="241" spans="1:4" x14ac:dyDescent="0.45">
      <c r="A241" s="1" t="s">
        <v>180</v>
      </c>
      <c r="B241" s="1" t="s">
        <v>124</v>
      </c>
      <c r="C241" s="1" t="s">
        <v>1649</v>
      </c>
      <c r="D241" t="s">
        <v>26</v>
      </c>
    </row>
    <row r="242" spans="1:4" x14ac:dyDescent="0.45">
      <c r="A242" s="1" t="s">
        <v>180</v>
      </c>
      <c r="B242" s="1" t="s">
        <v>124</v>
      </c>
      <c r="C242" s="1" t="s">
        <v>1822</v>
      </c>
      <c r="D242" t="s">
        <v>26</v>
      </c>
    </row>
    <row r="243" spans="1:4" x14ac:dyDescent="0.45">
      <c r="A243" s="1" t="s">
        <v>180</v>
      </c>
      <c r="B243" s="1" t="s">
        <v>124</v>
      </c>
      <c r="C243" s="1" t="s">
        <v>1895</v>
      </c>
      <c r="D243" t="s">
        <v>26</v>
      </c>
    </row>
    <row r="244" spans="1:4" x14ac:dyDescent="0.45">
      <c r="A244" s="1" t="s">
        <v>180</v>
      </c>
      <c r="B244" s="1" t="s">
        <v>124</v>
      </c>
      <c r="C244" s="1" t="s">
        <v>1929</v>
      </c>
      <c r="D244" t="s">
        <v>26</v>
      </c>
    </row>
    <row r="245" spans="1:4" x14ac:dyDescent="0.45">
      <c r="A245" s="1" t="s">
        <v>180</v>
      </c>
      <c r="B245" s="1" t="s">
        <v>124</v>
      </c>
      <c r="C245" s="1" t="s">
        <v>1985</v>
      </c>
      <c r="D245" t="s">
        <v>26</v>
      </c>
    </row>
    <row r="246" spans="1:4" x14ac:dyDescent="0.45">
      <c r="A246" s="1" t="s">
        <v>180</v>
      </c>
      <c r="B246" s="1" t="s">
        <v>124</v>
      </c>
      <c r="C246" s="1" t="s">
        <v>2029</v>
      </c>
      <c r="D246" t="s">
        <v>26</v>
      </c>
    </row>
    <row r="247" spans="1:4" x14ac:dyDescent="0.45">
      <c r="A247" s="1" t="s">
        <v>180</v>
      </c>
      <c r="B247" s="1" t="s">
        <v>124</v>
      </c>
      <c r="C247" s="1" t="s">
        <v>2043</v>
      </c>
      <c r="D247" t="s">
        <v>26</v>
      </c>
    </row>
    <row r="248" spans="1:4" x14ac:dyDescent="0.45">
      <c r="A248" s="1" t="s">
        <v>180</v>
      </c>
      <c r="B248" s="1" t="s">
        <v>124</v>
      </c>
      <c r="C248" s="1" t="s">
        <v>2045</v>
      </c>
      <c r="D248" t="s">
        <v>26</v>
      </c>
    </row>
    <row r="249" spans="1:4" x14ac:dyDescent="0.45">
      <c r="A249" s="1" t="s">
        <v>180</v>
      </c>
      <c r="B249" s="1" t="s">
        <v>124</v>
      </c>
      <c r="C249" s="1" t="s">
        <v>2050</v>
      </c>
      <c r="D249" t="s">
        <v>26</v>
      </c>
    </row>
    <row r="250" spans="1:4" x14ac:dyDescent="0.45">
      <c r="A250" s="1" t="s">
        <v>180</v>
      </c>
      <c r="B250" s="1" t="s">
        <v>124</v>
      </c>
      <c r="C250" s="1" t="s">
        <v>124</v>
      </c>
      <c r="D250" t="s">
        <v>26</v>
      </c>
    </row>
    <row r="251" spans="1:4" x14ac:dyDescent="0.45">
      <c r="A251" s="1" t="s">
        <v>180</v>
      </c>
      <c r="B251" s="1" t="s">
        <v>124</v>
      </c>
      <c r="C251" s="1" t="s">
        <v>2067</v>
      </c>
      <c r="D251" t="s">
        <v>26</v>
      </c>
    </row>
    <row r="252" spans="1:4" x14ac:dyDescent="0.45">
      <c r="A252" s="1" t="s">
        <v>180</v>
      </c>
      <c r="B252" s="1" t="s">
        <v>124</v>
      </c>
      <c r="C252" s="1" t="s">
        <v>2127</v>
      </c>
      <c r="D252" t="s">
        <v>26</v>
      </c>
    </row>
    <row r="253" spans="1:4" x14ac:dyDescent="0.45">
      <c r="A253" s="1" t="s">
        <v>180</v>
      </c>
      <c r="B253" s="1" t="s">
        <v>124</v>
      </c>
      <c r="C253" s="1" t="s">
        <v>2135</v>
      </c>
      <c r="D253" t="s">
        <v>26</v>
      </c>
    </row>
    <row r="254" spans="1:4" x14ac:dyDescent="0.45">
      <c r="A254" s="1" t="s">
        <v>180</v>
      </c>
      <c r="B254" s="1" t="s">
        <v>124</v>
      </c>
      <c r="C254" s="1" t="s">
        <v>2170</v>
      </c>
      <c r="D254" t="s">
        <v>26</v>
      </c>
    </row>
    <row r="255" spans="1:4" x14ac:dyDescent="0.45">
      <c r="A255" s="1" t="s">
        <v>180</v>
      </c>
      <c r="B255" s="1" t="s">
        <v>124</v>
      </c>
      <c r="C255" s="1" t="s">
        <v>2176</v>
      </c>
      <c r="D255" t="s">
        <v>26</v>
      </c>
    </row>
    <row r="256" spans="1:4" x14ac:dyDescent="0.45">
      <c r="A256" s="1" t="s">
        <v>180</v>
      </c>
      <c r="B256" s="1" t="s">
        <v>124</v>
      </c>
      <c r="C256" s="1" t="s">
        <v>2385</v>
      </c>
      <c r="D256" t="s">
        <v>26</v>
      </c>
    </row>
    <row r="257" spans="1:4" x14ac:dyDescent="0.45">
      <c r="A257" s="1" t="s">
        <v>180</v>
      </c>
      <c r="B257" s="1" t="s">
        <v>124</v>
      </c>
      <c r="C257" s="1" t="s">
        <v>2468</v>
      </c>
      <c r="D257" t="s">
        <v>26</v>
      </c>
    </row>
    <row r="258" spans="1:4" x14ac:dyDescent="0.45">
      <c r="A258" s="1" t="s">
        <v>180</v>
      </c>
      <c r="B258" s="1" t="s">
        <v>124</v>
      </c>
      <c r="C258" s="1" t="s">
        <v>2527</v>
      </c>
      <c r="D258" t="s">
        <v>26</v>
      </c>
    </row>
    <row r="259" spans="1:4" x14ac:dyDescent="0.45">
      <c r="A259" s="1" t="s">
        <v>180</v>
      </c>
      <c r="B259" s="1" t="s">
        <v>124</v>
      </c>
      <c r="C259" s="1" t="s">
        <v>2693</v>
      </c>
      <c r="D259" t="s">
        <v>26</v>
      </c>
    </row>
    <row r="260" spans="1:4" x14ac:dyDescent="0.45">
      <c r="A260" s="1" t="s">
        <v>180</v>
      </c>
      <c r="B260" s="1" t="s">
        <v>124</v>
      </c>
      <c r="C260" s="1" t="s">
        <v>2882</v>
      </c>
      <c r="D260" t="s">
        <v>26</v>
      </c>
    </row>
    <row r="261" spans="1:4" x14ac:dyDescent="0.45">
      <c r="A261" s="1" t="s">
        <v>180</v>
      </c>
      <c r="B261" s="1" t="s">
        <v>125</v>
      </c>
      <c r="C261" s="1" t="s">
        <v>187</v>
      </c>
      <c r="D261" t="s">
        <v>25</v>
      </c>
    </row>
    <row r="262" spans="1:4" x14ac:dyDescent="0.45">
      <c r="A262" s="1" t="s">
        <v>180</v>
      </c>
      <c r="B262" s="1" t="s">
        <v>125</v>
      </c>
      <c r="C262" s="1" t="s">
        <v>203</v>
      </c>
      <c r="D262" t="s">
        <v>25</v>
      </c>
    </row>
    <row r="263" spans="1:4" x14ac:dyDescent="0.45">
      <c r="A263" s="1" t="s">
        <v>180</v>
      </c>
      <c r="B263" s="1" t="s">
        <v>125</v>
      </c>
      <c r="C263" s="1" t="s">
        <v>229</v>
      </c>
      <c r="D263" t="s">
        <v>25</v>
      </c>
    </row>
    <row r="264" spans="1:4" x14ac:dyDescent="0.45">
      <c r="A264" s="1" t="s">
        <v>180</v>
      </c>
      <c r="B264" s="1" t="s">
        <v>125</v>
      </c>
      <c r="C264" s="1" t="s">
        <v>243</v>
      </c>
      <c r="D264" t="s">
        <v>25</v>
      </c>
    </row>
    <row r="265" spans="1:4" x14ac:dyDescent="0.45">
      <c r="A265" s="1" t="s">
        <v>180</v>
      </c>
      <c r="B265" s="1" t="s">
        <v>125</v>
      </c>
      <c r="C265" s="1" t="s">
        <v>255</v>
      </c>
      <c r="D265" t="s">
        <v>25</v>
      </c>
    </row>
    <row r="266" spans="1:4" x14ac:dyDescent="0.45">
      <c r="A266" s="1" t="s">
        <v>180</v>
      </c>
      <c r="B266" s="1" t="s">
        <v>125</v>
      </c>
      <c r="C266" s="1" t="s">
        <v>300</v>
      </c>
      <c r="D266" t="s">
        <v>25</v>
      </c>
    </row>
    <row r="267" spans="1:4" x14ac:dyDescent="0.45">
      <c r="A267" s="1" t="s">
        <v>180</v>
      </c>
      <c r="B267" s="1" t="s">
        <v>125</v>
      </c>
      <c r="C267" s="1" t="s">
        <v>341</v>
      </c>
      <c r="D267" t="s">
        <v>25</v>
      </c>
    </row>
    <row r="268" spans="1:4" x14ac:dyDescent="0.45">
      <c r="A268" s="1" t="s">
        <v>180</v>
      </c>
      <c r="B268" s="1" t="s">
        <v>125</v>
      </c>
      <c r="C268" s="1" t="s">
        <v>387</v>
      </c>
      <c r="D268" t="s">
        <v>25</v>
      </c>
    </row>
    <row r="269" spans="1:4" x14ac:dyDescent="0.45">
      <c r="A269" s="1" t="s">
        <v>180</v>
      </c>
      <c r="B269" s="1" t="s">
        <v>125</v>
      </c>
      <c r="C269" s="1" t="s">
        <v>422</v>
      </c>
      <c r="D269" t="s">
        <v>25</v>
      </c>
    </row>
    <row r="270" spans="1:4" x14ac:dyDescent="0.45">
      <c r="A270" s="1" t="s">
        <v>180</v>
      </c>
      <c r="B270" s="1" t="s">
        <v>125</v>
      </c>
      <c r="C270" s="1" t="s">
        <v>469</v>
      </c>
      <c r="D270" t="s">
        <v>25</v>
      </c>
    </row>
    <row r="271" spans="1:4" x14ac:dyDescent="0.45">
      <c r="A271" s="1" t="s">
        <v>180</v>
      </c>
      <c r="B271" s="1" t="s">
        <v>125</v>
      </c>
      <c r="C271" s="1" t="s">
        <v>500</v>
      </c>
      <c r="D271" t="s">
        <v>25</v>
      </c>
    </row>
    <row r="272" spans="1:4" x14ac:dyDescent="0.45">
      <c r="A272" s="1" t="s">
        <v>180</v>
      </c>
      <c r="B272" s="1" t="s">
        <v>125</v>
      </c>
      <c r="C272" s="1" t="s">
        <v>507</v>
      </c>
      <c r="D272" t="s">
        <v>25</v>
      </c>
    </row>
    <row r="273" spans="1:4" x14ac:dyDescent="0.45">
      <c r="A273" s="1" t="s">
        <v>180</v>
      </c>
      <c r="B273" s="1" t="s">
        <v>125</v>
      </c>
      <c r="C273" s="1" t="s">
        <v>590</v>
      </c>
      <c r="D273" t="s">
        <v>25</v>
      </c>
    </row>
    <row r="274" spans="1:4" x14ac:dyDescent="0.45">
      <c r="A274" s="1" t="s">
        <v>180</v>
      </c>
      <c r="B274" s="1" t="s">
        <v>125</v>
      </c>
      <c r="C274" s="1" t="s">
        <v>614</v>
      </c>
      <c r="D274" t="s">
        <v>25</v>
      </c>
    </row>
    <row r="275" spans="1:4" x14ac:dyDescent="0.45">
      <c r="A275" s="1" t="s">
        <v>180</v>
      </c>
      <c r="B275" s="1" t="s">
        <v>125</v>
      </c>
      <c r="C275" s="1" t="s">
        <v>617</v>
      </c>
      <c r="D275" t="s">
        <v>25</v>
      </c>
    </row>
    <row r="276" spans="1:4" x14ac:dyDescent="0.45">
      <c r="A276" s="1" t="s">
        <v>180</v>
      </c>
      <c r="B276" s="1" t="s">
        <v>125</v>
      </c>
      <c r="C276" s="1" t="s">
        <v>625</v>
      </c>
      <c r="D276" t="s">
        <v>25</v>
      </c>
    </row>
    <row r="277" spans="1:4" x14ac:dyDescent="0.45">
      <c r="A277" s="1" t="s">
        <v>180</v>
      </c>
      <c r="B277" s="1" t="s">
        <v>125</v>
      </c>
      <c r="C277" s="1" t="s">
        <v>633</v>
      </c>
      <c r="D277" t="s">
        <v>25</v>
      </c>
    </row>
    <row r="278" spans="1:4" x14ac:dyDescent="0.45">
      <c r="A278" s="1" t="s">
        <v>180</v>
      </c>
      <c r="B278" s="1" t="s">
        <v>125</v>
      </c>
      <c r="C278" s="1" t="s">
        <v>639</v>
      </c>
      <c r="D278" t="s">
        <v>25</v>
      </c>
    </row>
    <row r="279" spans="1:4" x14ac:dyDescent="0.45">
      <c r="A279" s="1" t="s">
        <v>180</v>
      </c>
      <c r="B279" s="1" t="s">
        <v>125</v>
      </c>
      <c r="C279" s="1" t="s">
        <v>647</v>
      </c>
      <c r="D279" t="s">
        <v>25</v>
      </c>
    </row>
    <row r="280" spans="1:4" x14ac:dyDescent="0.45">
      <c r="A280" s="1" t="s">
        <v>180</v>
      </c>
      <c r="B280" s="1" t="s">
        <v>125</v>
      </c>
      <c r="C280" s="1" t="s">
        <v>678</v>
      </c>
      <c r="D280" t="s">
        <v>25</v>
      </c>
    </row>
    <row r="281" spans="1:4" x14ac:dyDescent="0.45">
      <c r="A281" s="1" t="s">
        <v>180</v>
      </c>
      <c r="B281" s="1" t="s">
        <v>125</v>
      </c>
      <c r="C281" s="1" t="s">
        <v>700</v>
      </c>
      <c r="D281" t="s">
        <v>25</v>
      </c>
    </row>
    <row r="282" spans="1:4" x14ac:dyDescent="0.45">
      <c r="A282" s="1" t="s">
        <v>180</v>
      </c>
      <c r="B282" s="1" t="s">
        <v>125</v>
      </c>
      <c r="C282" s="1" t="s">
        <v>705</v>
      </c>
      <c r="D282" t="s">
        <v>25</v>
      </c>
    </row>
    <row r="283" spans="1:4" x14ac:dyDescent="0.45">
      <c r="A283" s="1" t="s">
        <v>180</v>
      </c>
      <c r="B283" s="1" t="s">
        <v>125</v>
      </c>
      <c r="C283" s="1" t="s">
        <v>706</v>
      </c>
      <c r="D283" t="s">
        <v>25</v>
      </c>
    </row>
    <row r="284" spans="1:4" x14ac:dyDescent="0.45">
      <c r="A284" s="1" t="s">
        <v>180</v>
      </c>
      <c r="B284" s="1" t="s">
        <v>125</v>
      </c>
      <c r="C284" s="1" t="s">
        <v>708</v>
      </c>
      <c r="D284" t="s">
        <v>25</v>
      </c>
    </row>
    <row r="285" spans="1:4" x14ac:dyDescent="0.45">
      <c r="A285" s="1" t="s">
        <v>180</v>
      </c>
      <c r="B285" s="1" t="s">
        <v>125</v>
      </c>
      <c r="C285" s="1" t="s">
        <v>719</v>
      </c>
      <c r="D285" t="s">
        <v>25</v>
      </c>
    </row>
    <row r="286" spans="1:4" x14ac:dyDescent="0.45">
      <c r="A286" s="1" t="s">
        <v>180</v>
      </c>
      <c r="B286" s="1" t="s">
        <v>125</v>
      </c>
      <c r="C286" s="1" t="s">
        <v>732</v>
      </c>
      <c r="D286" t="s">
        <v>25</v>
      </c>
    </row>
    <row r="287" spans="1:4" x14ac:dyDescent="0.45">
      <c r="A287" s="1" t="s">
        <v>180</v>
      </c>
      <c r="B287" s="1" t="s">
        <v>125</v>
      </c>
      <c r="C287" s="1" t="s">
        <v>781</v>
      </c>
      <c r="D287" t="s">
        <v>25</v>
      </c>
    </row>
    <row r="288" spans="1:4" x14ac:dyDescent="0.45">
      <c r="A288" s="1" t="s">
        <v>180</v>
      </c>
      <c r="B288" s="1" t="s">
        <v>125</v>
      </c>
      <c r="C288" s="1" t="s">
        <v>782</v>
      </c>
      <c r="D288" t="s">
        <v>25</v>
      </c>
    </row>
    <row r="289" spans="1:4" x14ac:dyDescent="0.45">
      <c r="A289" s="1" t="s">
        <v>180</v>
      </c>
      <c r="B289" s="1" t="s">
        <v>125</v>
      </c>
      <c r="C289" s="1" t="s">
        <v>783</v>
      </c>
      <c r="D289" t="s">
        <v>25</v>
      </c>
    </row>
    <row r="290" spans="1:4" x14ac:dyDescent="0.45">
      <c r="A290" s="1" t="s">
        <v>180</v>
      </c>
      <c r="B290" s="1" t="s">
        <v>125</v>
      </c>
      <c r="C290" s="1" t="s">
        <v>834</v>
      </c>
      <c r="D290" t="s">
        <v>25</v>
      </c>
    </row>
    <row r="291" spans="1:4" x14ac:dyDescent="0.45">
      <c r="A291" s="1" t="s">
        <v>180</v>
      </c>
      <c r="B291" s="1" t="s">
        <v>125</v>
      </c>
      <c r="C291" s="1" t="s">
        <v>848</v>
      </c>
      <c r="D291" t="s">
        <v>25</v>
      </c>
    </row>
    <row r="292" spans="1:4" x14ac:dyDescent="0.45">
      <c r="A292" s="1" t="s">
        <v>180</v>
      </c>
      <c r="B292" s="1" t="s">
        <v>125</v>
      </c>
      <c r="C292" s="1" t="s">
        <v>850</v>
      </c>
      <c r="D292" t="s">
        <v>25</v>
      </c>
    </row>
    <row r="293" spans="1:4" x14ac:dyDescent="0.45">
      <c r="A293" s="1" t="s">
        <v>180</v>
      </c>
      <c r="B293" s="1" t="s">
        <v>125</v>
      </c>
      <c r="C293" s="1" t="s">
        <v>872</v>
      </c>
      <c r="D293" t="s">
        <v>25</v>
      </c>
    </row>
    <row r="294" spans="1:4" x14ac:dyDescent="0.45">
      <c r="A294" s="1" t="s">
        <v>180</v>
      </c>
      <c r="B294" s="1" t="s">
        <v>125</v>
      </c>
      <c r="C294" s="1" t="s">
        <v>905</v>
      </c>
      <c r="D294" t="s">
        <v>25</v>
      </c>
    </row>
    <row r="295" spans="1:4" x14ac:dyDescent="0.45">
      <c r="A295" s="1" t="s">
        <v>180</v>
      </c>
      <c r="B295" s="1" t="s">
        <v>125</v>
      </c>
      <c r="C295" s="1" t="s">
        <v>911</v>
      </c>
      <c r="D295" t="s">
        <v>25</v>
      </c>
    </row>
    <row r="296" spans="1:4" x14ac:dyDescent="0.45">
      <c r="A296" s="1" t="s">
        <v>180</v>
      </c>
      <c r="B296" s="1" t="s">
        <v>125</v>
      </c>
      <c r="C296" s="1" t="s">
        <v>920</v>
      </c>
      <c r="D296" t="s">
        <v>25</v>
      </c>
    </row>
    <row r="297" spans="1:4" x14ac:dyDescent="0.45">
      <c r="A297" s="1" t="s">
        <v>180</v>
      </c>
      <c r="B297" s="1" t="s">
        <v>125</v>
      </c>
      <c r="C297" s="1" t="s">
        <v>927</v>
      </c>
      <c r="D297" t="s">
        <v>25</v>
      </c>
    </row>
    <row r="298" spans="1:4" x14ac:dyDescent="0.45">
      <c r="A298" s="1" t="s">
        <v>180</v>
      </c>
      <c r="B298" s="1" t="s">
        <v>125</v>
      </c>
      <c r="C298" s="1" t="s">
        <v>946</v>
      </c>
      <c r="D298" t="s">
        <v>25</v>
      </c>
    </row>
    <row r="299" spans="1:4" x14ac:dyDescent="0.45">
      <c r="A299" s="1" t="s">
        <v>180</v>
      </c>
      <c r="B299" s="1" t="s">
        <v>125</v>
      </c>
      <c r="C299" s="1" t="s">
        <v>974</v>
      </c>
      <c r="D299" t="s">
        <v>25</v>
      </c>
    </row>
    <row r="300" spans="1:4" x14ac:dyDescent="0.45">
      <c r="A300" s="1" t="s">
        <v>180</v>
      </c>
      <c r="B300" s="1" t="s">
        <v>125</v>
      </c>
      <c r="C300" s="1" t="s">
        <v>1003</v>
      </c>
      <c r="D300" t="s">
        <v>25</v>
      </c>
    </row>
    <row r="301" spans="1:4" x14ac:dyDescent="0.45">
      <c r="A301" s="1" t="s">
        <v>180</v>
      </c>
      <c r="B301" s="1" t="s">
        <v>125</v>
      </c>
      <c r="C301" s="1" t="s">
        <v>1039</v>
      </c>
      <c r="D301" t="s">
        <v>25</v>
      </c>
    </row>
    <row r="302" spans="1:4" x14ac:dyDescent="0.45">
      <c r="A302" s="1" t="s">
        <v>180</v>
      </c>
      <c r="B302" s="1" t="s">
        <v>125</v>
      </c>
      <c r="C302" s="1" t="s">
        <v>1040</v>
      </c>
      <c r="D302" t="s">
        <v>25</v>
      </c>
    </row>
    <row r="303" spans="1:4" x14ac:dyDescent="0.45">
      <c r="A303" s="1" t="s">
        <v>180</v>
      </c>
      <c r="B303" s="1" t="s">
        <v>125</v>
      </c>
      <c r="C303" s="1" t="s">
        <v>1062</v>
      </c>
      <c r="D303" t="s">
        <v>25</v>
      </c>
    </row>
    <row r="304" spans="1:4" x14ac:dyDescent="0.45">
      <c r="A304" s="1" t="s">
        <v>180</v>
      </c>
      <c r="B304" s="1" t="s">
        <v>125</v>
      </c>
      <c r="C304" s="1" t="s">
        <v>1097</v>
      </c>
      <c r="D304" t="s">
        <v>25</v>
      </c>
    </row>
    <row r="305" spans="1:4" x14ac:dyDescent="0.45">
      <c r="A305" s="1" t="s">
        <v>180</v>
      </c>
      <c r="B305" s="1" t="s">
        <v>125</v>
      </c>
      <c r="C305" s="1" t="s">
        <v>1107</v>
      </c>
      <c r="D305" t="s">
        <v>25</v>
      </c>
    </row>
    <row r="306" spans="1:4" x14ac:dyDescent="0.45">
      <c r="A306" s="1" t="s">
        <v>180</v>
      </c>
      <c r="B306" s="1" t="s">
        <v>125</v>
      </c>
      <c r="C306" s="1" t="s">
        <v>1128</v>
      </c>
      <c r="D306" t="s">
        <v>25</v>
      </c>
    </row>
    <row r="307" spans="1:4" x14ac:dyDescent="0.45">
      <c r="A307" s="1" t="s">
        <v>180</v>
      </c>
      <c r="B307" s="1" t="s">
        <v>125</v>
      </c>
      <c r="C307" s="1" t="s">
        <v>1157</v>
      </c>
      <c r="D307" t="s">
        <v>25</v>
      </c>
    </row>
    <row r="308" spans="1:4" x14ac:dyDescent="0.45">
      <c r="A308" s="1" t="s">
        <v>180</v>
      </c>
      <c r="B308" s="1" t="s">
        <v>125</v>
      </c>
      <c r="C308" s="1" t="s">
        <v>1219</v>
      </c>
      <c r="D308" t="s">
        <v>25</v>
      </c>
    </row>
    <row r="309" spans="1:4" x14ac:dyDescent="0.45">
      <c r="A309" s="1" t="s">
        <v>180</v>
      </c>
      <c r="B309" s="1" t="s">
        <v>125</v>
      </c>
      <c r="C309" s="1" t="s">
        <v>1229</v>
      </c>
      <c r="D309" t="s">
        <v>25</v>
      </c>
    </row>
    <row r="310" spans="1:4" x14ac:dyDescent="0.45">
      <c r="A310" s="1" t="s">
        <v>180</v>
      </c>
      <c r="B310" s="1" t="s">
        <v>125</v>
      </c>
      <c r="C310" s="1" t="s">
        <v>1260</v>
      </c>
      <c r="D310" t="s">
        <v>25</v>
      </c>
    </row>
    <row r="311" spans="1:4" x14ac:dyDescent="0.45">
      <c r="A311" s="1" t="s">
        <v>180</v>
      </c>
      <c r="B311" s="1" t="s">
        <v>125</v>
      </c>
      <c r="C311" s="1" t="s">
        <v>1272</v>
      </c>
      <c r="D311" t="s">
        <v>25</v>
      </c>
    </row>
    <row r="312" spans="1:4" x14ac:dyDescent="0.45">
      <c r="A312" s="1" t="s">
        <v>180</v>
      </c>
      <c r="B312" s="1" t="s">
        <v>125</v>
      </c>
      <c r="C312" s="1" t="s">
        <v>1296</v>
      </c>
      <c r="D312" t="s">
        <v>25</v>
      </c>
    </row>
    <row r="313" spans="1:4" x14ac:dyDescent="0.45">
      <c r="A313" s="1" t="s">
        <v>180</v>
      </c>
      <c r="B313" s="1" t="s">
        <v>125</v>
      </c>
      <c r="C313" s="1" t="s">
        <v>1331</v>
      </c>
      <c r="D313" t="s">
        <v>25</v>
      </c>
    </row>
    <row r="314" spans="1:4" x14ac:dyDescent="0.45">
      <c r="A314" s="1" t="s">
        <v>180</v>
      </c>
      <c r="B314" s="1" t="s">
        <v>125</v>
      </c>
      <c r="C314" s="1" t="s">
        <v>1341</v>
      </c>
      <c r="D314" t="s">
        <v>25</v>
      </c>
    </row>
    <row r="315" spans="1:4" x14ac:dyDescent="0.45">
      <c r="A315" s="1" t="s">
        <v>180</v>
      </c>
      <c r="B315" s="1" t="s">
        <v>125</v>
      </c>
      <c r="C315" s="1" t="s">
        <v>1343</v>
      </c>
      <c r="D315" t="s">
        <v>25</v>
      </c>
    </row>
    <row r="316" spans="1:4" x14ac:dyDescent="0.45">
      <c r="A316" s="1" t="s">
        <v>180</v>
      </c>
      <c r="B316" s="1" t="s">
        <v>125</v>
      </c>
      <c r="C316" s="1" t="s">
        <v>1377</v>
      </c>
      <c r="D316" t="s">
        <v>25</v>
      </c>
    </row>
    <row r="317" spans="1:4" x14ac:dyDescent="0.45">
      <c r="A317" s="1" t="s">
        <v>180</v>
      </c>
      <c r="B317" s="1" t="s">
        <v>125</v>
      </c>
      <c r="C317" s="1" t="s">
        <v>1442</v>
      </c>
      <c r="D317" t="s">
        <v>25</v>
      </c>
    </row>
    <row r="318" spans="1:4" x14ac:dyDescent="0.45">
      <c r="A318" s="1" t="s">
        <v>180</v>
      </c>
      <c r="B318" s="1" t="s">
        <v>125</v>
      </c>
      <c r="C318" s="1" t="s">
        <v>1542</v>
      </c>
      <c r="D318" t="s">
        <v>25</v>
      </c>
    </row>
    <row r="319" spans="1:4" x14ac:dyDescent="0.45">
      <c r="A319" s="1" t="s">
        <v>180</v>
      </c>
      <c r="B319" s="1" t="s">
        <v>125</v>
      </c>
      <c r="C319" s="1" t="s">
        <v>1666</v>
      </c>
      <c r="D319" t="s">
        <v>25</v>
      </c>
    </row>
    <row r="320" spans="1:4" x14ac:dyDescent="0.45">
      <c r="A320" s="1" t="s">
        <v>180</v>
      </c>
      <c r="B320" s="1" t="s">
        <v>125</v>
      </c>
      <c r="C320" s="1" t="s">
        <v>1709</v>
      </c>
      <c r="D320" t="s">
        <v>25</v>
      </c>
    </row>
    <row r="321" spans="1:4" x14ac:dyDescent="0.45">
      <c r="A321" s="1" t="s">
        <v>180</v>
      </c>
      <c r="B321" s="1" t="s">
        <v>125</v>
      </c>
      <c r="C321" s="1" t="s">
        <v>1716</v>
      </c>
      <c r="D321" t="s">
        <v>25</v>
      </c>
    </row>
    <row r="322" spans="1:4" x14ac:dyDescent="0.45">
      <c r="A322" s="1" t="s">
        <v>180</v>
      </c>
      <c r="B322" s="1" t="s">
        <v>125</v>
      </c>
      <c r="C322" s="1" t="s">
        <v>1792</v>
      </c>
      <c r="D322" t="s">
        <v>25</v>
      </c>
    </row>
    <row r="323" spans="1:4" x14ac:dyDescent="0.45">
      <c r="A323" s="1" t="s">
        <v>180</v>
      </c>
      <c r="B323" s="1" t="s">
        <v>125</v>
      </c>
      <c r="C323" s="1" t="s">
        <v>1826</v>
      </c>
      <c r="D323" t="s">
        <v>25</v>
      </c>
    </row>
    <row r="324" spans="1:4" x14ac:dyDescent="0.45">
      <c r="A324" s="1" t="s">
        <v>180</v>
      </c>
      <c r="B324" s="1" t="s">
        <v>125</v>
      </c>
      <c r="C324" s="1" t="s">
        <v>1829</v>
      </c>
      <c r="D324" t="s">
        <v>25</v>
      </c>
    </row>
    <row r="325" spans="1:4" x14ac:dyDescent="0.45">
      <c r="A325" s="1" t="s">
        <v>180</v>
      </c>
      <c r="B325" s="1" t="s">
        <v>125</v>
      </c>
      <c r="C325" s="1" t="s">
        <v>1854</v>
      </c>
      <c r="D325" t="s">
        <v>25</v>
      </c>
    </row>
    <row r="326" spans="1:4" x14ac:dyDescent="0.45">
      <c r="A326" s="1" t="s">
        <v>180</v>
      </c>
      <c r="B326" s="1" t="s">
        <v>125</v>
      </c>
      <c r="C326" s="1" t="s">
        <v>1872</v>
      </c>
      <c r="D326" t="s">
        <v>25</v>
      </c>
    </row>
    <row r="327" spans="1:4" x14ac:dyDescent="0.45">
      <c r="A327" s="1" t="s">
        <v>180</v>
      </c>
      <c r="B327" s="1" t="s">
        <v>125</v>
      </c>
      <c r="C327" s="1" t="s">
        <v>1938</v>
      </c>
      <c r="D327" t="s">
        <v>25</v>
      </c>
    </row>
    <row r="328" spans="1:4" x14ac:dyDescent="0.45">
      <c r="A328" s="1" t="s">
        <v>180</v>
      </c>
      <c r="B328" s="1" t="s">
        <v>125</v>
      </c>
      <c r="C328" s="1" t="s">
        <v>1947</v>
      </c>
      <c r="D328" t="s">
        <v>25</v>
      </c>
    </row>
    <row r="329" spans="1:4" x14ac:dyDescent="0.45">
      <c r="A329" s="1" t="s">
        <v>180</v>
      </c>
      <c r="B329" s="1" t="s">
        <v>125</v>
      </c>
      <c r="C329" s="1" t="s">
        <v>2013</v>
      </c>
      <c r="D329" t="s">
        <v>25</v>
      </c>
    </row>
    <row r="330" spans="1:4" x14ac:dyDescent="0.45">
      <c r="A330" s="1" t="s">
        <v>180</v>
      </c>
      <c r="B330" s="1" t="s">
        <v>125</v>
      </c>
      <c r="C330" s="1" t="s">
        <v>2038</v>
      </c>
      <c r="D330" t="s">
        <v>25</v>
      </c>
    </row>
    <row r="331" spans="1:4" x14ac:dyDescent="0.45">
      <c r="A331" s="1" t="s">
        <v>180</v>
      </c>
      <c r="B331" s="1" t="s">
        <v>125</v>
      </c>
      <c r="C331" s="1" t="s">
        <v>2048</v>
      </c>
      <c r="D331" t="s">
        <v>25</v>
      </c>
    </row>
    <row r="332" spans="1:4" x14ac:dyDescent="0.45">
      <c r="A332" s="1" t="s">
        <v>180</v>
      </c>
      <c r="B332" s="1" t="s">
        <v>125</v>
      </c>
      <c r="C332" s="1" t="s">
        <v>2049</v>
      </c>
      <c r="D332" t="s">
        <v>25</v>
      </c>
    </row>
    <row r="333" spans="1:4" x14ac:dyDescent="0.45">
      <c r="A333" s="1" t="s">
        <v>180</v>
      </c>
      <c r="B333" s="1" t="s">
        <v>125</v>
      </c>
      <c r="C333" s="1" t="s">
        <v>2068</v>
      </c>
      <c r="D333" t="s">
        <v>25</v>
      </c>
    </row>
    <row r="334" spans="1:4" x14ac:dyDescent="0.45">
      <c r="A334" s="1" t="s">
        <v>180</v>
      </c>
      <c r="B334" s="1" t="s">
        <v>125</v>
      </c>
      <c r="C334" s="1" t="s">
        <v>2071</v>
      </c>
      <c r="D334" t="s">
        <v>25</v>
      </c>
    </row>
    <row r="335" spans="1:4" x14ac:dyDescent="0.45">
      <c r="A335" s="1" t="s">
        <v>180</v>
      </c>
      <c r="B335" s="1" t="s">
        <v>125</v>
      </c>
      <c r="C335" s="1" t="s">
        <v>2072</v>
      </c>
      <c r="D335" t="s">
        <v>25</v>
      </c>
    </row>
    <row r="336" spans="1:4" x14ac:dyDescent="0.45">
      <c r="A336" s="1" t="s">
        <v>180</v>
      </c>
      <c r="B336" s="1" t="s">
        <v>125</v>
      </c>
      <c r="C336" s="1" t="s">
        <v>125</v>
      </c>
      <c r="D336" t="s">
        <v>25</v>
      </c>
    </row>
    <row r="337" spans="1:4" x14ac:dyDescent="0.45">
      <c r="A337" s="1" t="s">
        <v>180</v>
      </c>
      <c r="B337" s="1" t="s">
        <v>125</v>
      </c>
      <c r="C337" s="1" t="s">
        <v>2073</v>
      </c>
      <c r="D337" t="s">
        <v>25</v>
      </c>
    </row>
    <row r="338" spans="1:4" x14ac:dyDescent="0.45">
      <c r="A338" s="1" t="s">
        <v>180</v>
      </c>
      <c r="B338" s="1" t="s">
        <v>125</v>
      </c>
      <c r="C338" s="1" t="s">
        <v>2074</v>
      </c>
      <c r="D338" t="s">
        <v>25</v>
      </c>
    </row>
    <row r="339" spans="1:4" x14ac:dyDescent="0.45">
      <c r="A339" s="1" t="s">
        <v>180</v>
      </c>
      <c r="B339" s="1" t="s">
        <v>125</v>
      </c>
      <c r="C339" s="1" t="s">
        <v>2075</v>
      </c>
      <c r="D339" t="s">
        <v>25</v>
      </c>
    </row>
    <row r="340" spans="1:4" x14ac:dyDescent="0.45">
      <c r="A340" s="1" t="s">
        <v>180</v>
      </c>
      <c r="B340" s="1" t="s">
        <v>125</v>
      </c>
      <c r="C340" s="1" t="s">
        <v>2090</v>
      </c>
      <c r="D340" t="s">
        <v>25</v>
      </c>
    </row>
    <row r="341" spans="1:4" x14ac:dyDescent="0.45">
      <c r="A341" s="1" t="s">
        <v>180</v>
      </c>
      <c r="B341" s="1" t="s">
        <v>125</v>
      </c>
      <c r="C341" s="1" t="s">
        <v>2109</v>
      </c>
      <c r="D341" t="s">
        <v>25</v>
      </c>
    </row>
    <row r="342" spans="1:4" x14ac:dyDescent="0.45">
      <c r="A342" s="1" t="s">
        <v>180</v>
      </c>
      <c r="B342" s="1" t="s">
        <v>125</v>
      </c>
      <c r="C342" s="1" t="s">
        <v>2203</v>
      </c>
      <c r="D342" t="s">
        <v>25</v>
      </c>
    </row>
    <row r="343" spans="1:4" x14ac:dyDescent="0.45">
      <c r="A343" s="1" t="s">
        <v>180</v>
      </c>
      <c r="B343" s="1" t="s">
        <v>125</v>
      </c>
      <c r="C343" s="1" t="s">
        <v>2263</v>
      </c>
      <c r="D343" t="s">
        <v>25</v>
      </c>
    </row>
    <row r="344" spans="1:4" x14ac:dyDescent="0.45">
      <c r="A344" s="1" t="s">
        <v>180</v>
      </c>
      <c r="B344" s="1" t="s">
        <v>125</v>
      </c>
      <c r="C344" s="1" t="s">
        <v>2284</v>
      </c>
      <c r="D344" t="s">
        <v>25</v>
      </c>
    </row>
    <row r="345" spans="1:4" x14ac:dyDescent="0.45">
      <c r="A345" s="1" t="s">
        <v>180</v>
      </c>
      <c r="B345" s="1" t="s">
        <v>125</v>
      </c>
      <c r="C345" s="1" t="s">
        <v>2302</v>
      </c>
      <c r="D345" t="s">
        <v>25</v>
      </c>
    </row>
    <row r="346" spans="1:4" x14ac:dyDescent="0.45">
      <c r="A346" s="1" t="s">
        <v>180</v>
      </c>
      <c r="B346" s="1" t="s">
        <v>125</v>
      </c>
      <c r="C346" s="1" t="s">
        <v>2323</v>
      </c>
      <c r="D346" t="s">
        <v>25</v>
      </c>
    </row>
    <row r="347" spans="1:4" x14ac:dyDescent="0.45">
      <c r="A347" s="1" t="s">
        <v>180</v>
      </c>
      <c r="B347" s="1" t="s">
        <v>125</v>
      </c>
      <c r="C347" s="1" t="s">
        <v>2376</v>
      </c>
      <c r="D347" t="s">
        <v>25</v>
      </c>
    </row>
    <row r="348" spans="1:4" x14ac:dyDescent="0.45">
      <c r="A348" s="1" t="s">
        <v>180</v>
      </c>
      <c r="B348" s="1" t="s">
        <v>125</v>
      </c>
      <c r="C348" s="1" t="s">
        <v>2382</v>
      </c>
      <c r="D348" t="s">
        <v>25</v>
      </c>
    </row>
    <row r="349" spans="1:4" x14ac:dyDescent="0.45">
      <c r="A349" s="1" t="s">
        <v>180</v>
      </c>
      <c r="B349" s="1" t="s">
        <v>125</v>
      </c>
      <c r="C349" s="1" t="s">
        <v>2391</v>
      </c>
      <c r="D349" t="s">
        <v>25</v>
      </c>
    </row>
    <row r="350" spans="1:4" x14ac:dyDescent="0.45">
      <c r="A350" s="1" t="s">
        <v>180</v>
      </c>
      <c r="B350" s="1" t="s">
        <v>125</v>
      </c>
      <c r="C350" s="1" t="s">
        <v>2408</v>
      </c>
      <c r="D350" t="s">
        <v>25</v>
      </c>
    </row>
    <row r="351" spans="1:4" x14ac:dyDescent="0.45">
      <c r="A351" s="1" t="s">
        <v>180</v>
      </c>
      <c r="B351" s="1" t="s">
        <v>125</v>
      </c>
      <c r="C351" s="1" t="s">
        <v>2425</v>
      </c>
      <c r="D351" t="s">
        <v>25</v>
      </c>
    </row>
    <row r="352" spans="1:4" x14ac:dyDescent="0.45">
      <c r="A352" s="1" t="s">
        <v>180</v>
      </c>
      <c r="B352" s="1" t="s">
        <v>125</v>
      </c>
      <c r="C352" s="1" t="s">
        <v>2443</v>
      </c>
      <c r="D352" t="s">
        <v>25</v>
      </c>
    </row>
    <row r="353" spans="1:4" x14ac:dyDescent="0.45">
      <c r="A353" s="1" t="s">
        <v>180</v>
      </c>
      <c r="B353" s="1" t="s">
        <v>125</v>
      </c>
      <c r="C353" s="1" t="s">
        <v>2455</v>
      </c>
      <c r="D353" t="s">
        <v>25</v>
      </c>
    </row>
    <row r="354" spans="1:4" x14ac:dyDescent="0.45">
      <c r="A354" s="1" t="s">
        <v>180</v>
      </c>
      <c r="B354" s="1" t="s">
        <v>125</v>
      </c>
      <c r="C354" s="1" t="s">
        <v>2461</v>
      </c>
      <c r="D354" t="s">
        <v>25</v>
      </c>
    </row>
    <row r="355" spans="1:4" x14ac:dyDescent="0.45">
      <c r="A355" s="1" t="s">
        <v>180</v>
      </c>
      <c r="B355" s="1" t="s">
        <v>125</v>
      </c>
      <c r="C355" s="1" t="s">
        <v>2563</v>
      </c>
      <c r="D355" t="s">
        <v>25</v>
      </c>
    </row>
    <row r="356" spans="1:4" x14ac:dyDescent="0.45">
      <c r="A356" s="1" t="s">
        <v>180</v>
      </c>
      <c r="B356" s="1" t="s">
        <v>125</v>
      </c>
      <c r="C356" s="1" t="s">
        <v>2577</v>
      </c>
      <c r="D356" t="s">
        <v>25</v>
      </c>
    </row>
    <row r="357" spans="1:4" x14ac:dyDescent="0.45">
      <c r="A357" s="1" t="s">
        <v>180</v>
      </c>
      <c r="B357" s="1" t="s">
        <v>125</v>
      </c>
      <c r="C357" s="1" t="s">
        <v>2591</v>
      </c>
      <c r="D357" t="s">
        <v>25</v>
      </c>
    </row>
    <row r="358" spans="1:4" x14ac:dyDescent="0.45">
      <c r="A358" s="1" t="s">
        <v>180</v>
      </c>
      <c r="B358" s="1" t="s">
        <v>125</v>
      </c>
      <c r="C358" s="1" t="s">
        <v>2592</v>
      </c>
      <c r="D358" t="s">
        <v>25</v>
      </c>
    </row>
    <row r="359" spans="1:4" x14ac:dyDescent="0.45">
      <c r="A359" s="1" t="s">
        <v>180</v>
      </c>
      <c r="B359" s="1" t="s">
        <v>125</v>
      </c>
      <c r="C359" s="1" t="s">
        <v>2643</v>
      </c>
      <c r="D359" t="s">
        <v>25</v>
      </c>
    </row>
    <row r="360" spans="1:4" x14ac:dyDescent="0.45">
      <c r="A360" s="1" t="s">
        <v>180</v>
      </c>
      <c r="B360" s="1" t="s">
        <v>125</v>
      </c>
      <c r="C360" s="1" t="s">
        <v>2653</v>
      </c>
      <c r="D360" t="s">
        <v>25</v>
      </c>
    </row>
    <row r="361" spans="1:4" x14ac:dyDescent="0.45">
      <c r="A361" s="1" t="s">
        <v>180</v>
      </c>
      <c r="B361" s="1" t="s">
        <v>125</v>
      </c>
      <c r="C361" s="1" t="s">
        <v>2676</v>
      </c>
      <c r="D361" t="s">
        <v>25</v>
      </c>
    </row>
    <row r="362" spans="1:4" x14ac:dyDescent="0.45">
      <c r="A362" s="1" t="s">
        <v>180</v>
      </c>
      <c r="B362" s="1" t="s">
        <v>125</v>
      </c>
      <c r="C362" s="1" t="s">
        <v>2710</v>
      </c>
      <c r="D362" t="s">
        <v>25</v>
      </c>
    </row>
    <row r="363" spans="1:4" x14ac:dyDescent="0.45">
      <c r="A363" s="1" t="s">
        <v>180</v>
      </c>
      <c r="B363" s="1" t="s">
        <v>125</v>
      </c>
      <c r="C363" s="1" t="s">
        <v>2775</v>
      </c>
      <c r="D363" t="s">
        <v>25</v>
      </c>
    </row>
    <row r="364" spans="1:4" x14ac:dyDescent="0.45">
      <c r="A364" s="1" t="s">
        <v>180</v>
      </c>
      <c r="B364" s="1" t="s">
        <v>125</v>
      </c>
      <c r="C364" s="1" t="s">
        <v>2787</v>
      </c>
      <c r="D364" t="s">
        <v>25</v>
      </c>
    </row>
    <row r="365" spans="1:4" x14ac:dyDescent="0.45">
      <c r="A365" s="1" t="s">
        <v>180</v>
      </c>
      <c r="B365" s="1" t="s">
        <v>125</v>
      </c>
      <c r="C365" s="1" t="s">
        <v>2795</v>
      </c>
      <c r="D365" t="s">
        <v>25</v>
      </c>
    </row>
    <row r="366" spans="1:4" x14ac:dyDescent="0.45">
      <c r="A366" s="1" t="s">
        <v>180</v>
      </c>
      <c r="B366" s="1" t="s">
        <v>125</v>
      </c>
      <c r="C366" s="1" t="s">
        <v>2801</v>
      </c>
      <c r="D366" t="s">
        <v>25</v>
      </c>
    </row>
    <row r="367" spans="1:4" x14ac:dyDescent="0.45">
      <c r="A367" s="1" t="s">
        <v>180</v>
      </c>
      <c r="B367" s="1" t="s">
        <v>125</v>
      </c>
      <c r="C367" s="1" t="s">
        <v>2886</v>
      </c>
      <c r="D367" t="s">
        <v>25</v>
      </c>
    </row>
    <row r="368" spans="1:4" x14ac:dyDescent="0.45">
      <c r="A368" s="1" t="s">
        <v>180</v>
      </c>
      <c r="B368" s="1" t="s">
        <v>126</v>
      </c>
      <c r="C368" s="1" t="s">
        <v>221</v>
      </c>
      <c r="D368" t="s">
        <v>44</v>
      </c>
    </row>
    <row r="369" spans="1:4" x14ac:dyDescent="0.45">
      <c r="A369" s="1" t="s">
        <v>180</v>
      </c>
      <c r="B369" s="1" t="s">
        <v>126</v>
      </c>
      <c r="C369" s="1" t="s">
        <v>244</v>
      </c>
      <c r="D369" t="s">
        <v>44</v>
      </c>
    </row>
    <row r="370" spans="1:4" x14ac:dyDescent="0.45">
      <c r="A370" s="1" t="s">
        <v>180</v>
      </c>
      <c r="B370" s="1" t="s">
        <v>126</v>
      </c>
      <c r="C370" s="1" t="s">
        <v>378</v>
      </c>
      <c r="D370" t="s">
        <v>44</v>
      </c>
    </row>
    <row r="371" spans="1:4" x14ac:dyDescent="0.45">
      <c r="A371" s="1" t="s">
        <v>180</v>
      </c>
      <c r="B371" s="1" t="s">
        <v>126</v>
      </c>
      <c r="C371" s="1" t="s">
        <v>402</v>
      </c>
      <c r="D371" t="s">
        <v>44</v>
      </c>
    </row>
    <row r="372" spans="1:4" x14ac:dyDescent="0.45">
      <c r="A372" s="1" t="s">
        <v>180</v>
      </c>
      <c r="B372" s="1" t="s">
        <v>126</v>
      </c>
      <c r="C372" s="1" t="s">
        <v>456</v>
      </c>
      <c r="D372" t="s">
        <v>44</v>
      </c>
    </row>
    <row r="373" spans="1:4" x14ac:dyDescent="0.45">
      <c r="A373" s="1" t="s">
        <v>180</v>
      </c>
      <c r="B373" s="1" t="s">
        <v>126</v>
      </c>
      <c r="C373" s="1" t="s">
        <v>462</v>
      </c>
      <c r="D373" t="s">
        <v>44</v>
      </c>
    </row>
    <row r="374" spans="1:4" x14ac:dyDescent="0.45">
      <c r="A374" s="1" t="s">
        <v>180</v>
      </c>
      <c r="B374" s="1" t="s">
        <v>126</v>
      </c>
      <c r="C374" s="1" t="s">
        <v>464</v>
      </c>
      <c r="D374" t="s">
        <v>44</v>
      </c>
    </row>
    <row r="375" spans="1:4" x14ac:dyDescent="0.45">
      <c r="A375" s="1" t="s">
        <v>180</v>
      </c>
      <c r="B375" s="1" t="s">
        <v>126</v>
      </c>
      <c r="C375" s="1" t="s">
        <v>485</v>
      </c>
      <c r="D375" t="s">
        <v>44</v>
      </c>
    </row>
    <row r="376" spans="1:4" x14ac:dyDescent="0.45">
      <c r="A376" s="1" t="s">
        <v>180</v>
      </c>
      <c r="B376" s="1" t="s">
        <v>126</v>
      </c>
      <c r="C376" s="1" t="s">
        <v>512</v>
      </c>
      <c r="D376" t="s">
        <v>44</v>
      </c>
    </row>
    <row r="377" spans="1:4" x14ac:dyDescent="0.45">
      <c r="A377" s="1" t="s">
        <v>180</v>
      </c>
      <c r="B377" s="1" t="s">
        <v>126</v>
      </c>
      <c r="C377" s="1" t="s">
        <v>559</v>
      </c>
      <c r="D377" t="s">
        <v>44</v>
      </c>
    </row>
    <row r="378" spans="1:4" x14ac:dyDescent="0.45">
      <c r="A378" s="1" t="s">
        <v>180</v>
      </c>
      <c r="B378" s="1" t="s">
        <v>126</v>
      </c>
      <c r="C378" s="1" t="s">
        <v>568</v>
      </c>
      <c r="D378" t="s">
        <v>44</v>
      </c>
    </row>
    <row r="379" spans="1:4" x14ac:dyDescent="0.45">
      <c r="A379" s="1" t="s">
        <v>180</v>
      </c>
      <c r="B379" s="1" t="s">
        <v>126</v>
      </c>
      <c r="C379" s="1" t="s">
        <v>583</v>
      </c>
      <c r="D379" t="s">
        <v>44</v>
      </c>
    </row>
    <row r="380" spans="1:4" x14ac:dyDescent="0.45">
      <c r="A380" s="1" t="s">
        <v>180</v>
      </c>
      <c r="B380" s="1" t="s">
        <v>126</v>
      </c>
      <c r="C380" s="1" t="s">
        <v>587</v>
      </c>
      <c r="D380" t="s">
        <v>44</v>
      </c>
    </row>
    <row r="381" spans="1:4" x14ac:dyDescent="0.45">
      <c r="A381" s="1" t="s">
        <v>180</v>
      </c>
      <c r="B381" s="1" t="s">
        <v>126</v>
      </c>
      <c r="C381" s="1" t="s">
        <v>672</v>
      </c>
      <c r="D381" t="s">
        <v>44</v>
      </c>
    </row>
    <row r="382" spans="1:4" x14ac:dyDescent="0.45">
      <c r="A382" s="1" t="s">
        <v>180</v>
      </c>
      <c r="B382" s="1" t="s">
        <v>126</v>
      </c>
      <c r="C382" s="1" t="s">
        <v>715</v>
      </c>
      <c r="D382" t="s">
        <v>44</v>
      </c>
    </row>
    <row r="383" spans="1:4" x14ac:dyDescent="0.45">
      <c r="A383" s="1" t="s">
        <v>180</v>
      </c>
      <c r="B383" s="1" t="s">
        <v>126</v>
      </c>
      <c r="C383" s="1" t="s">
        <v>809</v>
      </c>
      <c r="D383" t="s">
        <v>44</v>
      </c>
    </row>
    <row r="384" spans="1:4" x14ac:dyDescent="0.45">
      <c r="A384" s="1" t="s">
        <v>180</v>
      </c>
      <c r="B384" s="1" t="s">
        <v>126</v>
      </c>
      <c r="C384" s="1" t="s">
        <v>824</v>
      </c>
      <c r="D384" t="s">
        <v>44</v>
      </c>
    </row>
    <row r="385" spans="1:4" x14ac:dyDescent="0.45">
      <c r="A385" s="1" t="s">
        <v>180</v>
      </c>
      <c r="B385" s="1" t="s">
        <v>126</v>
      </c>
      <c r="C385" s="1" t="s">
        <v>829</v>
      </c>
      <c r="D385" t="s">
        <v>44</v>
      </c>
    </row>
    <row r="386" spans="1:4" x14ac:dyDescent="0.45">
      <c r="A386" s="1" t="s">
        <v>180</v>
      </c>
      <c r="B386" s="1" t="s">
        <v>126</v>
      </c>
      <c r="C386" s="1" t="s">
        <v>903</v>
      </c>
      <c r="D386" t="s">
        <v>44</v>
      </c>
    </row>
    <row r="387" spans="1:4" x14ac:dyDescent="0.45">
      <c r="A387" s="1" t="s">
        <v>180</v>
      </c>
      <c r="B387" s="1" t="s">
        <v>126</v>
      </c>
      <c r="C387" s="1" t="s">
        <v>947</v>
      </c>
      <c r="D387" t="s">
        <v>44</v>
      </c>
    </row>
    <row r="388" spans="1:4" x14ac:dyDescent="0.45">
      <c r="A388" s="1" t="s">
        <v>180</v>
      </c>
      <c r="B388" s="1" t="s">
        <v>126</v>
      </c>
      <c r="C388" s="1" t="s">
        <v>952</v>
      </c>
      <c r="D388" t="s">
        <v>44</v>
      </c>
    </row>
    <row r="389" spans="1:4" x14ac:dyDescent="0.45">
      <c r="A389" s="1" t="s">
        <v>180</v>
      </c>
      <c r="B389" s="1" t="s">
        <v>126</v>
      </c>
      <c r="C389" s="1" t="s">
        <v>968</v>
      </c>
      <c r="D389" t="s">
        <v>44</v>
      </c>
    </row>
    <row r="390" spans="1:4" x14ac:dyDescent="0.45">
      <c r="A390" s="1" t="s">
        <v>180</v>
      </c>
      <c r="B390" s="1" t="s">
        <v>126</v>
      </c>
      <c r="C390" s="1" t="s">
        <v>1075</v>
      </c>
      <c r="D390" t="s">
        <v>44</v>
      </c>
    </row>
    <row r="391" spans="1:4" x14ac:dyDescent="0.45">
      <c r="A391" s="1" t="s">
        <v>180</v>
      </c>
      <c r="B391" s="1" t="s">
        <v>126</v>
      </c>
      <c r="C391" s="1" t="s">
        <v>1099</v>
      </c>
      <c r="D391" t="s">
        <v>44</v>
      </c>
    </row>
    <row r="392" spans="1:4" x14ac:dyDescent="0.45">
      <c r="A392" s="1" t="s">
        <v>180</v>
      </c>
      <c r="B392" s="1" t="s">
        <v>126</v>
      </c>
      <c r="C392" s="1" t="s">
        <v>1108</v>
      </c>
      <c r="D392" t="s">
        <v>44</v>
      </c>
    </row>
    <row r="393" spans="1:4" x14ac:dyDescent="0.45">
      <c r="A393" s="1" t="s">
        <v>180</v>
      </c>
      <c r="B393" s="1" t="s">
        <v>126</v>
      </c>
      <c r="C393" s="1" t="s">
        <v>1140</v>
      </c>
      <c r="D393" t="s">
        <v>44</v>
      </c>
    </row>
    <row r="394" spans="1:4" x14ac:dyDescent="0.45">
      <c r="A394" s="1" t="s">
        <v>180</v>
      </c>
      <c r="B394" s="1" t="s">
        <v>126</v>
      </c>
      <c r="C394" s="1" t="s">
        <v>1171</v>
      </c>
      <c r="D394" t="s">
        <v>44</v>
      </c>
    </row>
    <row r="395" spans="1:4" x14ac:dyDescent="0.45">
      <c r="A395" s="1" t="s">
        <v>180</v>
      </c>
      <c r="B395" s="1" t="s">
        <v>126</v>
      </c>
      <c r="C395" s="1" t="s">
        <v>1172</v>
      </c>
      <c r="D395" t="s">
        <v>44</v>
      </c>
    </row>
    <row r="396" spans="1:4" x14ac:dyDescent="0.45">
      <c r="A396" s="1" t="s">
        <v>180</v>
      </c>
      <c r="B396" s="1" t="s">
        <v>126</v>
      </c>
      <c r="C396" s="1" t="s">
        <v>1200</v>
      </c>
      <c r="D396" t="s">
        <v>44</v>
      </c>
    </row>
    <row r="397" spans="1:4" x14ac:dyDescent="0.45">
      <c r="A397" s="1" t="s">
        <v>180</v>
      </c>
      <c r="B397" s="1" t="s">
        <v>126</v>
      </c>
      <c r="C397" s="1" t="s">
        <v>1346</v>
      </c>
      <c r="D397" t="s">
        <v>44</v>
      </c>
    </row>
    <row r="398" spans="1:4" x14ac:dyDescent="0.45">
      <c r="A398" s="1" t="s">
        <v>180</v>
      </c>
      <c r="B398" s="1" t="s">
        <v>126</v>
      </c>
      <c r="C398" s="1" t="s">
        <v>1460</v>
      </c>
      <c r="D398" t="s">
        <v>44</v>
      </c>
    </row>
    <row r="399" spans="1:4" x14ac:dyDescent="0.45">
      <c r="A399" s="1" t="s">
        <v>180</v>
      </c>
      <c r="B399" s="1" t="s">
        <v>126</v>
      </c>
      <c r="C399" s="1" t="s">
        <v>1477</v>
      </c>
      <c r="D399" t="s">
        <v>44</v>
      </c>
    </row>
    <row r="400" spans="1:4" x14ac:dyDescent="0.45">
      <c r="A400" s="1" t="s">
        <v>180</v>
      </c>
      <c r="B400" s="1" t="s">
        <v>126</v>
      </c>
      <c r="C400" s="1" t="s">
        <v>1509</v>
      </c>
      <c r="D400" t="s">
        <v>44</v>
      </c>
    </row>
    <row r="401" spans="1:4" x14ac:dyDescent="0.45">
      <c r="A401" s="1" t="s">
        <v>180</v>
      </c>
      <c r="B401" s="1" t="s">
        <v>126</v>
      </c>
      <c r="C401" s="1" t="s">
        <v>1514</v>
      </c>
      <c r="D401" t="s">
        <v>44</v>
      </c>
    </row>
    <row r="402" spans="1:4" x14ac:dyDescent="0.45">
      <c r="A402" s="1" t="s">
        <v>180</v>
      </c>
      <c r="B402" s="1" t="s">
        <v>126</v>
      </c>
      <c r="C402" s="1" t="s">
        <v>1523</v>
      </c>
      <c r="D402" t="s">
        <v>44</v>
      </c>
    </row>
    <row r="403" spans="1:4" x14ac:dyDescent="0.45">
      <c r="A403" s="1" t="s">
        <v>180</v>
      </c>
      <c r="B403" s="1" t="s">
        <v>126</v>
      </c>
      <c r="C403" s="1" t="s">
        <v>1605</v>
      </c>
      <c r="D403" t="s">
        <v>44</v>
      </c>
    </row>
    <row r="404" spans="1:4" x14ac:dyDescent="0.45">
      <c r="A404" s="1" t="s">
        <v>180</v>
      </c>
      <c r="B404" s="1" t="s">
        <v>126</v>
      </c>
      <c r="C404" s="1" t="s">
        <v>1632</v>
      </c>
      <c r="D404" t="s">
        <v>44</v>
      </c>
    </row>
    <row r="405" spans="1:4" x14ac:dyDescent="0.45">
      <c r="A405" s="1" t="s">
        <v>180</v>
      </c>
      <c r="B405" s="1" t="s">
        <v>126</v>
      </c>
      <c r="C405" s="1" t="s">
        <v>1665</v>
      </c>
      <c r="D405" t="s">
        <v>44</v>
      </c>
    </row>
    <row r="406" spans="1:4" x14ac:dyDescent="0.45">
      <c r="A406" s="1" t="s">
        <v>180</v>
      </c>
      <c r="B406" s="1" t="s">
        <v>126</v>
      </c>
      <c r="C406" s="1" t="s">
        <v>1729</v>
      </c>
      <c r="D406" t="s">
        <v>44</v>
      </c>
    </row>
    <row r="407" spans="1:4" x14ac:dyDescent="0.45">
      <c r="A407" s="1" t="s">
        <v>180</v>
      </c>
      <c r="B407" s="1" t="s">
        <v>126</v>
      </c>
      <c r="C407" s="1" t="s">
        <v>1747</v>
      </c>
      <c r="D407" t="s">
        <v>44</v>
      </c>
    </row>
    <row r="408" spans="1:4" x14ac:dyDescent="0.45">
      <c r="A408" s="1" t="s">
        <v>180</v>
      </c>
      <c r="B408" s="1" t="s">
        <v>126</v>
      </c>
      <c r="C408" s="1" t="s">
        <v>1767</v>
      </c>
      <c r="D408" t="s">
        <v>44</v>
      </c>
    </row>
    <row r="409" spans="1:4" x14ac:dyDescent="0.45">
      <c r="A409" s="1" t="s">
        <v>180</v>
      </c>
      <c r="B409" s="1" t="s">
        <v>126</v>
      </c>
      <c r="C409" s="1" t="s">
        <v>1786</v>
      </c>
      <c r="D409" t="s">
        <v>44</v>
      </c>
    </row>
    <row r="410" spans="1:4" x14ac:dyDescent="0.45">
      <c r="A410" s="1" t="s">
        <v>180</v>
      </c>
      <c r="B410" s="1" t="s">
        <v>126</v>
      </c>
      <c r="C410" s="1" t="s">
        <v>1787</v>
      </c>
      <c r="D410" t="s">
        <v>44</v>
      </c>
    </row>
    <row r="411" spans="1:4" x14ac:dyDescent="0.45">
      <c r="A411" s="1" t="s">
        <v>180</v>
      </c>
      <c r="B411" s="1" t="s">
        <v>126</v>
      </c>
      <c r="C411" s="1" t="s">
        <v>1958</v>
      </c>
      <c r="D411" t="s">
        <v>44</v>
      </c>
    </row>
    <row r="412" spans="1:4" x14ac:dyDescent="0.45">
      <c r="A412" s="1" t="s">
        <v>180</v>
      </c>
      <c r="B412" s="1" t="s">
        <v>126</v>
      </c>
      <c r="C412" s="1" t="s">
        <v>1964</v>
      </c>
      <c r="D412" t="s">
        <v>44</v>
      </c>
    </row>
    <row r="413" spans="1:4" x14ac:dyDescent="0.45">
      <c r="A413" s="1" t="s">
        <v>180</v>
      </c>
      <c r="B413" s="1" t="s">
        <v>126</v>
      </c>
      <c r="C413" s="1" t="s">
        <v>1973</v>
      </c>
      <c r="D413" t="s">
        <v>44</v>
      </c>
    </row>
    <row r="414" spans="1:4" x14ac:dyDescent="0.45">
      <c r="A414" s="1" t="s">
        <v>180</v>
      </c>
      <c r="B414" s="1" t="s">
        <v>126</v>
      </c>
      <c r="C414" s="1" t="s">
        <v>2142</v>
      </c>
      <c r="D414" t="s">
        <v>44</v>
      </c>
    </row>
    <row r="415" spans="1:4" x14ac:dyDescent="0.45">
      <c r="A415" s="1" t="s">
        <v>180</v>
      </c>
      <c r="B415" s="1" t="s">
        <v>126</v>
      </c>
      <c r="C415" s="1" t="s">
        <v>2154</v>
      </c>
      <c r="D415" t="s">
        <v>44</v>
      </c>
    </row>
    <row r="416" spans="1:4" x14ac:dyDescent="0.45">
      <c r="A416" s="1" t="s">
        <v>180</v>
      </c>
      <c r="B416" s="1" t="s">
        <v>126</v>
      </c>
      <c r="C416" s="1" t="s">
        <v>2157</v>
      </c>
      <c r="D416" t="s">
        <v>44</v>
      </c>
    </row>
    <row r="417" spans="1:4" x14ac:dyDescent="0.45">
      <c r="A417" s="1" t="s">
        <v>180</v>
      </c>
      <c r="B417" s="1" t="s">
        <v>126</v>
      </c>
      <c r="C417" s="1" t="s">
        <v>2177</v>
      </c>
      <c r="D417" t="s">
        <v>44</v>
      </c>
    </row>
    <row r="418" spans="1:4" x14ac:dyDescent="0.45">
      <c r="A418" s="1" t="s">
        <v>180</v>
      </c>
      <c r="B418" s="1" t="s">
        <v>126</v>
      </c>
      <c r="C418" s="1" t="s">
        <v>2212</v>
      </c>
      <c r="D418" t="s">
        <v>44</v>
      </c>
    </row>
    <row r="419" spans="1:4" x14ac:dyDescent="0.45">
      <c r="A419" s="1" t="s">
        <v>180</v>
      </c>
      <c r="B419" s="1" t="s">
        <v>126</v>
      </c>
      <c r="C419" s="1" t="s">
        <v>2213</v>
      </c>
      <c r="D419" t="s">
        <v>44</v>
      </c>
    </row>
    <row r="420" spans="1:4" x14ac:dyDescent="0.45">
      <c r="A420" s="1" t="s">
        <v>180</v>
      </c>
      <c r="B420" s="1" t="s">
        <v>126</v>
      </c>
      <c r="C420" s="1" t="s">
        <v>2294</v>
      </c>
      <c r="D420" t="s">
        <v>44</v>
      </c>
    </row>
    <row r="421" spans="1:4" x14ac:dyDescent="0.45">
      <c r="A421" s="1" t="s">
        <v>180</v>
      </c>
      <c r="B421" s="1" t="s">
        <v>126</v>
      </c>
      <c r="C421" s="1" t="s">
        <v>2314</v>
      </c>
      <c r="D421" t="s">
        <v>44</v>
      </c>
    </row>
    <row r="422" spans="1:4" x14ac:dyDescent="0.45">
      <c r="A422" s="1" t="s">
        <v>180</v>
      </c>
      <c r="B422" s="1" t="s">
        <v>126</v>
      </c>
      <c r="C422" s="1" t="s">
        <v>2316</v>
      </c>
      <c r="D422" t="s">
        <v>44</v>
      </c>
    </row>
    <row r="423" spans="1:4" x14ac:dyDescent="0.45">
      <c r="A423" s="1" t="s">
        <v>180</v>
      </c>
      <c r="B423" s="1" t="s">
        <v>126</v>
      </c>
      <c r="C423" s="1" t="s">
        <v>2381</v>
      </c>
      <c r="D423" t="s">
        <v>44</v>
      </c>
    </row>
    <row r="424" spans="1:4" x14ac:dyDescent="0.45">
      <c r="A424" s="1" t="s">
        <v>180</v>
      </c>
      <c r="B424" s="1" t="s">
        <v>126</v>
      </c>
      <c r="C424" s="1" t="s">
        <v>2413</v>
      </c>
      <c r="D424" t="s">
        <v>44</v>
      </c>
    </row>
    <row r="425" spans="1:4" x14ac:dyDescent="0.45">
      <c r="A425" s="1" t="s">
        <v>180</v>
      </c>
      <c r="B425" s="1" t="s">
        <v>126</v>
      </c>
      <c r="C425" s="1" t="s">
        <v>2483</v>
      </c>
      <c r="D425" t="s">
        <v>44</v>
      </c>
    </row>
    <row r="426" spans="1:4" x14ac:dyDescent="0.45">
      <c r="A426" s="1" t="s">
        <v>180</v>
      </c>
      <c r="B426" s="1" t="s">
        <v>126</v>
      </c>
      <c r="C426" s="1" t="s">
        <v>2598</v>
      </c>
      <c r="D426" t="s">
        <v>44</v>
      </c>
    </row>
    <row r="427" spans="1:4" x14ac:dyDescent="0.45">
      <c r="A427" s="1" t="s">
        <v>180</v>
      </c>
      <c r="B427" s="1" t="s">
        <v>126</v>
      </c>
      <c r="C427" s="1" t="s">
        <v>2615</v>
      </c>
      <c r="D427" t="s">
        <v>44</v>
      </c>
    </row>
    <row r="428" spans="1:4" x14ac:dyDescent="0.45">
      <c r="A428" s="1" t="s">
        <v>180</v>
      </c>
      <c r="B428" s="1" t="s">
        <v>126</v>
      </c>
      <c r="C428" s="1" t="s">
        <v>2642</v>
      </c>
      <c r="D428" t="s">
        <v>44</v>
      </c>
    </row>
    <row r="429" spans="1:4" x14ac:dyDescent="0.45">
      <c r="A429" s="1" t="s">
        <v>180</v>
      </c>
      <c r="B429" s="1" t="s">
        <v>126</v>
      </c>
      <c r="C429" s="1" t="s">
        <v>2650</v>
      </c>
      <c r="D429" t="s">
        <v>44</v>
      </c>
    </row>
    <row r="430" spans="1:4" x14ac:dyDescent="0.45">
      <c r="A430" s="1" t="s">
        <v>180</v>
      </c>
      <c r="B430" s="1" t="s">
        <v>126</v>
      </c>
      <c r="C430" s="1" t="s">
        <v>126</v>
      </c>
      <c r="D430" t="s">
        <v>44</v>
      </c>
    </row>
    <row r="431" spans="1:4" x14ac:dyDescent="0.45">
      <c r="A431" s="1" t="s">
        <v>180</v>
      </c>
      <c r="B431" s="1" t="s">
        <v>126</v>
      </c>
      <c r="C431" s="1" t="s">
        <v>2665</v>
      </c>
      <c r="D431" t="s">
        <v>44</v>
      </c>
    </row>
    <row r="432" spans="1:4" x14ac:dyDescent="0.45">
      <c r="A432" s="1" t="s">
        <v>180</v>
      </c>
      <c r="B432" s="1" t="s">
        <v>126</v>
      </c>
      <c r="C432" s="1" t="s">
        <v>2675</v>
      </c>
      <c r="D432" t="s">
        <v>44</v>
      </c>
    </row>
    <row r="433" spans="1:4" x14ac:dyDescent="0.45">
      <c r="A433" s="1" t="s">
        <v>180</v>
      </c>
      <c r="B433" s="1" t="s">
        <v>126</v>
      </c>
      <c r="C433" s="1" t="s">
        <v>2681</v>
      </c>
      <c r="D433" t="s">
        <v>44</v>
      </c>
    </row>
    <row r="434" spans="1:4" x14ac:dyDescent="0.45">
      <c r="A434" s="1" t="s">
        <v>180</v>
      </c>
      <c r="B434" s="1" t="s">
        <v>126</v>
      </c>
      <c r="C434" s="1" t="s">
        <v>2733</v>
      </c>
      <c r="D434" t="s">
        <v>44</v>
      </c>
    </row>
    <row r="435" spans="1:4" x14ac:dyDescent="0.45">
      <c r="A435" s="1" t="s">
        <v>180</v>
      </c>
      <c r="B435" s="1" t="s">
        <v>126</v>
      </c>
      <c r="C435" s="1" t="s">
        <v>2797</v>
      </c>
      <c r="D435" t="s">
        <v>44</v>
      </c>
    </row>
    <row r="436" spans="1:4" x14ac:dyDescent="0.45">
      <c r="A436" s="1" t="s">
        <v>180</v>
      </c>
      <c r="B436" s="1" t="s">
        <v>126</v>
      </c>
      <c r="C436" s="1" t="s">
        <v>2812</v>
      </c>
      <c r="D436" t="s">
        <v>44</v>
      </c>
    </row>
    <row r="437" spans="1:4" x14ac:dyDescent="0.45">
      <c r="A437" s="1" t="s">
        <v>180</v>
      </c>
      <c r="B437" s="1" t="s">
        <v>126</v>
      </c>
      <c r="C437" s="1" t="s">
        <v>2856</v>
      </c>
      <c r="D437" t="s">
        <v>44</v>
      </c>
    </row>
    <row r="438" spans="1:4" x14ac:dyDescent="0.45">
      <c r="A438" s="1" t="s">
        <v>180</v>
      </c>
      <c r="B438" s="1" t="s">
        <v>126</v>
      </c>
      <c r="C438" s="1" t="s">
        <v>2879</v>
      </c>
      <c r="D438" t="s">
        <v>44</v>
      </c>
    </row>
    <row r="439" spans="1:4" x14ac:dyDescent="0.45">
      <c r="A439" s="1" t="s">
        <v>180</v>
      </c>
      <c r="B439" s="1" t="s">
        <v>127</v>
      </c>
      <c r="C439" s="1" t="s">
        <v>201</v>
      </c>
      <c r="D439" t="s">
        <v>7</v>
      </c>
    </row>
    <row r="440" spans="1:4" x14ac:dyDescent="0.45">
      <c r="A440" s="1" t="s">
        <v>180</v>
      </c>
      <c r="B440" s="1" t="s">
        <v>127</v>
      </c>
      <c r="C440" s="1" t="s">
        <v>206</v>
      </c>
      <c r="D440" t="s">
        <v>7</v>
      </c>
    </row>
    <row r="441" spans="1:4" x14ac:dyDescent="0.45">
      <c r="A441" s="1" t="s">
        <v>180</v>
      </c>
      <c r="B441" s="1" t="s">
        <v>127</v>
      </c>
      <c r="C441" s="1" t="s">
        <v>361</v>
      </c>
      <c r="D441" t="s">
        <v>7</v>
      </c>
    </row>
    <row r="442" spans="1:4" x14ac:dyDescent="0.45">
      <c r="A442" s="1" t="s">
        <v>180</v>
      </c>
      <c r="B442" s="1" t="s">
        <v>127</v>
      </c>
      <c r="C442" s="1" t="s">
        <v>386</v>
      </c>
      <c r="D442" t="s">
        <v>7</v>
      </c>
    </row>
    <row r="443" spans="1:4" x14ac:dyDescent="0.45">
      <c r="A443" s="1" t="s">
        <v>180</v>
      </c>
      <c r="B443" s="1" t="s">
        <v>127</v>
      </c>
      <c r="C443" s="1" t="s">
        <v>418</v>
      </c>
      <c r="D443" t="s">
        <v>7</v>
      </c>
    </row>
    <row r="444" spans="1:4" x14ac:dyDescent="0.45">
      <c r="A444" s="1" t="s">
        <v>180</v>
      </c>
      <c r="B444" s="1" t="s">
        <v>127</v>
      </c>
      <c r="C444" s="1" t="s">
        <v>551</v>
      </c>
      <c r="D444" t="s">
        <v>7</v>
      </c>
    </row>
    <row r="445" spans="1:4" x14ac:dyDescent="0.45">
      <c r="A445" s="1" t="s">
        <v>180</v>
      </c>
      <c r="B445" s="1" t="s">
        <v>127</v>
      </c>
      <c r="C445" s="1" t="s">
        <v>638</v>
      </c>
      <c r="D445" t="s">
        <v>7</v>
      </c>
    </row>
    <row r="446" spans="1:4" x14ac:dyDescent="0.45">
      <c r="A446" s="1" t="s">
        <v>180</v>
      </c>
      <c r="B446" s="1" t="s">
        <v>127</v>
      </c>
      <c r="C446" s="1" t="s">
        <v>894</v>
      </c>
      <c r="D446" t="s">
        <v>7</v>
      </c>
    </row>
    <row r="447" spans="1:4" x14ac:dyDescent="0.45">
      <c r="A447" s="1" t="s">
        <v>180</v>
      </c>
      <c r="B447" s="1" t="s">
        <v>127</v>
      </c>
      <c r="C447" s="1" t="s">
        <v>1199</v>
      </c>
      <c r="D447" t="s">
        <v>7</v>
      </c>
    </row>
    <row r="448" spans="1:4" x14ac:dyDescent="0.45">
      <c r="A448" s="1" t="s">
        <v>180</v>
      </c>
      <c r="B448" s="1" t="s">
        <v>127</v>
      </c>
      <c r="C448" s="1" t="s">
        <v>1351</v>
      </c>
      <c r="D448" t="s">
        <v>7</v>
      </c>
    </row>
    <row r="449" spans="1:4" x14ac:dyDescent="0.45">
      <c r="A449" s="1" t="s">
        <v>180</v>
      </c>
      <c r="B449" s="1" t="s">
        <v>127</v>
      </c>
      <c r="C449" s="1" t="s">
        <v>1362</v>
      </c>
      <c r="D449" t="s">
        <v>7</v>
      </c>
    </row>
    <row r="450" spans="1:4" x14ac:dyDescent="0.45">
      <c r="A450" s="1" t="s">
        <v>180</v>
      </c>
      <c r="B450" s="1" t="s">
        <v>127</v>
      </c>
      <c r="C450" s="1" t="s">
        <v>1440</v>
      </c>
      <c r="D450" t="s">
        <v>7</v>
      </c>
    </row>
    <row r="451" spans="1:4" x14ac:dyDescent="0.45">
      <c r="A451" s="1" t="s">
        <v>180</v>
      </c>
      <c r="B451" s="1" t="s">
        <v>127</v>
      </c>
      <c r="C451" s="1" t="s">
        <v>1575</v>
      </c>
      <c r="D451" t="s">
        <v>7</v>
      </c>
    </row>
    <row r="452" spans="1:4" x14ac:dyDescent="0.45">
      <c r="A452" s="1" t="s">
        <v>180</v>
      </c>
      <c r="B452" s="1" t="s">
        <v>127</v>
      </c>
      <c r="C452" s="1" t="s">
        <v>1754</v>
      </c>
      <c r="D452" t="s">
        <v>7</v>
      </c>
    </row>
    <row r="453" spans="1:4" x14ac:dyDescent="0.45">
      <c r="A453" s="1" t="s">
        <v>180</v>
      </c>
      <c r="B453" s="1" t="s">
        <v>127</v>
      </c>
      <c r="C453" s="1" t="s">
        <v>1813</v>
      </c>
      <c r="D453" t="s">
        <v>7</v>
      </c>
    </row>
    <row r="454" spans="1:4" x14ac:dyDescent="0.45">
      <c r="A454" s="1" t="s">
        <v>180</v>
      </c>
      <c r="B454" s="1" t="s">
        <v>127</v>
      </c>
      <c r="C454" s="1" t="s">
        <v>1894</v>
      </c>
      <c r="D454" t="s">
        <v>7</v>
      </c>
    </row>
    <row r="455" spans="1:4" x14ac:dyDescent="0.45">
      <c r="A455" s="1" t="s">
        <v>180</v>
      </c>
      <c r="B455" s="1" t="s">
        <v>127</v>
      </c>
      <c r="C455" s="1" t="s">
        <v>1918</v>
      </c>
      <c r="D455" t="s">
        <v>7</v>
      </c>
    </row>
    <row r="456" spans="1:4" x14ac:dyDescent="0.45">
      <c r="A456" s="1" t="s">
        <v>180</v>
      </c>
      <c r="B456" s="1" t="s">
        <v>127</v>
      </c>
      <c r="C456" s="1" t="s">
        <v>2135</v>
      </c>
      <c r="D456" t="s">
        <v>7</v>
      </c>
    </row>
    <row r="457" spans="1:4" x14ac:dyDescent="0.45">
      <c r="A457" s="1" t="s">
        <v>180</v>
      </c>
      <c r="B457" s="1" t="s">
        <v>127</v>
      </c>
      <c r="C457" s="1" t="s">
        <v>2161</v>
      </c>
      <c r="D457" t="s">
        <v>7</v>
      </c>
    </row>
    <row r="458" spans="1:4" x14ac:dyDescent="0.45">
      <c r="A458" s="1" t="s">
        <v>180</v>
      </c>
      <c r="B458" s="1" t="s">
        <v>127</v>
      </c>
      <c r="C458" s="1" t="s">
        <v>2201</v>
      </c>
      <c r="D458" t="s">
        <v>7</v>
      </c>
    </row>
    <row r="459" spans="1:4" x14ac:dyDescent="0.45">
      <c r="A459" s="1" t="s">
        <v>180</v>
      </c>
      <c r="B459" s="1" t="s">
        <v>127</v>
      </c>
      <c r="C459" s="1" t="s">
        <v>2510</v>
      </c>
      <c r="D459" t="s">
        <v>7</v>
      </c>
    </row>
    <row r="460" spans="1:4" x14ac:dyDescent="0.45">
      <c r="A460" s="1" t="s">
        <v>180</v>
      </c>
      <c r="B460" s="1" t="s">
        <v>127</v>
      </c>
      <c r="C460" s="1" t="s">
        <v>2534</v>
      </c>
      <c r="D460" t="s">
        <v>7</v>
      </c>
    </row>
    <row r="461" spans="1:4" x14ac:dyDescent="0.45">
      <c r="A461" s="1" t="s">
        <v>180</v>
      </c>
      <c r="B461" s="1" t="s">
        <v>127</v>
      </c>
      <c r="C461" s="1" t="s">
        <v>2609</v>
      </c>
      <c r="D461" t="s">
        <v>7</v>
      </c>
    </row>
    <row r="462" spans="1:4" x14ac:dyDescent="0.45">
      <c r="A462" s="1" t="s">
        <v>180</v>
      </c>
      <c r="B462" s="1" t="s">
        <v>127</v>
      </c>
      <c r="C462" s="1" t="s">
        <v>127</v>
      </c>
      <c r="D462" t="s">
        <v>7</v>
      </c>
    </row>
    <row r="463" spans="1:4" x14ac:dyDescent="0.45">
      <c r="A463" s="1" t="s">
        <v>180</v>
      </c>
      <c r="B463" s="1" t="s">
        <v>127</v>
      </c>
      <c r="C463" s="1" t="s">
        <v>2861</v>
      </c>
      <c r="D463" t="s">
        <v>7</v>
      </c>
    </row>
    <row r="464" spans="1:4" x14ac:dyDescent="0.45">
      <c r="A464" s="1" t="s">
        <v>180</v>
      </c>
      <c r="B464" s="1" t="s">
        <v>127</v>
      </c>
      <c r="C464" s="1" t="s">
        <v>2875</v>
      </c>
      <c r="D464" t="s">
        <v>7</v>
      </c>
    </row>
    <row r="465" spans="1:4" x14ac:dyDescent="0.45">
      <c r="A465" s="1" t="s">
        <v>180</v>
      </c>
      <c r="B465" s="1" t="s">
        <v>128</v>
      </c>
      <c r="C465" s="1" t="s">
        <v>350</v>
      </c>
      <c r="D465" t="s">
        <v>31</v>
      </c>
    </row>
    <row r="466" spans="1:4" x14ac:dyDescent="0.45">
      <c r="A466" s="1" t="s">
        <v>180</v>
      </c>
      <c r="B466" s="1" t="s">
        <v>128</v>
      </c>
      <c r="C466" s="1" t="s">
        <v>785</v>
      </c>
      <c r="D466" t="s">
        <v>31</v>
      </c>
    </row>
    <row r="467" spans="1:4" x14ac:dyDescent="0.45">
      <c r="A467" s="1" t="s">
        <v>180</v>
      </c>
      <c r="B467" s="1" t="s">
        <v>128</v>
      </c>
      <c r="C467" s="1" t="s">
        <v>815</v>
      </c>
      <c r="D467" t="s">
        <v>31</v>
      </c>
    </row>
    <row r="468" spans="1:4" x14ac:dyDescent="0.45">
      <c r="A468" s="1" t="s">
        <v>180</v>
      </c>
      <c r="B468" s="1" t="s">
        <v>128</v>
      </c>
      <c r="C468" s="1" t="s">
        <v>858</v>
      </c>
      <c r="D468" t="s">
        <v>31</v>
      </c>
    </row>
    <row r="469" spans="1:4" x14ac:dyDescent="0.45">
      <c r="A469" s="1" t="s">
        <v>180</v>
      </c>
      <c r="B469" s="1" t="s">
        <v>128</v>
      </c>
      <c r="C469" s="1" t="s">
        <v>898</v>
      </c>
      <c r="D469" t="s">
        <v>31</v>
      </c>
    </row>
    <row r="470" spans="1:4" x14ac:dyDescent="0.45">
      <c r="A470" s="1" t="s">
        <v>180</v>
      </c>
      <c r="B470" s="1" t="s">
        <v>128</v>
      </c>
      <c r="C470" s="1" t="s">
        <v>1120</v>
      </c>
      <c r="D470" t="s">
        <v>31</v>
      </c>
    </row>
    <row r="471" spans="1:4" x14ac:dyDescent="0.45">
      <c r="A471" s="1" t="s">
        <v>180</v>
      </c>
      <c r="B471" s="1" t="s">
        <v>128</v>
      </c>
      <c r="C471" s="1" t="s">
        <v>1484</v>
      </c>
      <c r="D471" t="s">
        <v>31</v>
      </c>
    </row>
    <row r="472" spans="1:4" x14ac:dyDescent="0.45">
      <c r="A472" s="1" t="s">
        <v>180</v>
      </c>
      <c r="B472" s="1" t="s">
        <v>128</v>
      </c>
      <c r="C472" s="1" t="s">
        <v>1715</v>
      </c>
      <c r="D472" t="s">
        <v>31</v>
      </c>
    </row>
    <row r="473" spans="1:4" x14ac:dyDescent="0.45">
      <c r="A473" s="1" t="s">
        <v>180</v>
      </c>
      <c r="B473" s="1" t="s">
        <v>128</v>
      </c>
      <c r="C473" s="1" t="s">
        <v>1806</v>
      </c>
      <c r="D473" t="s">
        <v>31</v>
      </c>
    </row>
    <row r="474" spans="1:4" x14ac:dyDescent="0.45">
      <c r="A474" s="1" t="s">
        <v>180</v>
      </c>
      <c r="B474" s="1" t="s">
        <v>128</v>
      </c>
      <c r="C474" s="1" t="s">
        <v>1817</v>
      </c>
      <c r="D474" t="s">
        <v>31</v>
      </c>
    </row>
    <row r="475" spans="1:4" x14ac:dyDescent="0.45">
      <c r="A475" s="1" t="s">
        <v>180</v>
      </c>
      <c r="B475" s="1" t="s">
        <v>128</v>
      </c>
      <c r="C475" s="1" t="s">
        <v>1877</v>
      </c>
      <c r="D475" t="s">
        <v>31</v>
      </c>
    </row>
    <row r="476" spans="1:4" x14ac:dyDescent="0.45">
      <c r="A476" s="1" t="s">
        <v>180</v>
      </c>
      <c r="B476" s="1" t="s">
        <v>128</v>
      </c>
      <c r="C476" s="1" t="s">
        <v>2106</v>
      </c>
      <c r="D476" t="s">
        <v>31</v>
      </c>
    </row>
    <row r="477" spans="1:4" x14ac:dyDescent="0.45">
      <c r="A477" s="1" t="s">
        <v>180</v>
      </c>
      <c r="B477" s="1" t="s">
        <v>128</v>
      </c>
      <c r="C477" s="1" t="s">
        <v>2433</v>
      </c>
      <c r="D477" t="s">
        <v>31</v>
      </c>
    </row>
    <row r="478" spans="1:4" x14ac:dyDescent="0.45">
      <c r="A478" s="1" t="s">
        <v>180</v>
      </c>
      <c r="B478" s="1" t="s">
        <v>128</v>
      </c>
      <c r="C478" s="1" t="s">
        <v>2605</v>
      </c>
      <c r="D478" t="s">
        <v>31</v>
      </c>
    </row>
    <row r="479" spans="1:4" x14ac:dyDescent="0.45">
      <c r="A479" s="1" t="s">
        <v>180</v>
      </c>
      <c r="B479" s="1" t="s">
        <v>128</v>
      </c>
      <c r="C479" s="1" t="s">
        <v>2636</v>
      </c>
      <c r="D479" t="s">
        <v>31</v>
      </c>
    </row>
    <row r="480" spans="1:4" x14ac:dyDescent="0.45">
      <c r="A480" s="1" t="s">
        <v>180</v>
      </c>
      <c r="B480" s="1" t="s">
        <v>128</v>
      </c>
      <c r="C480" s="1" t="s">
        <v>2723</v>
      </c>
      <c r="D480" t="s">
        <v>31</v>
      </c>
    </row>
    <row r="481" spans="1:4" x14ac:dyDescent="0.45">
      <c r="A481" s="1" t="s">
        <v>180</v>
      </c>
      <c r="B481" s="1" t="s">
        <v>128</v>
      </c>
      <c r="C481" s="1" t="s">
        <v>128</v>
      </c>
      <c r="D481" t="s">
        <v>31</v>
      </c>
    </row>
    <row r="482" spans="1:4" x14ac:dyDescent="0.45">
      <c r="A482" s="1" t="s">
        <v>180</v>
      </c>
      <c r="B482" s="1" t="s">
        <v>128</v>
      </c>
      <c r="C482" s="1" t="s">
        <v>2894</v>
      </c>
      <c r="D482" t="s">
        <v>31</v>
      </c>
    </row>
    <row r="483" spans="1:4" x14ac:dyDescent="0.45">
      <c r="A483" s="1" t="s">
        <v>180</v>
      </c>
      <c r="B483" s="1" t="s">
        <v>129</v>
      </c>
      <c r="C483" s="1" t="s">
        <v>231</v>
      </c>
      <c r="D483" t="s">
        <v>6</v>
      </c>
    </row>
    <row r="484" spans="1:4" x14ac:dyDescent="0.45">
      <c r="A484" s="1" t="s">
        <v>180</v>
      </c>
      <c r="B484" s="1" t="s">
        <v>129</v>
      </c>
      <c r="C484" s="1" t="s">
        <v>413</v>
      </c>
      <c r="D484" t="s">
        <v>6</v>
      </c>
    </row>
    <row r="485" spans="1:4" x14ac:dyDescent="0.45">
      <c r="A485" s="1" t="s">
        <v>180</v>
      </c>
      <c r="B485" s="1" t="s">
        <v>129</v>
      </c>
      <c r="C485" s="1" t="s">
        <v>571</v>
      </c>
      <c r="D485" t="s">
        <v>6</v>
      </c>
    </row>
    <row r="486" spans="1:4" x14ac:dyDescent="0.45">
      <c r="A486" s="1" t="s">
        <v>180</v>
      </c>
      <c r="B486" s="1" t="s">
        <v>129</v>
      </c>
      <c r="C486" s="1" t="s">
        <v>572</v>
      </c>
      <c r="D486" t="s">
        <v>6</v>
      </c>
    </row>
    <row r="487" spans="1:4" x14ac:dyDescent="0.45">
      <c r="A487" s="1" t="s">
        <v>180</v>
      </c>
      <c r="B487" s="1" t="s">
        <v>129</v>
      </c>
      <c r="C487" s="1" t="s">
        <v>573</v>
      </c>
      <c r="D487" t="s">
        <v>6</v>
      </c>
    </row>
    <row r="488" spans="1:4" x14ac:dyDescent="0.45">
      <c r="A488" s="1" t="s">
        <v>180</v>
      </c>
      <c r="B488" s="1" t="s">
        <v>129</v>
      </c>
      <c r="C488" s="1" t="s">
        <v>774</v>
      </c>
      <c r="D488" t="s">
        <v>6</v>
      </c>
    </row>
    <row r="489" spans="1:4" x14ac:dyDescent="0.45">
      <c r="A489" s="1" t="s">
        <v>180</v>
      </c>
      <c r="B489" s="1" t="s">
        <v>129</v>
      </c>
      <c r="C489" s="1" t="s">
        <v>812</v>
      </c>
      <c r="D489" t="s">
        <v>6</v>
      </c>
    </row>
    <row r="490" spans="1:4" x14ac:dyDescent="0.45">
      <c r="A490" s="1" t="s">
        <v>180</v>
      </c>
      <c r="B490" s="1" t="s">
        <v>129</v>
      </c>
      <c r="C490" s="1" t="s">
        <v>813</v>
      </c>
      <c r="D490" t="s">
        <v>6</v>
      </c>
    </row>
    <row r="491" spans="1:4" x14ac:dyDescent="0.45">
      <c r="A491" s="1" t="s">
        <v>180</v>
      </c>
      <c r="B491" s="1" t="s">
        <v>129</v>
      </c>
      <c r="C491" s="1" t="s">
        <v>895</v>
      </c>
      <c r="D491" t="s">
        <v>6</v>
      </c>
    </row>
    <row r="492" spans="1:4" x14ac:dyDescent="0.45">
      <c r="A492" s="1" t="s">
        <v>180</v>
      </c>
      <c r="B492" s="1" t="s">
        <v>129</v>
      </c>
      <c r="C492" s="1" t="s">
        <v>961</v>
      </c>
      <c r="D492" t="s">
        <v>6</v>
      </c>
    </row>
    <row r="493" spans="1:4" x14ac:dyDescent="0.45">
      <c r="A493" s="1" t="s">
        <v>180</v>
      </c>
      <c r="B493" s="1" t="s">
        <v>129</v>
      </c>
      <c r="C493" s="1" t="s">
        <v>1008</v>
      </c>
      <c r="D493" t="s">
        <v>6</v>
      </c>
    </row>
    <row r="494" spans="1:4" x14ac:dyDescent="0.45">
      <c r="A494" s="1" t="s">
        <v>180</v>
      </c>
      <c r="B494" s="1" t="s">
        <v>129</v>
      </c>
      <c r="C494" s="1" t="s">
        <v>1026</v>
      </c>
      <c r="D494" t="s">
        <v>6</v>
      </c>
    </row>
    <row r="495" spans="1:4" x14ac:dyDescent="0.45">
      <c r="A495" s="1" t="s">
        <v>180</v>
      </c>
      <c r="B495" s="1" t="s">
        <v>129</v>
      </c>
      <c r="C495" s="1" t="s">
        <v>1161</v>
      </c>
      <c r="D495" t="s">
        <v>6</v>
      </c>
    </row>
    <row r="496" spans="1:4" x14ac:dyDescent="0.45">
      <c r="A496" s="1" t="s">
        <v>180</v>
      </c>
      <c r="B496" s="1" t="s">
        <v>129</v>
      </c>
      <c r="C496" s="1" t="s">
        <v>1173</v>
      </c>
      <c r="D496" t="s">
        <v>6</v>
      </c>
    </row>
    <row r="497" spans="1:4" x14ac:dyDescent="0.45">
      <c r="A497" s="1" t="s">
        <v>180</v>
      </c>
      <c r="B497" s="1" t="s">
        <v>129</v>
      </c>
      <c r="C497" s="1" t="s">
        <v>1211</v>
      </c>
      <c r="D497" t="s">
        <v>6</v>
      </c>
    </row>
    <row r="498" spans="1:4" x14ac:dyDescent="0.45">
      <c r="A498" s="1" t="s">
        <v>180</v>
      </c>
      <c r="B498" s="1" t="s">
        <v>129</v>
      </c>
      <c r="C498" s="1" t="s">
        <v>1243</v>
      </c>
      <c r="D498" t="s">
        <v>6</v>
      </c>
    </row>
    <row r="499" spans="1:4" x14ac:dyDescent="0.45">
      <c r="A499" s="1" t="s">
        <v>180</v>
      </c>
      <c r="B499" s="1" t="s">
        <v>129</v>
      </c>
      <c r="C499" s="1" t="s">
        <v>1244</v>
      </c>
      <c r="D499" t="s">
        <v>6</v>
      </c>
    </row>
    <row r="500" spans="1:4" x14ac:dyDescent="0.45">
      <c r="A500" s="1" t="s">
        <v>180</v>
      </c>
      <c r="B500" s="1" t="s">
        <v>129</v>
      </c>
      <c r="C500" s="1" t="s">
        <v>1281</v>
      </c>
      <c r="D500" t="s">
        <v>6</v>
      </c>
    </row>
    <row r="501" spans="1:4" x14ac:dyDescent="0.45">
      <c r="A501" s="1" t="s">
        <v>180</v>
      </c>
      <c r="B501" s="1" t="s">
        <v>129</v>
      </c>
      <c r="C501" s="1" t="s">
        <v>1311</v>
      </c>
      <c r="D501" t="s">
        <v>6</v>
      </c>
    </row>
    <row r="502" spans="1:4" x14ac:dyDescent="0.45">
      <c r="A502" s="1" t="s">
        <v>180</v>
      </c>
      <c r="B502" s="1" t="s">
        <v>129</v>
      </c>
      <c r="C502" s="1" t="s">
        <v>1334</v>
      </c>
      <c r="D502" t="s">
        <v>6</v>
      </c>
    </row>
    <row r="503" spans="1:4" x14ac:dyDescent="0.45">
      <c r="A503" s="1" t="s">
        <v>180</v>
      </c>
      <c r="B503" s="1" t="s">
        <v>129</v>
      </c>
      <c r="C503" s="1" t="s">
        <v>1420</v>
      </c>
      <c r="D503" t="s">
        <v>6</v>
      </c>
    </row>
    <row r="504" spans="1:4" x14ac:dyDescent="0.45">
      <c r="A504" s="1" t="s">
        <v>180</v>
      </c>
      <c r="B504" s="1" t="s">
        <v>129</v>
      </c>
      <c r="C504" s="1" t="s">
        <v>1421</v>
      </c>
      <c r="D504" t="s">
        <v>6</v>
      </c>
    </row>
    <row r="505" spans="1:4" x14ac:dyDescent="0.45">
      <c r="A505" s="1" t="s">
        <v>180</v>
      </c>
      <c r="B505" s="1" t="s">
        <v>129</v>
      </c>
      <c r="C505" s="1" t="s">
        <v>1432</v>
      </c>
      <c r="D505" t="s">
        <v>6</v>
      </c>
    </row>
    <row r="506" spans="1:4" x14ac:dyDescent="0.45">
      <c r="A506" s="1" t="s">
        <v>180</v>
      </c>
      <c r="B506" s="1" t="s">
        <v>129</v>
      </c>
      <c r="C506" s="1" t="s">
        <v>1446</v>
      </c>
      <c r="D506" t="s">
        <v>6</v>
      </c>
    </row>
    <row r="507" spans="1:4" x14ac:dyDescent="0.45">
      <c r="A507" s="1" t="s">
        <v>180</v>
      </c>
      <c r="B507" s="1" t="s">
        <v>129</v>
      </c>
      <c r="C507" s="1" t="s">
        <v>1671</v>
      </c>
      <c r="D507" t="s">
        <v>6</v>
      </c>
    </row>
    <row r="508" spans="1:4" x14ac:dyDescent="0.45">
      <c r="A508" s="1" t="s">
        <v>180</v>
      </c>
      <c r="B508" s="1" t="s">
        <v>129</v>
      </c>
      <c r="C508" s="1" t="s">
        <v>1881</v>
      </c>
      <c r="D508" t="s">
        <v>6</v>
      </c>
    </row>
    <row r="509" spans="1:4" x14ac:dyDescent="0.45">
      <c r="A509" s="1" t="s">
        <v>180</v>
      </c>
      <c r="B509" s="1" t="s">
        <v>129</v>
      </c>
      <c r="C509" s="1" t="s">
        <v>1972</v>
      </c>
      <c r="D509" t="s">
        <v>6</v>
      </c>
    </row>
    <row r="510" spans="1:4" x14ac:dyDescent="0.45">
      <c r="A510" s="1" t="s">
        <v>180</v>
      </c>
      <c r="B510" s="1" t="s">
        <v>129</v>
      </c>
      <c r="C510" s="1" t="s">
        <v>1990</v>
      </c>
      <c r="D510" t="s">
        <v>6</v>
      </c>
    </row>
    <row r="511" spans="1:4" x14ac:dyDescent="0.45">
      <c r="A511" s="1" t="s">
        <v>180</v>
      </c>
      <c r="B511" s="1" t="s">
        <v>129</v>
      </c>
      <c r="C511" s="1" t="s">
        <v>2064</v>
      </c>
      <c r="D511" t="s">
        <v>6</v>
      </c>
    </row>
    <row r="512" spans="1:4" x14ac:dyDescent="0.45">
      <c r="A512" s="1" t="s">
        <v>180</v>
      </c>
      <c r="B512" s="1" t="s">
        <v>129</v>
      </c>
      <c r="C512" s="1" t="s">
        <v>2181</v>
      </c>
      <c r="D512" t="s">
        <v>6</v>
      </c>
    </row>
    <row r="513" spans="1:4" x14ac:dyDescent="0.45">
      <c r="A513" s="1" t="s">
        <v>180</v>
      </c>
      <c r="B513" s="1" t="s">
        <v>129</v>
      </c>
      <c r="C513" s="1" t="s">
        <v>2189</v>
      </c>
      <c r="D513" t="s">
        <v>6</v>
      </c>
    </row>
    <row r="514" spans="1:4" x14ac:dyDescent="0.45">
      <c r="A514" s="1" t="s">
        <v>180</v>
      </c>
      <c r="B514" s="1" t="s">
        <v>129</v>
      </c>
      <c r="C514" s="1" t="s">
        <v>2267</v>
      </c>
      <c r="D514" t="s">
        <v>6</v>
      </c>
    </row>
    <row r="515" spans="1:4" x14ac:dyDescent="0.45">
      <c r="A515" s="1" t="s">
        <v>180</v>
      </c>
      <c r="B515" s="1" t="s">
        <v>129</v>
      </c>
      <c r="C515" s="1" t="s">
        <v>2494</v>
      </c>
      <c r="D515" t="s">
        <v>6</v>
      </c>
    </row>
    <row r="516" spans="1:4" x14ac:dyDescent="0.45">
      <c r="A516" s="1" t="s">
        <v>180</v>
      </c>
      <c r="B516" s="1" t="s">
        <v>129</v>
      </c>
      <c r="C516" s="1" t="s">
        <v>2744</v>
      </c>
      <c r="D516" t="s">
        <v>6</v>
      </c>
    </row>
    <row r="517" spans="1:4" x14ac:dyDescent="0.45">
      <c r="A517" s="1" t="s">
        <v>180</v>
      </c>
      <c r="B517" s="1" t="s">
        <v>129</v>
      </c>
      <c r="C517" s="1" t="s">
        <v>129</v>
      </c>
      <c r="D517" t="s">
        <v>6</v>
      </c>
    </row>
    <row r="518" spans="1:4" x14ac:dyDescent="0.45">
      <c r="A518" s="1" t="s">
        <v>175</v>
      </c>
      <c r="B518" s="1" t="s">
        <v>75</v>
      </c>
      <c r="C518" s="1" t="s">
        <v>155</v>
      </c>
      <c r="D518" t="s">
        <v>0</v>
      </c>
    </row>
    <row r="519" spans="1:4" x14ac:dyDescent="0.45">
      <c r="A519" s="1" t="s">
        <v>175</v>
      </c>
      <c r="B519" s="1" t="s">
        <v>76</v>
      </c>
      <c r="C519" s="1" t="s">
        <v>155</v>
      </c>
      <c r="D519" t="s">
        <v>0</v>
      </c>
    </row>
    <row r="520" spans="1:4" x14ac:dyDescent="0.45">
      <c r="A520" s="1" t="s">
        <v>175</v>
      </c>
      <c r="B520" s="1" t="s">
        <v>77</v>
      </c>
      <c r="C520" s="1" t="s">
        <v>155</v>
      </c>
      <c r="D520" t="s">
        <v>0</v>
      </c>
    </row>
    <row r="521" spans="1:4" x14ac:dyDescent="0.45">
      <c r="A521" s="1" t="s">
        <v>175</v>
      </c>
      <c r="B521" s="1" t="s">
        <v>78</v>
      </c>
      <c r="C521" s="1" t="s">
        <v>155</v>
      </c>
      <c r="D521" t="s">
        <v>0</v>
      </c>
    </row>
    <row r="522" spans="1:4" x14ac:dyDescent="0.45">
      <c r="A522" s="1" t="s">
        <v>175</v>
      </c>
      <c r="B522" s="1" t="s">
        <v>79</v>
      </c>
      <c r="C522" s="1" t="s">
        <v>155</v>
      </c>
      <c r="D522" t="s">
        <v>0</v>
      </c>
    </row>
    <row r="523" spans="1:4" x14ac:dyDescent="0.45">
      <c r="A523" s="1" t="s">
        <v>175</v>
      </c>
      <c r="B523" s="1" t="s">
        <v>80</v>
      </c>
      <c r="C523" s="1" t="s">
        <v>332</v>
      </c>
      <c r="D523" t="s">
        <v>1</v>
      </c>
    </row>
    <row r="524" spans="1:4" x14ac:dyDescent="0.45">
      <c r="A524" s="1" t="s">
        <v>175</v>
      </c>
      <c r="B524" s="1" t="s">
        <v>80</v>
      </c>
      <c r="C524" s="1" t="s">
        <v>691</v>
      </c>
      <c r="D524" t="s">
        <v>1</v>
      </c>
    </row>
    <row r="525" spans="1:4" x14ac:dyDescent="0.45">
      <c r="A525" s="1" t="s">
        <v>175</v>
      </c>
      <c r="B525" s="1" t="s">
        <v>80</v>
      </c>
      <c r="C525" s="1" t="s">
        <v>986</v>
      </c>
      <c r="D525" t="s">
        <v>1</v>
      </c>
    </row>
    <row r="526" spans="1:4" x14ac:dyDescent="0.45">
      <c r="A526" s="1" t="s">
        <v>175</v>
      </c>
      <c r="B526" s="1" t="s">
        <v>80</v>
      </c>
      <c r="C526" s="1" t="s">
        <v>994</v>
      </c>
      <c r="D526" t="s">
        <v>1</v>
      </c>
    </row>
    <row r="527" spans="1:4" x14ac:dyDescent="0.45">
      <c r="A527" s="1" t="s">
        <v>175</v>
      </c>
      <c r="B527" s="1" t="s">
        <v>80</v>
      </c>
      <c r="C527" s="1" t="s">
        <v>1175</v>
      </c>
      <c r="D527" t="s">
        <v>1</v>
      </c>
    </row>
    <row r="528" spans="1:4" x14ac:dyDescent="0.45">
      <c r="A528" s="1" t="s">
        <v>175</v>
      </c>
      <c r="B528" s="1" t="s">
        <v>80</v>
      </c>
      <c r="C528" s="1" t="s">
        <v>1276</v>
      </c>
      <c r="D528" t="s">
        <v>1</v>
      </c>
    </row>
    <row r="529" spans="1:4" x14ac:dyDescent="0.45">
      <c r="A529" s="1" t="s">
        <v>175</v>
      </c>
      <c r="B529" s="1" t="s">
        <v>80</v>
      </c>
      <c r="C529" s="1" t="s">
        <v>1303</v>
      </c>
      <c r="D529" t="s">
        <v>1</v>
      </c>
    </row>
    <row r="530" spans="1:4" x14ac:dyDescent="0.45">
      <c r="A530" s="1" t="s">
        <v>175</v>
      </c>
      <c r="B530" s="1" t="s">
        <v>80</v>
      </c>
      <c r="C530" s="1" t="s">
        <v>1423</v>
      </c>
      <c r="D530" t="s">
        <v>1</v>
      </c>
    </row>
    <row r="531" spans="1:4" x14ac:dyDescent="0.45">
      <c r="A531" s="1" t="s">
        <v>175</v>
      </c>
      <c r="B531" s="1" t="s">
        <v>80</v>
      </c>
      <c r="C531" s="1" t="s">
        <v>80</v>
      </c>
      <c r="D531" t="s">
        <v>1</v>
      </c>
    </row>
    <row r="532" spans="1:4" x14ac:dyDescent="0.45">
      <c r="A532" s="1" t="s">
        <v>175</v>
      </c>
      <c r="B532" s="1" t="s">
        <v>80</v>
      </c>
      <c r="C532" s="1" t="s">
        <v>1504</v>
      </c>
      <c r="D532" t="s">
        <v>1</v>
      </c>
    </row>
    <row r="533" spans="1:4" x14ac:dyDescent="0.45">
      <c r="A533" s="1" t="s">
        <v>175</v>
      </c>
      <c r="B533" s="1" t="s">
        <v>80</v>
      </c>
      <c r="C533" s="1" t="s">
        <v>1535</v>
      </c>
      <c r="D533" t="s">
        <v>1</v>
      </c>
    </row>
    <row r="534" spans="1:4" x14ac:dyDescent="0.45">
      <c r="A534" s="1" t="s">
        <v>175</v>
      </c>
      <c r="B534" s="1" t="s">
        <v>80</v>
      </c>
      <c r="C534" s="1" t="s">
        <v>1865</v>
      </c>
      <c r="D534" t="s">
        <v>1</v>
      </c>
    </row>
    <row r="535" spans="1:4" x14ac:dyDescent="0.45">
      <c r="A535" s="1" t="s">
        <v>175</v>
      </c>
      <c r="B535" s="1" t="s">
        <v>80</v>
      </c>
      <c r="C535" s="1" t="s">
        <v>1884</v>
      </c>
      <c r="D535" t="s">
        <v>1</v>
      </c>
    </row>
    <row r="536" spans="1:4" x14ac:dyDescent="0.45">
      <c r="A536" s="1" t="s">
        <v>175</v>
      </c>
      <c r="B536" s="1" t="s">
        <v>80</v>
      </c>
      <c r="C536" s="1" t="s">
        <v>1885</v>
      </c>
      <c r="D536" t="s">
        <v>1</v>
      </c>
    </row>
    <row r="537" spans="1:4" x14ac:dyDescent="0.45">
      <c r="A537" s="1" t="s">
        <v>175</v>
      </c>
      <c r="B537" s="1" t="s">
        <v>80</v>
      </c>
      <c r="C537" s="1" t="s">
        <v>1887</v>
      </c>
      <c r="D537" t="s">
        <v>1</v>
      </c>
    </row>
    <row r="538" spans="1:4" x14ac:dyDescent="0.45">
      <c r="A538" s="1" t="s">
        <v>175</v>
      </c>
      <c r="B538" s="1" t="s">
        <v>80</v>
      </c>
      <c r="C538" s="1" t="s">
        <v>2079</v>
      </c>
      <c r="D538" t="s">
        <v>1</v>
      </c>
    </row>
    <row r="539" spans="1:4" x14ac:dyDescent="0.45">
      <c r="A539" s="1" t="s">
        <v>175</v>
      </c>
      <c r="B539" s="1" t="s">
        <v>80</v>
      </c>
      <c r="C539" s="1" t="s">
        <v>2240</v>
      </c>
      <c r="D539" t="s">
        <v>1</v>
      </c>
    </row>
    <row r="540" spans="1:4" x14ac:dyDescent="0.45">
      <c r="A540" s="1" t="s">
        <v>175</v>
      </c>
      <c r="B540" s="1" t="s">
        <v>80</v>
      </c>
      <c r="C540" s="1" t="s">
        <v>2304</v>
      </c>
      <c r="D540" t="s">
        <v>1</v>
      </c>
    </row>
    <row r="541" spans="1:4" x14ac:dyDescent="0.45">
      <c r="A541" s="1" t="s">
        <v>175</v>
      </c>
      <c r="B541" s="1" t="s">
        <v>80</v>
      </c>
      <c r="C541" s="1" t="s">
        <v>2306</v>
      </c>
      <c r="D541" t="s">
        <v>1</v>
      </c>
    </row>
    <row r="542" spans="1:4" x14ac:dyDescent="0.45">
      <c r="A542" s="1" t="s">
        <v>175</v>
      </c>
      <c r="B542" s="1" t="s">
        <v>80</v>
      </c>
      <c r="C542" s="1" t="s">
        <v>2317</v>
      </c>
      <c r="D542" t="s">
        <v>1</v>
      </c>
    </row>
    <row r="543" spans="1:4" x14ac:dyDescent="0.45">
      <c r="A543" s="1" t="s">
        <v>175</v>
      </c>
      <c r="B543" s="1" t="s">
        <v>80</v>
      </c>
      <c r="C543" s="1" t="s">
        <v>2631</v>
      </c>
      <c r="D543" t="s">
        <v>1</v>
      </c>
    </row>
    <row r="544" spans="1:4" x14ac:dyDescent="0.45">
      <c r="A544" s="1" t="s">
        <v>175</v>
      </c>
      <c r="B544" s="1" t="s">
        <v>80</v>
      </c>
      <c r="C544" s="1" t="s">
        <v>2751</v>
      </c>
      <c r="D544" t="s">
        <v>1</v>
      </c>
    </row>
    <row r="545" spans="1:4" x14ac:dyDescent="0.45">
      <c r="A545" s="1" t="s">
        <v>175</v>
      </c>
      <c r="B545" s="1" t="s">
        <v>80</v>
      </c>
      <c r="C545" s="1" t="s">
        <v>2798</v>
      </c>
      <c r="D545" t="s">
        <v>1</v>
      </c>
    </row>
    <row r="546" spans="1:4" x14ac:dyDescent="0.45">
      <c r="A546" s="1" t="s">
        <v>175</v>
      </c>
      <c r="B546" s="1" t="s">
        <v>80</v>
      </c>
      <c r="C546" s="1" t="s">
        <v>2799</v>
      </c>
      <c r="D546" t="s">
        <v>1</v>
      </c>
    </row>
    <row r="547" spans="1:4" x14ac:dyDescent="0.45">
      <c r="A547" s="1" t="s">
        <v>175</v>
      </c>
      <c r="B547" s="1" t="s">
        <v>80</v>
      </c>
      <c r="C547" s="1" t="s">
        <v>2817</v>
      </c>
      <c r="D547" t="s">
        <v>1</v>
      </c>
    </row>
    <row r="548" spans="1:4" x14ac:dyDescent="0.45">
      <c r="A548" s="1" t="s">
        <v>175</v>
      </c>
      <c r="B548" s="1" t="s">
        <v>80</v>
      </c>
      <c r="C548" s="1" t="s">
        <v>2855</v>
      </c>
      <c r="D548" t="s">
        <v>1</v>
      </c>
    </row>
    <row r="549" spans="1:4" x14ac:dyDescent="0.45">
      <c r="A549" s="1" t="s">
        <v>175</v>
      </c>
      <c r="B549" s="1" t="s">
        <v>81</v>
      </c>
      <c r="C549" s="1" t="s">
        <v>240</v>
      </c>
      <c r="D549" t="s">
        <v>2</v>
      </c>
    </row>
    <row r="550" spans="1:4" x14ac:dyDescent="0.45">
      <c r="A550" s="1" t="s">
        <v>175</v>
      </c>
      <c r="B550" s="1" t="s">
        <v>81</v>
      </c>
      <c r="C550" s="1" t="s">
        <v>393</v>
      </c>
      <c r="D550" t="s">
        <v>2</v>
      </c>
    </row>
    <row r="551" spans="1:4" x14ac:dyDescent="0.45">
      <c r="A551" s="1" t="s">
        <v>175</v>
      </c>
      <c r="B551" s="1" t="s">
        <v>81</v>
      </c>
      <c r="C551" s="1" t="s">
        <v>449</v>
      </c>
      <c r="D551" t="s">
        <v>2</v>
      </c>
    </row>
    <row r="552" spans="1:4" x14ac:dyDescent="0.45">
      <c r="A552" s="1" t="s">
        <v>175</v>
      </c>
      <c r="B552" s="1" t="s">
        <v>81</v>
      </c>
      <c r="C552" s="1" t="s">
        <v>604</v>
      </c>
      <c r="D552" t="s">
        <v>2</v>
      </c>
    </row>
    <row r="553" spans="1:4" x14ac:dyDescent="0.45">
      <c r="A553" s="1" t="s">
        <v>175</v>
      </c>
      <c r="B553" s="1" t="s">
        <v>81</v>
      </c>
      <c r="C553" s="1" t="s">
        <v>635</v>
      </c>
      <c r="D553" t="s">
        <v>2</v>
      </c>
    </row>
    <row r="554" spans="1:4" x14ac:dyDescent="0.45">
      <c r="A554" s="1" t="s">
        <v>175</v>
      </c>
      <c r="B554" s="1" t="s">
        <v>81</v>
      </c>
      <c r="C554" s="1" t="s">
        <v>981</v>
      </c>
      <c r="D554" t="s">
        <v>2</v>
      </c>
    </row>
    <row r="555" spans="1:4" x14ac:dyDescent="0.45">
      <c r="A555" s="1" t="s">
        <v>175</v>
      </c>
      <c r="B555" s="1" t="s">
        <v>81</v>
      </c>
      <c r="C555" s="1" t="s">
        <v>1369</v>
      </c>
      <c r="D555" t="s">
        <v>2</v>
      </c>
    </row>
    <row r="556" spans="1:4" x14ac:dyDescent="0.45">
      <c r="A556" s="1" t="s">
        <v>175</v>
      </c>
      <c r="B556" s="1" t="s">
        <v>81</v>
      </c>
      <c r="C556" s="1" t="s">
        <v>1600</v>
      </c>
      <c r="D556" t="s">
        <v>2</v>
      </c>
    </row>
    <row r="557" spans="1:4" x14ac:dyDescent="0.45">
      <c r="A557" s="1" t="s">
        <v>175</v>
      </c>
      <c r="B557" s="1" t="s">
        <v>81</v>
      </c>
      <c r="C557" s="1" t="s">
        <v>81</v>
      </c>
      <c r="D557" t="s">
        <v>2</v>
      </c>
    </row>
    <row r="558" spans="1:4" x14ac:dyDescent="0.45">
      <c r="A558" s="1" t="s">
        <v>175</v>
      </c>
      <c r="B558" s="1" t="s">
        <v>81</v>
      </c>
      <c r="C558" s="1" t="s">
        <v>1877</v>
      </c>
      <c r="D558" t="s">
        <v>2</v>
      </c>
    </row>
    <row r="559" spans="1:4" x14ac:dyDescent="0.45">
      <c r="A559" s="1" t="s">
        <v>175</v>
      </c>
      <c r="B559" s="1" t="s">
        <v>81</v>
      </c>
      <c r="C559" s="1" t="s">
        <v>2217</v>
      </c>
      <c r="D559" t="s">
        <v>2</v>
      </c>
    </row>
    <row r="560" spans="1:4" x14ac:dyDescent="0.45">
      <c r="A560" s="1" t="s">
        <v>175</v>
      </c>
      <c r="B560" s="1" t="s">
        <v>81</v>
      </c>
      <c r="C560" s="1" t="s">
        <v>2329</v>
      </c>
      <c r="D560" t="s">
        <v>2</v>
      </c>
    </row>
    <row r="561" spans="1:4" x14ac:dyDescent="0.45">
      <c r="A561" s="1" t="s">
        <v>175</v>
      </c>
      <c r="B561" s="1" t="s">
        <v>81</v>
      </c>
      <c r="C561" s="1" t="s">
        <v>2372</v>
      </c>
      <c r="D561" t="s">
        <v>2</v>
      </c>
    </row>
    <row r="562" spans="1:4" x14ac:dyDescent="0.45">
      <c r="A562" s="1" t="s">
        <v>175</v>
      </c>
      <c r="B562" s="1" t="s">
        <v>81</v>
      </c>
      <c r="C562" s="1" t="s">
        <v>2395</v>
      </c>
      <c r="D562" t="s">
        <v>2</v>
      </c>
    </row>
    <row r="563" spans="1:4" x14ac:dyDescent="0.45">
      <c r="A563" s="1" t="s">
        <v>175</v>
      </c>
      <c r="B563" s="1" t="s">
        <v>81</v>
      </c>
      <c r="C563" s="1" t="s">
        <v>2683</v>
      </c>
      <c r="D563" t="s">
        <v>2</v>
      </c>
    </row>
    <row r="564" spans="1:4" x14ac:dyDescent="0.45">
      <c r="A564" s="1" t="s">
        <v>175</v>
      </c>
      <c r="B564" s="1" t="s">
        <v>81</v>
      </c>
      <c r="C564" s="1" t="s">
        <v>2687</v>
      </c>
      <c r="D564" t="s">
        <v>2</v>
      </c>
    </row>
    <row r="565" spans="1:4" x14ac:dyDescent="0.45">
      <c r="A565" s="1" t="s">
        <v>175</v>
      </c>
      <c r="B565" s="1" t="s">
        <v>81</v>
      </c>
      <c r="C565" s="1" t="s">
        <v>2694</v>
      </c>
      <c r="D565" t="s">
        <v>2</v>
      </c>
    </row>
    <row r="566" spans="1:4" x14ac:dyDescent="0.45">
      <c r="A566" s="1" t="s">
        <v>175</v>
      </c>
      <c r="B566" s="1" t="s">
        <v>82</v>
      </c>
      <c r="C566" s="1" t="s">
        <v>271</v>
      </c>
      <c r="D566" t="s">
        <v>3</v>
      </c>
    </row>
    <row r="567" spans="1:4" x14ac:dyDescent="0.45">
      <c r="A567" s="1" t="s">
        <v>175</v>
      </c>
      <c r="B567" s="1" t="s">
        <v>82</v>
      </c>
      <c r="C567" s="1" t="s">
        <v>293</v>
      </c>
      <c r="D567" t="s">
        <v>3</v>
      </c>
    </row>
    <row r="568" spans="1:4" x14ac:dyDescent="0.45">
      <c r="A568" s="1" t="s">
        <v>175</v>
      </c>
      <c r="B568" s="1" t="s">
        <v>82</v>
      </c>
      <c r="C568" s="1" t="s">
        <v>323</v>
      </c>
      <c r="D568" t="s">
        <v>3</v>
      </c>
    </row>
    <row r="569" spans="1:4" x14ac:dyDescent="0.45">
      <c r="A569" s="1" t="s">
        <v>175</v>
      </c>
      <c r="B569" s="1" t="s">
        <v>82</v>
      </c>
      <c r="C569" s="1" t="s">
        <v>453</v>
      </c>
      <c r="D569" t="s">
        <v>3</v>
      </c>
    </row>
    <row r="570" spans="1:4" x14ac:dyDescent="0.45">
      <c r="A570" s="1" t="s">
        <v>175</v>
      </c>
      <c r="B570" s="1" t="s">
        <v>82</v>
      </c>
      <c r="C570" s="1" t="s">
        <v>648</v>
      </c>
      <c r="D570" t="s">
        <v>3</v>
      </c>
    </row>
    <row r="571" spans="1:4" x14ac:dyDescent="0.45">
      <c r="A571" s="1" t="s">
        <v>175</v>
      </c>
      <c r="B571" s="1" t="s">
        <v>82</v>
      </c>
      <c r="C571" s="1" t="s">
        <v>739</v>
      </c>
      <c r="D571" t="s">
        <v>3</v>
      </c>
    </row>
    <row r="572" spans="1:4" x14ac:dyDescent="0.45">
      <c r="A572" s="1" t="s">
        <v>175</v>
      </c>
      <c r="B572" s="1" t="s">
        <v>82</v>
      </c>
      <c r="C572" s="1" t="s">
        <v>899</v>
      </c>
      <c r="D572" t="s">
        <v>3</v>
      </c>
    </row>
    <row r="573" spans="1:4" x14ac:dyDescent="0.45">
      <c r="A573" s="1" t="s">
        <v>175</v>
      </c>
      <c r="B573" s="1" t="s">
        <v>82</v>
      </c>
      <c r="C573" s="1" t="s">
        <v>902</v>
      </c>
      <c r="D573" t="s">
        <v>3</v>
      </c>
    </row>
    <row r="574" spans="1:4" x14ac:dyDescent="0.45">
      <c r="A574" s="1" t="s">
        <v>175</v>
      </c>
      <c r="B574" s="1" t="s">
        <v>82</v>
      </c>
      <c r="C574" s="1" t="s">
        <v>917</v>
      </c>
      <c r="D574" t="s">
        <v>3</v>
      </c>
    </row>
    <row r="575" spans="1:4" x14ac:dyDescent="0.45">
      <c r="A575" s="1" t="s">
        <v>175</v>
      </c>
      <c r="B575" s="1" t="s">
        <v>82</v>
      </c>
      <c r="C575" s="1" t="s">
        <v>941</v>
      </c>
      <c r="D575" t="s">
        <v>3</v>
      </c>
    </row>
    <row r="576" spans="1:4" x14ac:dyDescent="0.45">
      <c r="A576" s="1" t="s">
        <v>175</v>
      </c>
      <c r="B576" s="1" t="s">
        <v>82</v>
      </c>
      <c r="C576" s="1" t="s">
        <v>959</v>
      </c>
      <c r="D576" t="s">
        <v>3</v>
      </c>
    </row>
    <row r="577" spans="1:4" x14ac:dyDescent="0.45">
      <c r="A577" s="1" t="s">
        <v>175</v>
      </c>
      <c r="B577" s="1" t="s">
        <v>82</v>
      </c>
      <c r="C577" s="1" t="s">
        <v>975</v>
      </c>
      <c r="D577" t="s">
        <v>3</v>
      </c>
    </row>
    <row r="578" spans="1:4" x14ac:dyDescent="0.45">
      <c r="A578" s="1" t="s">
        <v>175</v>
      </c>
      <c r="B578" s="1" t="s">
        <v>82</v>
      </c>
      <c r="C578" s="1" t="s">
        <v>1053</v>
      </c>
      <c r="D578" t="s">
        <v>3</v>
      </c>
    </row>
    <row r="579" spans="1:4" x14ac:dyDescent="0.45">
      <c r="A579" s="1" t="s">
        <v>175</v>
      </c>
      <c r="B579" s="1" t="s">
        <v>82</v>
      </c>
      <c r="C579" s="1" t="s">
        <v>1082</v>
      </c>
      <c r="D579" t="s">
        <v>3</v>
      </c>
    </row>
    <row r="580" spans="1:4" x14ac:dyDescent="0.45">
      <c r="A580" s="1" t="s">
        <v>175</v>
      </c>
      <c r="B580" s="1" t="s">
        <v>82</v>
      </c>
      <c r="C580" s="1" t="s">
        <v>1176</v>
      </c>
      <c r="D580" t="s">
        <v>3</v>
      </c>
    </row>
    <row r="581" spans="1:4" x14ac:dyDescent="0.45">
      <c r="A581" s="1" t="s">
        <v>175</v>
      </c>
      <c r="B581" s="1" t="s">
        <v>82</v>
      </c>
      <c r="C581" s="1" t="s">
        <v>1223</v>
      </c>
      <c r="D581" t="s">
        <v>3</v>
      </c>
    </row>
    <row r="582" spans="1:4" x14ac:dyDescent="0.45">
      <c r="A582" s="1" t="s">
        <v>175</v>
      </c>
      <c r="B582" s="1" t="s">
        <v>82</v>
      </c>
      <c r="C582" s="1" t="s">
        <v>1517</v>
      </c>
      <c r="D582" t="s">
        <v>3</v>
      </c>
    </row>
    <row r="583" spans="1:4" x14ac:dyDescent="0.45">
      <c r="A583" s="1" t="s">
        <v>175</v>
      </c>
      <c r="B583" s="1" t="s">
        <v>82</v>
      </c>
      <c r="C583" s="1" t="s">
        <v>1584</v>
      </c>
      <c r="D583" t="s">
        <v>3</v>
      </c>
    </row>
    <row r="584" spans="1:4" x14ac:dyDescent="0.45">
      <c r="A584" s="1" t="s">
        <v>175</v>
      </c>
      <c r="B584" s="1" t="s">
        <v>82</v>
      </c>
      <c r="C584" s="1" t="s">
        <v>1619</v>
      </c>
      <c r="D584" t="s">
        <v>3</v>
      </c>
    </row>
    <row r="585" spans="1:4" x14ac:dyDescent="0.45">
      <c r="A585" s="1" t="s">
        <v>175</v>
      </c>
      <c r="B585" s="1" t="s">
        <v>82</v>
      </c>
      <c r="C585" s="1" t="s">
        <v>1720</v>
      </c>
      <c r="D585" t="s">
        <v>3</v>
      </c>
    </row>
    <row r="586" spans="1:4" x14ac:dyDescent="0.45">
      <c r="A586" s="1" t="s">
        <v>175</v>
      </c>
      <c r="B586" s="1" t="s">
        <v>82</v>
      </c>
      <c r="C586" s="1" t="s">
        <v>1741</v>
      </c>
      <c r="D586" t="s">
        <v>3</v>
      </c>
    </row>
    <row r="587" spans="1:4" x14ac:dyDescent="0.45">
      <c r="A587" s="1" t="s">
        <v>175</v>
      </c>
      <c r="B587" s="1" t="s">
        <v>82</v>
      </c>
      <c r="C587" s="1" t="s">
        <v>2056</v>
      </c>
      <c r="D587" t="s">
        <v>3</v>
      </c>
    </row>
    <row r="588" spans="1:4" x14ac:dyDescent="0.45">
      <c r="A588" s="1" t="s">
        <v>175</v>
      </c>
      <c r="B588" s="1" t="s">
        <v>82</v>
      </c>
      <c r="C588" s="1" t="s">
        <v>2089</v>
      </c>
      <c r="D588" t="s">
        <v>3</v>
      </c>
    </row>
    <row r="589" spans="1:4" x14ac:dyDescent="0.45">
      <c r="A589" s="1" t="s">
        <v>175</v>
      </c>
      <c r="B589" s="1" t="s">
        <v>82</v>
      </c>
      <c r="C589" s="1" t="s">
        <v>82</v>
      </c>
      <c r="D589" t="s">
        <v>3</v>
      </c>
    </row>
    <row r="590" spans="1:4" x14ac:dyDescent="0.45">
      <c r="A590" s="1" t="s">
        <v>175</v>
      </c>
      <c r="B590" s="1" t="s">
        <v>82</v>
      </c>
      <c r="C590" s="1" t="s">
        <v>2460</v>
      </c>
      <c r="D590" t="s">
        <v>3</v>
      </c>
    </row>
    <row r="591" spans="1:4" x14ac:dyDescent="0.45">
      <c r="A591" s="1" t="s">
        <v>175</v>
      </c>
      <c r="B591" s="1" t="s">
        <v>82</v>
      </c>
      <c r="C591" s="1" t="s">
        <v>2529</v>
      </c>
      <c r="D591" t="s">
        <v>3</v>
      </c>
    </row>
    <row r="592" spans="1:4" x14ac:dyDescent="0.45">
      <c r="A592" s="1" t="s">
        <v>175</v>
      </c>
      <c r="B592" s="1" t="s">
        <v>82</v>
      </c>
      <c r="C592" s="1" t="s">
        <v>2652</v>
      </c>
      <c r="D592" t="s">
        <v>3</v>
      </c>
    </row>
    <row r="593" spans="1:4" x14ac:dyDescent="0.45">
      <c r="A593" s="1" t="s">
        <v>175</v>
      </c>
      <c r="B593" s="1" t="s">
        <v>82</v>
      </c>
      <c r="C593" s="1" t="s">
        <v>2709</v>
      </c>
      <c r="D593" t="s">
        <v>3</v>
      </c>
    </row>
    <row r="594" spans="1:4" x14ac:dyDescent="0.45">
      <c r="A594" s="1" t="s">
        <v>175</v>
      </c>
      <c r="B594" s="1" t="s">
        <v>82</v>
      </c>
      <c r="C594" s="1" t="s">
        <v>2805</v>
      </c>
      <c r="D594" t="s">
        <v>3</v>
      </c>
    </row>
    <row r="595" spans="1:4" x14ac:dyDescent="0.45">
      <c r="A595" s="1" t="s">
        <v>182</v>
      </c>
      <c r="B595" s="1" t="s">
        <v>143</v>
      </c>
      <c r="C595" s="1" t="s">
        <v>143</v>
      </c>
      <c r="D595" t="s">
        <v>50</v>
      </c>
    </row>
    <row r="596" spans="1:4" x14ac:dyDescent="0.45">
      <c r="A596" s="1" t="s">
        <v>182</v>
      </c>
      <c r="B596" s="1" t="s">
        <v>143</v>
      </c>
      <c r="C596" s="1" t="s">
        <v>758</v>
      </c>
      <c r="D596" t="s">
        <v>50</v>
      </c>
    </row>
    <row r="597" spans="1:4" x14ac:dyDescent="0.45">
      <c r="A597" s="1" t="s">
        <v>182</v>
      </c>
      <c r="B597" s="1" t="s">
        <v>143</v>
      </c>
      <c r="C597" s="1" t="s">
        <v>761</v>
      </c>
      <c r="D597" t="s">
        <v>50</v>
      </c>
    </row>
    <row r="598" spans="1:4" x14ac:dyDescent="0.45">
      <c r="A598" s="1" t="s">
        <v>182</v>
      </c>
      <c r="B598" s="1" t="s">
        <v>143</v>
      </c>
      <c r="C598" s="1" t="s">
        <v>883</v>
      </c>
      <c r="D598" t="s">
        <v>50</v>
      </c>
    </row>
    <row r="599" spans="1:4" x14ac:dyDescent="0.45">
      <c r="A599" s="1" t="s">
        <v>182</v>
      </c>
      <c r="B599" s="1" t="s">
        <v>143</v>
      </c>
      <c r="C599" s="1" t="s">
        <v>991</v>
      </c>
      <c r="D599" t="s">
        <v>50</v>
      </c>
    </row>
    <row r="600" spans="1:4" x14ac:dyDescent="0.45">
      <c r="A600" s="1" t="s">
        <v>182</v>
      </c>
      <c r="B600" s="1" t="s">
        <v>143</v>
      </c>
      <c r="C600" s="1" t="s">
        <v>1116</v>
      </c>
      <c r="D600" t="s">
        <v>50</v>
      </c>
    </row>
    <row r="601" spans="1:4" x14ac:dyDescent="0.45">
      <c r="A601" s="1" t="s">
        <v>182</v>
      </c>
      <c r="B601" s="1" t="s">
        <v>143</v>
      </c>
      <c r="C601" s="1" t="s">
        <v>1134</v>
      </c>
      <c r="D601" t="s">
        <v>50</v>
      </c>
    </row>
    <row r="602" spans="1:4" x14ac:dyDescent="0.45">
      <c r="A602" s="1" t="s">
        <v>182</v>
      </c>
      <c r="B602" s="1" t="s">
        <v>143</v>
      </c>
      <c r="C602" s="1" t="s">
        <v>1533</v>
      </c>
      <c r="D602" t="s">
        <v>50</v>
      </c>
    </row>
    <row r="603" spans="1:4" x14ac:dyDescent="0.45">
      <c r="A603" s="1" t="s">
        <v>182</v>
      </c>
      <c r="B603" s="1" t="s">
        <v>143</v>
      </c>
      <c r="C603" s="1" t="s">
        <v>1595</v>
      </c>
      <c r="D603" t="s">
        <v>50</v>
      </c>
    </row>
    <row r="604" spans="1:4" x14ac:dyDescent="0.45">
      <c r="A604" s="1" t="s">
        <v>182</v>
      </c>
      <c r="B604" s="1" t="s">
        <v>143</v>
      </c>
      <c r="C604" s="1" t="s">
        <v>1647</v>
      </c>
      <c r="D604" t="s">
        <v>50</v>
      </c>
    </row>
    <row r="605" spans="1:4" x14ac:dyDescent="0.45">
      <c r="A605" s="1" t="s">
        <v>182</v>
      </c>
      <c r="B605" s="1" t="s">
        <v>143</v>
      </c>
      <c r="C605" s="1" t="s">
        <v>1960</v>
      </c>
      <c r="D605" t="s">
        <v>50</v>
      </c>
    </row>
    <row r="606" spans="1:4" x14ac:dyDescent="0.45">
      <c r="A606" s="1" t="s">
        <v>182</v>
      </c>
      <c r="B606" s="1" t="s">
        <v>143</v>
      </c>
      <c r="C606" s="1" t="s">
        <v>2069</v>
      </c>
      <c r="D606" t="s">
        <v>50</v>
      </c>
    </row>
    <row r="607" spans="1:4" x14ac:dyDescent="0.45">
      <c r="A607" s="1" t="s">
        <v>182</v>
      </c>
      <c r="B607" s="1" t="s">
        <v>143</v>
      </c>
      <c r="C607" s="1" t="s">
        <v>2224</v>
      </c>
      <c r="D607" t="s">
        <v>50</v>
      </c>
    </row>
    <row r="608" spans="1:4" x14ac:dyDescent="0.45">
      <c r="A608" s="1" t="s">
        <v>182</v>
      </c>
      <c r="B608" s="1" t="s">
        <v>143</v>
      </c>
      <c r="C608" s="1" t="s">
        <v>2225</v>
      </c>
      <c r="D608" t="s">
        <v>50</v>
      </c>
    </row>
    <row r="609" spans="1:4" x14ac:dyDescent="0.45">
      <c r="A609" s="1" t="s">
        <v>182</v>
      </c>
      <c r="B609" s="1" t="s">
        <v>143</v>
      </c>
      <c r="C609" s="1" t="s">
        <v>2272</v>
      </c>
      <c r="D609" t="s">
        <v>50</v>
      </c>
    </row>
    <row r="610" spans="1:4" x14ac:dyDescent="0.45">
      <c r="A610" s="1" t="s">
        <v>182</v>
      </c>
      <c r="B610" s="1" t="s">
        <v>143</v>
      </c>
      <c r="C610" s="1" t="s">
        <v>2423</v>
      </c>
      <c r="D610" t="s">
        <v>50</v>
      </c>
    </row>
    <row r="611" spans="1:4" x14ac:dyDescent="0.45">
      <c r="A611" s="1" t="s">
        <v>182</v>
      </c>
      <c r="B611" s="1" t="s">
        <v>143</v>
      </c>
      <c r="C611" s="1" t="s">
        <v>2549</v>
      </c>
      <c r="D611" t="s">
        <v>50</v>
      </c>
    </row>
    <row r="612" spans="1:4" x14ac:dyDescent="0.45">
      <c r="A612" s="1" t="s">
        <v>182</v>
      </c>
      <c r="B612" s="1" t="s">
        <v>143</v>
      </c>
      <c r="C612" s="1" t="s">
        <v>2657</v>
      </c>
      <c r="D612" t="s">
        <v>50</v>
      </c>
    </row>
    <row r="613" spans="1:4" x14ac:dyDescent="0.45">
      <c r="A613" s="1" t="s">
        <v>182</v>
      </c>
      <c r="B613" s="1" t="s">
        <v>143</v>
      </c>
      <c r="C613" s="1" t="s">
        <v>2813</v>
      </c>
      <c r="D613" t="s">
        <v>50</v>
      </c>
    </row>
    <row r="614" spans="1:4" x14ac:dyDescent="0.45">
      <c r="A614" s="1" t="s">
        <v>182</v>
      </c>
      <c r="B614" s="1" t="s">
        <v>143</v>
      </c>
      <c r="C614" s="1" t="s">
        <v>2865</v>
      </c>
      <c r="D614" t="s">
        <v>50</v>
      </c>
    </row>
    <row r="615" spans="1:4" x14ac:dyDescent="0.45">
      <c r="A615" s="1" t="s">
        <v>182</v>
      </c>
      <c r="B615" s="1" t="s">
        <v>144</v>
      </c>
      <c r="C615" s="1" t="s">
        <v>156</v>
      </c>
      <c r="D615" t="s">
        <v>63</v>
      </c>
    </row>
    <row r="616" spans="1:4" x14ac:dyDescent="0.45">
      <c r="A616" s="1" t="s">
        <v>182</v>
      </c>
      <c r="B616" s="1" t="s">
        <v>145</v>
      </c>
      <c r="C616" s="1" t="s">
        <v>156</v>
      </c>
      <c r="D616" t="s">
        <v>63</v>
      </c>
    </row>
    <row r="617" spans="1:4" x14ac:dyDescent="0.45">
      <c r="A617" s="1" t="s">
        <v>182</v>
      </c>
      <c r="B617" s="1" t="s">
        <v>146</v>
      </c>
      <c r="C617" s="1" t="s">
        <v>156</v>
      </c>
      <c r="D617" t="s">
        <v>63</v>
      </c>
    </row>
    <row r="618" spans="1:4" x14ac:dyDescent="0.45">
      <c r="A618" s="1" t="s">
        <v>182</v>
      </c>
      <c r="B618" s="1" t="s">
        <v>147</v>
      </c>
      <c r="C618" s="1" t="s">
        <v>156</v>
      </c>
      <c r="D618" t="s">
        <v>63</v>
      </c>
    </row>
    <row r="619" spans="1:4" x14ac:dyDescent="0.45">
      <c r="A619" s="1" t="s">
        <v>182</v>
      </c>
      <c r="B619" s="1" t="s">
        <v>183</v>
      </c>
      <c r="C619" s="1" t="s">
        <v>209</v>
      </c>
      <c r="D619" t="s">
        <v>52</v>
      </c>
    </row>
    <row r="620" spans="1:4" x14ac:dyDescent="0.45">
      <c r="A620" s="1" t="s">
        <v>182</v>
      </c>
      <c r="B620" s="1" t="s">
        <v>183</v>
      </c>
      <c r="C620" s="1" t="s">
        <v>233</v>
      </c>
      <c r="D620" t="s">
        <v>52</v>
      </c>
    </row>
    <row r="621" spans="1:4" x14ac:dyDescent="0.45">
      <c r="A621" s="1" t="s">
        <v>182</v>
      </c>
      <c r="B621" s="1" t="s">
        <v>183</v>
      </c>
      <c r="C621" s="1" t="s">
        <v>262</v>
      </c>
      <c r="D621" t="s">
        <v>52</v>
      </c>
    </row>
    <row r="622" spans="1:4" x14ac:dyDescent="0.45">
      <c r="A622" s="1" t="s">
        <v>182</v>
      </c>
      <c r="B622" s="1" t="s">
        <v>183</v>
      </c>
      <c r="C622" s="1" t="s">
        <v>263</v>
      </c>
      <c r="D622" t="s">
        <v>52</v>
      </c>
    </row>
    <row r="623" spans="1:4" x14ac:dyDescent="0.45">
      <c r="A623" s="1" t="s">
        <v>182</v>
      </c>
      <c r="B623" s="1" t="s">
        <v>183</v>
      </c>
      <c r="C623" s="1" t="s">
        <v>279</v>
      </c>
      <c r="D623" t="s">
        <v>52</v>
      </c>
    </row>
    <row r="624" spans="1:4" x14ac:dyDescent="0.45">
      <c r="A624" s="1" t="s">
        <v>182</v>
      </c>
      <c r="B624" s="1" t="s">
        <v>183</v>
      </c>
      <c r="C624" s="1" t="s">
        <v>297</v>
      </c>
      <c r="D624" t="s">
        <v>52</v>
      </c>
    </row>
    <row r="625" spans="1:4" x14ac:dyDescent="0.45">
      <c r="A625" s="1" t="s">
        <v>182</v>
      </c>
      <c r="B625" s="1" t="s">
        <v>183</v>
      </c>
      <c r="C625" s="1" t="s">
        <v>306</v>
      </c>
      <c r="D625" t="s">
        <v>52</v>
      </c>
    </row>
    <row r="626" spans="1:4" x14ac:dyDescent="0.45">
      <c r="A626" s="1" t="s">
        <v>182</v>
      </c>
      <c r="B626" s="1" t="s">
        <v>183</v>
      </c>
      <c r="C626" s="1" t="s">
        <v>315</v>
      </c>
      <c r="D626" t="s">
        <v>52</v>
      </c>
    </row>
    <row r="627" spans="1:4" x14ac:dyDescent="0.45">
      <c r="A627" s="1" t="s">
        <v>182</v>
      </c>
      <c r="B627" s="1" t="s">
        <v>183</v>
      </c>
      <c r="C627" s="1" t="s">
        <v>326</v>
      </c>
      <c r="D627" t="s">
        <v>52</v>
      </c>
    </row>
    <row r="628" spans="1:4" x14ac:dyDescent="0.45">
      <c r="A628" s="1" t="s">
        <v>182</v>
      </c>
      <c r="B628" s="1" t="s">
        <v>183</v>
      </c>
      <c r="C628" s="1" t="s">
        <v>388</v>
      </c>
      <c r="D628" t="s">
        <v>52</v>
      </c>
    </row>
    <row r="629" spans="1:4" x14ac:dyDescent="0.45">
      <c r="A629" s="1" t="s">
        <v>182</v>
      </c>
      <c r="B629" s="1" t="s">
        <v>183</v>
      </c>
      <c r="C629" s="1" t="s">
        <v>397</v>
      </c>
      <c r="D629" t="s">
        <v>52</v>
      </c>
    </row>
    <row r="630" spans="1:4" x14ac:dyDescent="0.45">
      <c r="A630" s="1" t="s">
        <v>182</v>
      </c>
      <c r="B630" s="1" t="s">
        <v>183</v>
      </c>
      <c r="C630" s="1" t="s">
        <v>400</v>
      </c>
      <c r="D630" t="s">
        <v>52</v>
      </c>
    </row>
    <row r="631" spans="1:4" x14ac:dyDescent="0.45">
      <c r="A631" s="1" t="s">
        <v>182</v>
      </c>
      <c r="B631" s="1" t="s">
        <v>183</v>
      </c>
      <c r="C631" s="1" t="s">
        <v>404</v>
      </c>
      <c r="D631" t="s">
        <v>52</v>
      </c>
    </row>
    <row r="632" spans="1:4" x14ac:dyDescent="0.45">
      <c r="A632" s="1" t="s">
        <v>182</v>
      </c>
      <c r="B632" s="1" t="s">
        <v>183</v>
      </c>
      <c r="C632" s="1" t="s">
        <v>427</v>
      </c>
      <c r="D632" t="s">
        <v>52</v>
      </c>
    </row>
    <row r="633" spans="1:4" x14ac:dyDescent="0.45">
      <c r="A633" s="1" t="s">
        <v>182</v>
      </c>
      <c r="B633" s="1" t="s">
        <v>183</v>
      </c>
      <c r="C633" s="1" t="s">
        <v>442</v>
      </c>
      <c r="D633" t="s">
        <v>52</v>
      </c>
    </row>
    <row r="634" spans="1:4" x14ac:dyDescent="0.45">
      <c r="A634" s="1" t="s">
        <v>182</v>
      </c>
      <c r="B634" s="1" t="s">
        <v>183</v>
      </c>
      <c r="C634" s="1" t="s">
        <v>447</v>
      </c>
      <c r="D634" t="s">
        <v>52</v>
      </c>
    </row>
    <row r="635" spans="1:4" x14ac:dyDescent="0.45">
      <c r="A635" s="1" t="s">
        <v>182</v>
      </c>
      <c r="B635" s="1" t="s">
        <v>183</v>
      </c>
      <c r="C635" s="1" t="s">
        <v>458</v>
      </c>
      <c r="D635" t="s">
        <v>52</v>
      </c>
    </row>
    <row r="636" spans="1:4" x14ac:dyDescent="0.45">
      <c r="A636" s="1" t="s">
        <v>182</v>
      </c>
      <c r="B636" s="1" t="s">
        <v>183</v>
      </c>
      <c r="C636" s="1" t="s">
        <v>505</v>
      </c>
      <c r="D636" t="s">
        <v>52</v>
      </c>
    </row>
    <row r="637" spans="1:4" x14ac:dyDescent="0.45">
      <c r="A637" s="1" t="s">
        <v>182</v>
      </c>
      <c r="B637" s="1" t="s">
        <v>183</v>
      </c>
      <c r="C637" s="1" t="s">
        <v>517</v>
      </c>
      <c r="D637" t="s">
        <v>52</v>
      </c>
    </row>
    <row r="638" spans="1:4" x14ac:dyDescent="0.45">
      <c r="A638" s="1" t="s">
        <v>182</v>
      </c>
      <c r="B638" s="1" t="s">
        <v>183</v>
      </c>
      <c r="C638" s="1" t="s">
        <v>620</v>
      </c>
      <c r="D638" t="s">
        <v>52</v>
      </c>
    </row>
    <row r="639" spans="1:4" x14ac:dyDescent="0.45">
      <c r="A639" s="1" t="s">
        <v>182</v>
      </c>
      <c r="B639" s="1" t="s">
        <v>183</v>
      </c>
      <c r="C639" s="1" t="s">
        <v>626</v>
      </c>
      <c r="D639" t="s">
        <v>52</v>
      </c>
    </row>
    <row r="640" spans="1:4" x14ac:dyDescent="0.45">
      <c r="A640" s="1" t="s">
        <v>182</v>
      </c>
      <c r="B640" s="1" t="s">
        <v>183</v>
      </c>
      <c r="C640" s="1" t="s">
        <v>668</v>
      </c>
      <c r="D640" t="s">
        <v>52</v>
      </c>
    </row>
    <row r="641" spans="1:4" x14ac:dyDescent="0.45">
      <c r="A641" s="1" t="s">
        <v>182</v>
      </c>
      <c r="B641" s="1" t="s">
        <v>183</v>
      </c>
      <c r="C641" s="1" t="s">
        <v>670</v>
      </c>
      <c r="D641" t="s">
        <v>52</v>
      </c>
    </row>
    <row r="642" spans="1:4" x14ac:dyDescent="0.45">
      <c r="A642" s="1" t="s">
        <v>182</v>
      </c>
      <c r="B642" s="1" t="s">
        <v>183</v>
      </c>
      <c r="C642" s="1" t="s">
        <v>660</v>
      </c>
      <c r="D642" t="s">
        <v>52</v>
      </c>
    </row>
    <row r="643" spans="1:4" x14ac:dyDescent="0.45">
      <c r="A643" s="1" t="s">
        <v>182</v>
      </c>
      <c r="B643" s="1" t="s">
        <v>183</v>
      </c>
      <c r="C643" s="1" t="s">
        <v>698</v>
      </c>
      <c r="D643" t="s">
        <v>52</v>
      </c>
    </row>
    <row r="644" spans="1:4" x14ac:dyDescent="0.45">
      <c r="A644" s="1" t="s">
        <v>182</v>
      </c>
      <c r="B644" s="1" t="s">
        <v>183</v>
      </c>
      <c r="C644" s="1" t="s">
        <v>726</v>
      </c>
      <c r="D644" t="s">
        <v>52</v>
      </c>
    </row>
    <row r="645" spans="1:4" x14ac:dyDescent="0.45">
      <c r="A645" s="1" t="s">
        <v>182</v>
      </c>
      <c r="B645" s="1" t="s">
        <v>183</v>
      </c>
      <c r="C645" s="1" t="s">
        <v>729</v>
      </c>
      <c r="D645" t="s">
        <v>52</v>
      </c>
    </row>
    <row r="646" spans="1:4" x14ac:dyDescent="0.45">
      <c r="A646" s="1" t="s">
        <v>182</v>
      </c>
      <c r="B646" s="1" t="s">
        <v>183</v>
      </c>
      <c r="C646" s="1" t="s">
        <v>730</v>
      </c>
      <c r="D646" t="s">
        <v>52</v>
      </c>
    </row>
    <row r="647" spans="1:4" x14ac:dyDescent="0.45">
      <c r="A647" s="1" t="s">
        <v>182</v>
      </c>
      <c r="B647" s="1" t="s">
        <v>183</v>
      </c>
      <c r="C647" s="1" t="s">
        <v>742</v>
      </c>
      <c r="D647" t="s">
        <v>52</v>
      </c>
    </row>
    <row r="648" spans="1:4" x14ac:dyDescent="0.45">
      <c r="A648" s="1" t="s">
        <v>182</v>
      </c>
      <c r="B648" s="1" t="s">
        <v>183</v>
      </c>
      <c r="C648" s="1" t="s">
        <v>764</v>
      </c>
      <c r="D648" t="s">
        <v>52</v>
      </c>
    </row>
    <row r="649" spans="1:4" x14ac:dyDescent="0.45">
      <c r="A649" s="1" t="s">
        <v>182</v>
      </c>
      <c r="B649" s="1" t="s">
        <v>183</v>
      </c>
      <c r="C649" s="1" t="s">
        <v>784</v>
      </c>
      <c r="D649" t="s">
        <v>52</v>
      </c>
    </row>
    <row r="650" spans="1:4" x14ac:dyDescent="0.45">
      <c r="A650" s="1" t="s">
        <v>182</v>
      </c>
      <c r="B650" s="1" t="s">
        <v>183</v>
      </c>
      <c r="C650" s="1" t="s">
        <v>853</v>
      </c>
      <c r="D650" t="s">
        <v>52</v>
      </c>
    </row>
    <row r="651" spans="1:4" x14ac:dyDescent="0.45">
      <c r="A651" s="1" t="s">
        <v>182</v>
      </c>
      <c r="B651" s="1" t="s">
        <v>183</v>
      </c>
      <c r="C651" s="1" t="s">
        <v>877</v>
      </c>
      <c r="D651" t="s">
        <v>52</v>
      </c>
    </row>
    <row r="652" spans="1:4" x14ac:dyDescent="0.45">
      <c r="A652" s="1" t="s">
        <v>182</v>
      </c>
      <c r="B652" s="1" t="s">
        <v>183</v>
      </c>
      <c r="C652" s="1" t="s">
        <v>926</v>
      </c>
      <c r="D652" t="s">
        <v>52</v>
      </c>
    </row>
    <row r="653" spans="1:4" x14ac:dyDescent="0.45">
      <c r="A653" s="1" t="s">
        <v>182</v>
      </c>
      <c r="B653" s="1" t="s">
        <v>183</v>
      </c>
      <c r="C653" s="1" t="s">
        <v>942</v>
      </c>
      <c r="D653" t="s">
        <v>52</v>
      </c>
    </row>
    <row r="654" spans="1:4" x14ac:dyDescent="0.45">
      <c r="A654" s="1" t="s">
        <v>182</v>
      </c>
      <c r="B654" s="1" t="s">
        <v>183</v>
      </c>
      <c r="C654" s="1" t="s">
        <v>948</v>
      </c>
      <c r="D654" t="s">
        <v>52</v>
      </c>
    </row>
    <row r="655" spans="1:4" x14ac:dyDescent="0.45">
      <c r="A655" s="1" t="s">
        <v>182</v>
      </c>
      <c r="B655" s="1" t="s">
        <v>183</v>
      </c>
      <c r="C655" s="1" t="s">
        <v>1004</v>
      </c>
      <c r="D655" t="s">
        <v>52</v>
      </c>
    </row>
    <row r="656" spans="1:4" x14ac:dyDescent="0.45">
      <c r="A656" s="1" t="s">
        <v>182</v>
      </c>
      <c r="B656" s="1" t="s">
        <v>183</v>
      </c>
      <c r="C656" s="1" t="s">
        <v>1024</v>
      </c>
      <c r="D656" t="s">
        <v>52</v>
      </c>
    </row>
    <row r="657" spans="1:4" x14ac:dyDescent="0.45">
      <c r="A657" s="1" t="s">
        <v>182</v>
      </c>
      <c r="B657" s="1" t="s">
        <v>183</v>
      </c>
      <c r="C657" s="1" t="s">
        <v>1061</v>
      </c>
      <c r="D657" t="s">
        <v>52</v>
      </c>
    </row>
    <row r="658" spans="1:4" x14ac:dyDescent="0.45">
      <c r="A658" s="1" t="s">
        <v>182</v>
      </c>
      <c r="B658" s="1" t="s">
        <v>183</v>
      </c>
      <c r="C658" s="1" t="s">
        <v>1091</v>
      </c>
      <c r="D658" t="s">
        <v>52</v>
      </c>
    </row>
    <row r="659" spans="1:4" x14ac:dyDescent="0.45">
      <c r="A659" s="1" t="s">
        <v>182</v>
      </c>
      <c r="B659" s="1" t="s">
        <v>183</v>
      </c>
      <c r="C659" s="1" t="s">
        <v>1092</v>
      </c>
      <c r="D659" t="s">
        <v>52</v>
      </c>
    </row>
    <row r="660" spans="1:4" x14ac:dyDescent="0.45">
      <c r="A660" s="1" t="s">
        <v>182</v>
      </c>
      <c r="B660" s="1" t="s">
        <v>183</v>
      </c>
      <c r="C660" s="1" t="s">
        <v>1095</v>
      </c>
      <c r="D660" t="s">
        <v>52</v>
      </c>
    </row>
    <row r="661" spans="1:4" x14ac:dyDescent="0.45">
      <c r="A661" s="1" t="s">
        <v>182</v>
      </c>
      <c r="B661" s="1" t="s">
        <v>183</v>
      </c>
      <c r="C661" s="1" t="s">
        <v>1137</v>
      </c>
      <c r="D661" t="s">
        <v>52</v>
      </c>
    </row>
    <row r="662" spans="1:4" x14ac:dyDescent="0.45">
      <c r="A662" s="1" t="s">
        <v>182</v>
      </c>
      <c r="B662" s="1" t="s">
        <v>183</v>
      </c>
      <c r="C662" s="1" t="s">
        <v>1152</v>
      </c>
      <c r="D662" t="s">
        <v>52</v>
      </c>
    </row>
    <row r="663" spans="1:4" x14ac:dyDescent="0.45">
      <c r="A663" s="1" t="s">
        <v>182</v>
      </c>
      <c r="B663" s="1" t="s">
        <v>183</v>
      </c>
      <c r="C663" s="1" t="s">
        <v>1181</v>
      </c>
      <c r="D663" t="s">
        <v>52</v>
      </c>
    </row>
    <row r="664" spans="1:4" x14ac:dyDescent="0.45">
      <c r="A664" s="1" t="s">
        <v>182</v>
      </c>
      <c r="B664" s="1" t="s">
        <v>183</v>
      </c>
      <c r="C664" s="1" t="s">
        <v>1188</v>
      </c>
      <c r="D664" t="s">
        <v>52</v>
      </c>
    </row>
    <row r="665" spans="1:4" x14ac:dyDescent="0.45">
      <c r="A665" s="1" t="s">
        <v>182</v>
      </c>
      <c r="B665" s="1" t="s">
        <v>183</v>
      </c>
      <c r="C665" s="1" t="s">
        <v>1189</v>
      </c>
      <c r="D665" t="s">
        <v>52</v>
      </c>
    </row>
    <row r="666" spans="1:4" x14ac:dyDescent="0.45">
      <c r="A666" s="1" t="s">
        <v>182</v>
      </c>
      <c r="B666" s="1" t="s">
        <v>183</v>
      </c>
      <c r="C666" s="1" t="s">
        <v>1190</v>
      </c>
      <c r="D666" t="s">
        <v>52</v>
      </c>
    </row>
    <row r="667" spans="1:4" x14ac:dyDescent="0.45">
      <c r="A667" s="1" t="s">
        <v>182</v>
      </c>
      <c r="B667" s="1" t="s">
        <v>183</v>
      </c>
      <c r="C667" s="1" t="s">
        <v>1191</v>
      </c>
      <c r="D667" t="s">
        <v>52</v>
      </c>
    </row>
    <row r="668" spans="1:4" x14ac:dyDescent="0.45">
      <c r="A668" s="1" t="s">
        <v>182</v>
      </c>
      <c r="B668" s="1" t="s">
        <v>183</v>
      </c>
      <c r="C668" s="1" t="s">
        <v>1225</v>
      </c>
      <c r="D668" t="s">
        <v>52</v>
      </c>
    </row>
    <row r="669" spans="1:4" x14ac:dyDescent="0.45">
      <c r="A669" s="1" t="s">
        <v>182</v>
      </c>
      <c r="B669" s="1" t="s">
        <v>183</v>
      </c>
      <c r="C669" s="1" t="s">
        <v>1299</v>
      </c>
      <c r="D669" t="s">
        <v>52</v>
      </c>
    </row>
    <row r="670" spans="1:4" x14ac:dyDescent="0.45">
      <c r="A670" s="1" t="s">
        <v>182</v>
      </c>
      <c r="B670" s="1" t="s">
        <v>183</v>
      </c>
      <c r="C670" s="1" t="s">
        <v>1483</v>
      </c>
      <c r="D670" t="s">
        <v>52</v>
      </c>
    </row>
    <row r="671" spans="1:4" x14ac:dyDescent="0.45">
      <c r="A671" s="1" t="s">
        <v>182</v>
      </c>
      <c r="B671" s="1" t="s">
        <v>183</v>
      </c>
      <c r="C671" s="1" t="s">
        <v>1485</v>
      </c>
      <c r="D671" t="s">
        <v>52</v>
      </c>
    </row>
    <row r="672" spans="1:4" x14ac:dyDescent="0.45">
      <c r="A672" s="1" t="s">
        <v>182</v>
      </c>
      <c r="B672" s="1" t="s">
        <v>183</v>
      </c>
      <c r="C672" s="1" t="s">
        <v>1557</v>
      </c>
      <c r="D672" t="s">
        <v>52</v>
      </c>
    </row>
    <row r="673" spans="1:4" x14ac:dyDescent="0.45">
      <c r="A673" s="1" t="s">
        <v>182</v>
      </c>
      <c r="B673" s="1" t="s">
        <v>183</v>
      </c>
      <c r="C673" s="1" t="s">
        <v>1583</v>
      </c>
      <c r="D673" t="s">
        <v>52</v>
      </c>
    </row>
    <row r="674" spans="1:4" x14ac:dyDescent="0.45">
      <c r="A674" s="1" t="s">
        <v>182</v>
      </c>
      <c r="B674" s="1" t="s">
        <v>183</v>
      </c>
      <c r="C674" s="1" t="s">
        <v>1611</v>
      </c>
      <c r="D674" t="s">
        <v>52</v>
      </c>
    </row>
    <row r="675" spans="1:4" x14ac:dyDescent="0.45">
      <c r="A675" s="1" t="s">
        <v>182</v>
      </c>
      <c r="B675" s="1" t="s">
        <v>183</v>
      </c>
      <c r="C675" s="1" t="s">
        <v>1614</v>
      </c>
      <c r="D675" t="s">
        <v>52</v>
      </c>
    </row>
    <row r="676" spans="1:4" x14ac:dyDescent="0.45">
      <c r="A676" s="1" t="s">
        <v>182</v>
      </c>
      <c r="B676" s="1" t="s">
        <v>183</v>
      </c>
      <c r="C676" s="1" t="s">
        <v>1631</v>
      </c>
      <c r="D676" t="s">
        <v>52</v>
      </c>
    </row>
    <row r="677" spans="1:4" x14ac:dyDescent="0.45">
      <c r="A677" s="1" t="s">
        <v>182</v>
      </c>
      <c r="B677" s="1" t="s">
        <v>183</v>
      </c>
      <c r="C677" s="1" t="s">
        <v>1684</v>
      </c>
      <c r="D677" t="s">
        <v>52</v>
      </c>
    </row>
    <row r="678" spans="1:4" x14ac:dyDescent="0.45">
      <c r="A678" s="1" t="s">
        <v>182</v>
      </c>
      <c r="B678" s="1" t="s">
        <v>183</v>
      </c>
      <c r="C678" s="1" t="s">
        <v>1687</v>
      </c>
      <c r="D678" t="s">
        <v>52</v>
      </c>
    </row>
    <row r="679" spans="1:4" x14ac:dyDescent="0.45">
      <c r="A679" s="1" t="s">
        <v>182</v>
      </c>
      <c r="B679" s="1" t="s">
        <v>183</v>
      </c>
      <c r="C679" s="1" t="s">
        <v>1688</v>
      </c>
      <c r="D679" t="s">
        <v>52</v>
      </c>
    </row>
    <row r="680" spans="1:4" x14ac:dyDescent="0.45">
      <c r="A680" s="1" t="s">
        <v>182</v>
      </c>
      <c r="B680" s="1" t="s">
        <v>183</v>
      </c>
      <c r="C680" s="1" t="s">
        <v>1700</v>
      </c>
      <c r="D680" t="s">
        <v>52</v>
      </c>
    </row>
    <row r="681" spans="1:4" x14ac:dyDescent="0.45">
      <c r="A681" s="1" t="s">
        <v>182</v>
      </c>
      <c r="B681" s="1" t="s">
        <v>183</v>
      </c>
      <c r="C681" s="1" t="s">
        <v>1703</v>
      </c>
      <c r="D681" t="s">
        <v>52</v>
      </c>
    </row>
    <row r="682" spans="1:4" x14ac:dyDescent="0.45">
      <c r="A682" s="1" t="s">
        <v>182</v>
      </c>
      <c r="B682" s="1" t="s">
        <v>183</v>
      </c>
      <c r="C682" s="1" t="s">
        <v>1706</v>
      </c>
      <c r="D682" t="s">
        <v>52</v>
      </c>
    </row>
    <row r="683" spans="1:4" x14ac:dyDescent="0.45">
      <c r="A683" s="1" t="s">
        <v>182</v>
      </c>
      <c r="B683" s="1" t="s">
        <v>183</v>
      </c>
      <c r="C683" s="1" t="s">
        <v>1726</v>
      </c>
      <c r="D683" t="s">
        <v>52</v>
      </c>
    </row>
    <row r="684" spans="1:4" x14ac:dyDescent="0.45">
      <c r="A684" s="1" t="s">
        <v>182</v>
      </c>
      <c r="B684" s="1" t="s">
        <v>183</v>
      </c>
      <c r="C684" s="1" t="s">
        <v>1733</v>
      </c>
      <c r="D684" t="s">
        <v>52</v>
      </c>
    </row>
    <row r="685" spans="1:4" x14ac:dyDescent="0.45">
      <c r="A685" s="1" t="s">
        <v>182</v>
      </c>
      <c r="B685" s="1" t="s">
        <v>183</v>
      </c>
      <c r="C685" s="1" t="s">
        <v>1740</v>
      </c>
      <c r="D685" t="s">
        <v>52</v>
      </c>
    </row>
    <row r="686" spans="1:4" x14ac:dyDescent="0.45">
      <c r="A686" s="1" t="s">
        <v>182</v>
      </c>
      <c r="B686" s="1" t="s">
        <v>183</v>
      </c>
      <c r="C686" s="1" t="s">
        <v>1749</v>
      </c>
      <c r="D686" t="s">
        <v>52</v>
      </c>
    </row>
    <row r="687" spans="1:4" x14ac:dyDescent="0.45">
      <c r="A687" s="1" t="s">
        <v>182</v>
      </c>
      <c r="B687" s="1" t="s">
        <v>183</v>
      </c>
      <c r="C687" s="1" t="s">
        <v>1768</v>
      </c>
      <c r="D687" t="s">
        <v>52</v>
      </c>
    </row>
    <row r="688" spans="1:4" x14ac:dyDescent="0.45">
      <c r="A688" s="1" t="s">
        <v>182</v>
      </c>
      <c r="B688" s="1" t="s">
        <v>183</v>
      </c>
      <c r="C688" s="1" t="s">
        <v>1783</v>
      </c>
      <c r="D688" t="s">
        <v>52</v>
      </c>
    </row>
    <row r="689" spans="1:4" x14ac:dyDescent="0.45">
      <c r="A689" s="1" t="s">
        <v>182</v>
      </c>
      <c r="B689" s="1" t="s">
        <v>183</v>
      </c>
      <c r="C689" s="1" t="s">
        <v>1788</v>
      </c>
      <c r="D689" t="s">
        <v>52</v>
      </c>
    </row>
    <row r="690" spans="1:4" x14ac:dyDescent="0.45">
      <c r="A690" s="1" t="s">
        <v>182</v>
      </c>
      <c r="B690" s="1" t="s">
        <v>183</v>
      </c>
      <c r="C690" s="1" t="s">
        <v>1836</v>
      </c>
      <c r="D690" t="s">
        <v>52</v>
      </c>
    </row>
    <row r="691" spans="1:4" x14ac:dyDescent="0.45">
      <c r="A691" s="1" t="s">
        <v>182</v>
      </c>
      <c r="B691" s="1" t="s">
        <v>183</v>
      </c>
      <c r="C691" s="1" t="s">
        <v>1863</v>
      </c>
      <c r="D691" t="s">
        <v>52</v>
      </c>
    </row>
    <row r="692" spans="1:4" x14ac:dyDescent="0.45">
      <c r="A692" s="1" t="s">
        <v>182</v>
      </c>
      <c r="B692" s="1" t="s">
        <v>183</v>
      </c>
      <c r="C692" s="1" t="s">
        <v>1864</v>
      </c>
      <c r="D692" t="s">
        <v>52</v>
      </c>
    </row>
    <row r="693" spans="1:4" x14ac:dyDescent="0.45">
      <c r="A693" s="1" t="s">
        <v>182</v>
      </c>
      <c r="B693" s="1" t="s">
        <v>183</v>
      </c>
      <c r="C693" s="1" t="s">
        <v>1895</v>
      </c>
      <c r="D693" t="s">
        <v>52</v>
      </c>
    </row>
    <row r="694" spans="1:4" x14ac:dyDescent="0.45">
      <c r="A694" s="1" t="s">
        <v>182</v>
      </c>
      <c r="B694" s="1" t="s">
        <v>183</v>
      </c>
      <c r="C694" s="1" t="s">
        <v>1938</v>
      </c>
      <c r="D694" t="s">
        <v>52</v>
      </c>
    </row>
    <row r="695" spans="1:4" x14ac:dyDescent="0.45">
      <c r="A695" s="1" t="s">
        <v>182</v>
      </c>
      <c r="B695" s="1" t="s">
        <v>183</v>
      </c>
      <c r="C695" s="1" t="s">
        <v>2029</v>
      </c>
      <c r="D695" t="s">
        <v>52</v>
      </c>
    </row>
    <row r="696" spans="1:4" x14ac:dyDescent="0.45">
      <c r="A696" s="1" t="s">
        <v>182</v>
      </c>
      <c r="B696" s="1" t="s">
        <v>183</v>
      </c>
      <c r="C696" s="1" t="s">
        <v>2039</v>
      </c>
      <c r="D696" t="s">
        <v>52</v>
      </c>
    </row>
    <row r="697" spans="1:4" x14ac:dyDescent="0.45">
      <c r="A697" s="1" t="s">
        <v>182</v>
      </c>
      <c r="B697" s="1" t="s">
        <v>183</v>
      </c>
      <c r="C697" s="1" t="s">
        <v>2065</v>
      </c>
      <c r="D697" t="s">
        <v>52</v>
      </c>
    </row>
    <row r="698" spans="1:4" x14ac:dyDescent="0.45">
      <c r="A698" s="1" t="s">
        <v>182</v>
      </c>
      <c r="B698" s="1" t="s">
        <v>183</v>
      </c>
      <c r="C698" s="1" t="s">
        <v>2092</v>
      </c>
      <c r="D698" t="s">
        <v>52</v>
      </c>
    </row>
    <row r="699" spans="1:4" x14ac:dyDescent="0.45">
      <c r="A699" s="1" t="s">
        <v>182</v>
      </c>
      <c r="B699" s="1" t="s">
        <v>183</v>
      </c>
      <c r="C699" s="1" t="s">
        <v>2104</v>
      </c>
      <c r="D699" t="s">
        <v>52</v>
      </c>
    </row>
    <row r="700" spans="1:4" x14ac:dyDescent="0.45">
      <c r="A700" s="1" t="s">
        <v>182</v>
      </c>
      <c r="B700" s="1" t="s">
        <v>183</v>
      </c>
      <c r="C700" s="1" t="s">
        <v>2119</v>
      </c>
      <c r="D700" t="s">
        <v>52</v>
      </c>
    </row>
    <row r="701" spans="1:4" x14ac:dyDescent="0.45">
      <c r="A701" s="1" t="s">
        <v>182</v>
      </c>
      <c r="B701" s="1" t="s">
        <v>183</v>
      </c>
      <c r="C701" s="1" t="s">
        <v>2131</v>
      </c>
      <c r="D701" t="s">
        <v>52</v>
      </c>
    </row>
    <row r="702" spans="1:4" x14ac:dyDescent="0.45">
      <c r="A702" s="1" t="s">
        <v>182</v>
      </c>
      <c r="B702" s="1" t="s">
        <v>183</v>
      </c>
      <c r="C702" s="1" t="s">
        <v>2159</v>
      </c>
      <c r="D702" t="s">
        <v>52</v>
      </c>
    </row>
    <row r="703" spans="1:4" x14ac:dyDescent="0.45">
      <c r="A703" s="1" t="s">
        <v>182</v>
      </c>
      <c r="B703" s="1" t="s">
        <v>183</v>
      </c>
      <c r="C703" s="1" t="s">
        <v>2175</v>
      </c>
      <c r="D703" t="s">
        <v>52</v>
      </c>
    </row>
    <row r="704" spans="1:4" x14ac:dyDescent="0.45">
      <c r="A704" s="1" t="s">
        <v>182</v>
      </c>
      <c r="B704" s="1" t="s">
        <v>183</v>
      </c>
      <c r="C704" s="1" t="s">
        <v>2185</v>
      </c>
      <c r="D704" t="s">
        <v>52</v>
      </c>
    </row>
    <row r="705" spans="1:4" x14ac:dyDescent="0.45">
      <c r="A705" s="1" t="s">
        <v>182</v>
      </c>
      <c r="B705" s="1" t="s">
        <v>183</v>
      </c>
      <c r="C705" s="1" t="s">
        <v>2186</v>
      </c>
      <c r="D705" t="s">
        <v>52</v>
      </c>
    </row>
    <row r="706" spans="1:4" x14ac:dyDescent="0.45">
      <c r="A706" s="1" t="s">
        <v>182</v>
      </c>
      <c r="B706" s="1" t="s">
        <v>183</v>
      </c>
      <c r="C706" s="1" t="s">
        <v>2187</v>
      </c>
      <c r="D706" t="s">
        <v>52</v>
      </c>
    </row>
    <row r="707" spans="1:4" x14ac:dyDescent="0.45">
      <c r="A707" s="1" t="s">
        <v>182</v>
      </c>
      <c r="B707" s="1" t="s">
        <v>183</v>
      </c>
      <c r="C707" s="1" t="s">
        <v>2188</v>
      </c>
      <c r="D707" t="s">
        <v>52</v>
      </c>
    </row>
    <row r="708" spans="1:4" x14ac:dyDescent="0.45">
      <c r="A708" s="1" t="s">
        <v>182</v>
      </c>
      <c r="B708" s="1" t="s">
        <v>183</v>
      </c>
      <c r="C708" s="1" t="s">
        <v>2236</v>
      </c>
      <c r="D708" t="s">
        <v>52</v>
      </c>
    </row>
    <row r="709" spans="1:4" x14ac:dyDescent="0.45">
      <c r="A709" s="1" t="s">
        <v>182</v>
      </c>
      <c r="B709" s="1" t="s">
        <v>183</v>
      </c>
      <c r="C709" s="1" t="s">
        <v>2237</v>
      </c>
      <c r="D709" t="s">
        <v>52</v>
      </c>
    </row>
    <row r="710" spans="1:4" x14ac:dyDescent="0.45">
      <c r="A710" s="1" t="s">
        <v>182</v>
      </c>
      <c r="B710" s="1" t="s">
        <v>183</v>
      </c>
      <c r="C710" s="1" t="s">
        <v>2338</v>
      </c>
      <c r="D710" t="s">
        <v>52</v>
      </c>
    </row>
    <row r="711" spans="1:4" x14ac:dyDescent="0.45">
      <c r="A711" s="1" t="s">
        <v>182</v>
      </c>
      <c r="B711" s="1" t="s">
        <v>183</v>
      </c>
      <c r="C711" s="1" t="s">
        <v>2371</v>
      </c>
      <c r="D711" t="s">
        <v>52</v>
      </c>
    </row>
    <row r="712" spans="1:4" x14ac:dyDescent="0.45">
      <c r="A712" s="1" t="s">
        <v>182</v>
      </c>
      <c r="B712" s="1" t="s">
        <v>183</v>
      </c>
      <c r="C712" s="1" t="s">
        <v>2405</v>
      </c>
      <c r="D712" t="s">
        <v>52</v>
      </c>
    </row>
    <row r="713" spans="1:4" x14ac:dyDescent="0.45">
      <c r="A713" s="1" t="s">
        <v>182</v>
      </c>
      <c r="B713" s="1" t="s">
        <v>183</v>
      </c>
      <c r="C713" s="1" t="s">
        <v>2479</v>
      </c>
      <c r="D713" t="s">
        <v>52</v>
      </c>
    </row>
    <row r="714" spans="1:4" x14ac:dyDescent="0.45">
      <c r="A714" s="1" t="s">
        <v>182</v>
      </c>
      <c r="B714" s="1" t="s">
        <v>183</v>
      </c>
      <c r="C714" s="1" t="s">
        <v>2509</v>
      </c>
      <c r="D714" t="s">
        <v>52</v>
      </c>
    </row>
    <row r="715" spans="1:4" x14ac:dyDescent="0.45">
      <c r="A715" s="1" t="s">
        <v>182</v>
      </c>
      <c r="B715" s="1" t="s">
        <v>183</v>
      </c>
      <c r="C715" s="1" t="s">
        <v>2506</v>
      </c>
      <c r="D715" t="s">
        <v>52</v>
      </c>
    </row>
    <row r="716" spans="1:4" x14ac:dyDescent="0.45">
      <c r="A716" s="1" t="s">
        <v>182</v>
      </c>
      <c r="B716" s="1" t="s">
        <v>183</v>
      </c>
      <c r="C716" s="1" t="s">
        <v>2533</v>
      </c>
      <c r="D716" t="s">
        <v>52</v>
      </c>
    </row>
    <row r="717" spans="1:4" x14ac:dyDescent="0.45">
      <c r="A717" s="1" t="s">
        <v>182</v>
      </c>
      <c r="B717" s="1" t="s">
        <v>183</v>
      </c>
      <c r="C717" s="1" t="s">
        <v>2532</v>
      </c>
      <c r="D717" t="s">
        <v>52</v>
      </c>
    </row>
    <row r="718" spans="1:4" x14ac:dyDescent="0.45">
      <c r="A718" s="1" t="s">
        <v>182</v>
      </c>
      <c r="B718" s="1" t="s">
        <v>183</v>
      </c>
      <c r="C718" s="1" t="s">
        <v>2569</v>
      </c>
      <c r="D718" t="s">
        <v>52</v>
      </c>
    </row>
    <row r="719" spans="1:4" x14ac:dyDescent="0.45">
      <c r="A719" s="1" t="s">
        <v>182</v>
      </c>
      <c r="B719" s="1" t="s">
        <v>183</v>
      </c>
      <c r="C719" s="1" t="s">
        <v>2570</v>
      </c>
      <c r="D719" t="s">
        <v>52</v>
      </c>
    </row>
    <row r="720" spans="1:4" x14ac:dyDescent="0.45">
      <c r="A720" s="1" t="s">
        <v>182</v>
      </c>
      <c r="B720" s="1" t="s">
        <v>183</v>
      </c>
      <c r="C720" s="1" t="s">
        <v>2604</v>
      </c>
      <c r="D720" t="s">
        <v>52</v>
      </c>
    </row>
    <row r="721" spans="1:4" x14ac:dyDescent="0.45">
      <c r="A721" s="1" t="s">
        <v>182</v>
      </c>
      <c r="B721" s="1" t="s">
        <v>183</v>
      </c>
      <c r="C721" s="1" t="s">
        <v>2607</v>
      </c>
      <c r="D721" t="s">
        <v>52</v>
      </c>
    </row>
    <row r="722" spans="1:4" x14ac:dyDescent="0.45">
      <c r="A722" s="1" t="s">
        <v>182</v>
      </c>
      <c r="B722" s="1" t="s">
        <v>183</v>
      </c>
      <c r="C722" s="1" t="s">
        <v>2738</v>
      </c>
      <c r="D722" t="s">
        <v>52</v>
      </c>
    </row>
    <row r="723" spans="1:4" x14ac:dyDescent="0.45">
      <c r="A723" s="1" t="s">
        <v>182</v>
      </c>
      <c r="B723" s="1" t="s">
        <v>183</v>
      </c>
      <c r="C723" s="1" t="s">
        <v>2756</v>
      </c>
      <c r="D723" t="s">
        <v>52</v>
      </c>
    </row>
    <row r="724" spans="1:4" x14ac:dyDescent="0.45">
      <c r="A724" s="1" t="s">
        <v>182</v>
      </c>
      <c r="B724" s="1" t="s">
        <v>183</v>
      </c>
      <c r="C724" s="1" t="s">
        <v>2759</v>
      </c>
      <c r="D724" t="s">
        <v>52</v>
      </c>
    </row>
    <row r="725" spans="1:4" x14ac:dyDescent="0.45">
      <c r="A725" s="1" t="s">
        <v>182</v>
      </c>
      <c r="B725" s="1" t="s">
        <v>183</v>
      </c>
      <c r="C725" s="1" t="s">
        <v>2760</v>
      </c>
      <c r="D725" t="s">
        <v>52</v>
      </c>
    </row>
    <row r="726" spans="1:4" x14ac:dyDescent="0.45">
      <c r="A726" s="1" t="s">
        <v>182</v>
      </c>
      <c r="B726" s="1" t="s">
        <v>183</v>
      </c>
      <c r="C726" s="1" t="s">
        <v>2776</v>
      </c>
      <c r="D726" t="s">
        <v>52</v>
      </c>
    </row>
    <row r="727" spans="1:4" x14ac:dyDescent="0.45">
      <c r="A727" s="1" t="s">
        <v>182</v>
      </c>
      <c r="B727" s="1" t="s">
        <v>183</v>
      </c>
      <c r="C727" s="1" t="s">
        <v>2780</v>
      </c>
      <c r="D727" t="s">
        <v>52</v>
      </c>
    </row>
    <row r="728" spans="1:4" x14ac:dyDescent="0.45">
      <c r="A728" s="1" t="s">
        <v>182</v>
      </c>
      <c r="B728" s="1" t="s">
        <v>183</v>
      </c>
      <c r="C728" s="1" t="s">
        <v>2784</v>
      </c>
      <c r="D728" t="s">
        <v>52</v>
      </c>
    </row>
    <row r="729" spans="1:4" x14ac:dyDescent="0.45">
      <c r="A729" s="1" t="s">
        <v>182</v>
      </c>
      <c r="B729" s="1" t="s">
        <v>183</v>
      </c>
      <c r="C729" s="1" t="s">
        <v>2794</v>
      </c>
      <c r="D729" t="s">
        <v>52</v>
      </c>
    </row>
    <row r="730" spans="1:4" x14ac:dyDescent="0.45">
      <c r="A730" s="1" t="s">
        <v>182</v>
      </c>
      <c r="B730" s="1" t="s">
        <v>183</v>
      </c>
      <c r="C730" s="1" t="s">
        <v>2847</v>
      </c>
      <c r="D730" t="s">
        <v>52</v>
      </c>
    </row>
    <row r="731" spans="1:4" x14ac:dyDescent="0.45">
      <c r="A731" s="1" t="s">
        <v>182</v>
      </c>
      <c r="B731" s="1" t="s">
        <v>183</v>
      </c>
      <c r="C731" s="1" t="s">
        <v>2868</v>
      </c>
      <c r="D731" t="s">
        <v>52</v>
      </c>
    </row>
    <row r="732" spans="1:4" x14ac:dyDescent="0.45">
      <c r="A732" s="1" t="s">
        <v>182</v>
      </c>
      <c r="B732" s="1" t="s">
        <v>183</v>
      </c>
      <c r="C732" s="1" t="s">
        <v>2871</v>
      </c>
      <c r="D732" t="s">
        <v>52</v>
      </c>
    </row>
    <row r="733" spans="1:4" x14ac:dyDescent="0.45">
      <c r="A733" s="1" t="s">
        <v>182</v>
      </c>
      <c r="B733" s="1" t="s">
        <v>149</v>
      </c>
      <c r="C733" s="1" t="s">
        <v>212</v>
      </c>
      <c r="D733" t="s">
        <v>59</v>
      </c>
    </row>
    <row r="734" spans="1:4" x14ac:dyDescent="0.45">
      <c r="A734" s="1" t="s">
        <v>182</v>
      </c>
      <c r="B734" s="1" t="s">
        <v>149</v>
      </c>
      <c r="C734" s="1" t="s">
        <v>242</v>
      </c>
      <c r="D734" t="s">
        <v>59</v>
      </c>
    </row>
    <row r="735" spans="1:4" x14ac:dyDescent="0.45">
      <c r="A735" s="1" t="s">
        <v>182</v>
      </c>
      <c r="B735" s="1" t="s">
        <v>149</v>
      </c>
      <c r="C735" s="1" t="s">
        <v>273</v>
      </c>
      <c r="D735" t="s">
        <v>59</v>
      </c>
    </row>
    <row r="736" spans="1:4" x14ac:dyDescent="0.45">
      <c r="A736" s="1" t="s">
        <v>182</v>
      </c>
      <c r="B736" s="1" t="s">
        <v>149</v>
      </c>
      <c r="C736" s="1" t="s">
        <v>344</v>
      </c>
      <c r="D736" t="s">
        <v>59</v>
      </c>
    </row>
    <row r="737" spans="1:4" x14ac:dyDescent="0.45">
      <c r="A737" s="1" t="s">
        <v>182</v>
      </c>
      <c r="B737" s="1" t="s">
        <v>149</v>
      </c>
      <c r="C737" s="1" t="s">
        <v>390</v>
      </c>
      <c r="D737" t="s">
        <v>59</v>
      </c>
    </row>
    <row r="738" spans="1:4" x14ac:dyDescent="0.45">
      <c r="A738" s="1" t="s">
        <v>182</v>
      </c>
      <c r="B738" s="1" t="s">
        <v>149</v>
      </c>
      <c r="C738" s="1" t="s">
        <v>392</v>
      </c>
      <c r="D738" t="s">
        <v>59</v>
      </c>
    </row>
    <row r="739" spans="1:4" x14ac:dyDescent="0.45">
      <c r="A739" s="1" t="s">
        <v>182</v>
      </c>
      <c r="B739" s="1" t="s">
        <v>149</v>
      </c>
      <c r="C739" s="1" t="s">
        <v>457</v>
      </c>
      <c r="D739" t="s">
        <v>59</v>
      </c>
    </row>
    <row r="740" spans="1:4" x14ac:dyDescent="0.45">
      <c r="A740" s="1" t="s">
        <v>182</v>
      </c>
      <c r="B740" s="1" t="s">
        <v>149</v>
      </c>
      <c r="C740" s="1" t="s">
        <v>487</v>
      </c>
      <c r="D740" t="s">
        <v>59</v>
      </c>
    </row>
    <row r="741" spans="1:4" x14ac:dyDescent="0.45">
      <c r="A741" s="1" t="s">
        <v>182</v>
      </c>
      <c r="B741" s="1" t="s">
        <v>149</v>
      </c>
      <c r="C741" s="1" t="s">
        <v>497</v>
      </c>
      <c r="D741" t="s">
        <v>59</v>
      </c>
    </row>
    <row r="742" spans="1:4" x14ac:dyDescent="0.45">
      <c r="A742" s="1" t="s">
        <v>182</v>
      </c>
      <c r="B742" s="1" t="s">
        <v>149</v>
      </c>
      <c r="C742" s="1" t="s">
        <v>611</v>
      </c>
      <c r="D742" t="s">
        <v>59</v>
      </c>
    </row>
    <row r="743" spans="1:4" x14ac:dyDescent="0.45">
      <c r="A743" s="1" t="s">
        <v>182</v>
      </c>
      <c r="B743" s="1" t="s">
        <v>149</v>
      </c>
      <c r="C743" s="1" t="s">
        <v>654</v>
      </c>
      <c r="D743" t="s">
        <v>59</v>
      </c>
    </row>
    <row r="744" spans="1:4" x14ac:dyDescent="0.45">
      <c r="A744" s="1" t="s">
        <v>182</v>
      </c>
      <c r="B744" s="1" t="s">
        <v>149</v>
      </c>
      <c r="C744" s="1" t="s">
        <v>675</v>
      </c>
      <c r="D744" t="s">
        <v>59</v>
      </c>
    </row>
    <row r="745" spans="1:4" x14ac:dyDescent="0.45">
      <c r="A745" s="1" t="s">
        <v>182</v>
      </c>
      <c r="B745" s="1" t="s">
        <v>149</v>
      </c>
      <c r="C745" s="1" t="s">
        <v>750</v>
      </c>
      <c r="D745" t="s">
        <v>59</v>
      </c>
    </row>
    <row r="746" spans="1:4" x14ac:dyDescent="0.45">
      <c r="A746" s="1" t="s">
        <v>182</v>
      </c>
      <c r="B746" s="1" t="s">
        <v>149</v>
      </c>
      <c r="C746" s="1" t="s">
        <v>755</v>
      </c>
      <c r="D746" t="s">
        <v>59</v>
      </c>
    </row>
    <row r="747" spans="1:4" x14ac:dyDescent="0.45">
      <c r="A747" s="1" t="s">
        <v>182</v>
      </c>
      <c r="B747" s="1" t="s">
        <v>149</v>
      </c>
      <c r="C747" s="1" t="s">
        <v>780</v>
      </c>
      <c r="D747" t="s">
        <v>59</v>
      </c>
    </row>
    <row r="748" spans="1:4" x14ac:dyDescent="0.45">
      <c r="A748" s="1" t="s">
        <v>182</v>
      </c>
      <c r="B748" s="1" t="s">
        <v>149</v>
      </c>
      <c r="C748" s="1" t="s">
        <v>846</v>
      </c>
      <c r="D748" t="s">
        <v>59</v>
      </c>
    </row>
    <row r="749" spans="1:4" x14ac:dyDescent="0.45">
      <c r="A749" s="1" t="s">
        <v>182</v>
      </c>
      <c r="B749" s="1" t="s">
        <v>149</v>
      </c>
      <c r="C749" s="1" t="s">
        <v>967</v>
      </c>
      <c r="D749" t="s">
        <v>59</v>
      </c>
    </row>
    <row r="750" spans="1:4" x14ac:dyDescent="0.45">
      <c r="A750" s="1" t="s">
        <v>182</v>
      </c>
      <c r="B750" s="1" t="s">
        <v>149</v>
      </c>
      <c r="C750" s="1" t="s">
        <v>980</v>
      </c>
      <c r="D750" t="s">
        <v>59</v>
      </c>
    </row>
    <row r="751" spans="1:4" x14ac:dyDescent="0.45">
      <c r="A751" s="1" t="s">
        <v>182</v>
      </c>
      <c r="B751" s="1" t="s">
        <v>149</v>
      </c>
      <c r="C751" s="1" t="s">
        <v>1028</v>
      </c>
      <c r="D751" t="s">
        <v>59</v>
      </c>
    </row>
    <row r="752" spans="1:4" x14ac:dyDescent="0.45">
      <c r="A752" s="1" t="s">
        <v>182</v>
      </c>
      <c r="B752" s="1" t="s">
        <v>149</v>
      </c>
      <c r="C752" s="1" t="s">
        <v>1044</v>
      </c>
      <c r="D752" t="s">
        <v>59</v>
      </c>
    </row>
    <row r="753" spans="1:4" x14ac:dyDescent="0.45">
      <c r="A753" s="1" t="s">
        <v>182</v>
      </c>
      <c r="B753" s="1" t="s">
        <v>149</v>
      </c>
      <c r="C753" s="1" t="s">
        <v>1050</v>
      </c>
      <c r="D753" t="s">
        <v>59</v>
      </c>
    </row>
    <row r="754" spans="1:4" x14ac:dyDescent="0.45">
      <c r="A754" s="1" t="s">
        <v>182</v>
      </c>
      <c r="B754" s="1" t="s">
        <v>149</v>
      </c>
      <c r="C754" s="1" t="s">
        <v>1063</v>
      </c>
      <c r="D754" t="s">
        <v>59</v>
      </c>
    </row>
    <row r="755" spans="1:4" x14ac:dyDescent="0.45">
      <c r="A755" s="1" t="s">
        <v>182</v>
      </c>
      <c r="B755" s="1" t="s">
        <v>149</v>
      </c>
      <c r="C755" s="1" t="s">
        <v>1084</v>
      </c>
      <c r="D755" t="s">
        <v>59</v>
      </c>
    </row>
    <row r="756" spans="1:4" x14ac:dyDescent="0.45">
      <c r="A756" s="1" t="s">
        <v>182</v>
      </c>
      <c r="B756" s="1" t="s">
        <v>149</v>
      </c>
      <c r="C756" s="1" t="s">
        <v>1114</v>
      </c>
      <c r="D756" t="s">
        <v>59</v>
      </c>
    </row>
    <row r="757" spans="1:4" x14ac:dyDescent="0.45">
      <c r="A757" s="1" t="s">
        <v>182</v>
      </c>
      <c r="B757" s="1" t="s">
        <v>149</v>
      </c>
      <c r="C757" s="1" t="s">
        <v>1236</v>
      </c>
      <c r="D757" t="s">
        <v>59</v>
      </c>
    </row>
    <row r="758" spans="1:4" x14ac:dyDescent="0.45">
      <c r="A758" s="1" t="s">
        <v>182</v>
      </c>
      <c r="B758" s="1" t="s">
        <v>149</v>
      </c>
      <c r="C758" s="1" t="s">
        <v>1247</v>
      </c>
      <c r="D758" t="s">
        <v>59</v>
      </c>
    </row>
    <row r="759" spans="1:4" x14ac:dyDescent="0.45">
      <c r="A759" s="1" t="s">
        <v>182</v>
      </c>
      <c r="B759" s="1" t="s">
        <v>149</v>
      </c>
      <c r="C759" s="1" t="s">
        <v>1288</v>
      </c>
      <c r="D759" t="s">
        <v>59</v>
      </c>
    </row>
    <row r="760" spans="1:4" x14ac:dyDescent="0.45">
      <c r="A760" s="1" t="s">
        <v>182</v>
      </c>
      <c r="B760" s="1" t="s">
        <v>149</v>
      </c>
      <c r="C760" s="1" t="s">
        <v>1318</v>
      </c>
      <c r="D760" t="s">
        <v>59</v>
      </c>
    </row>
    <row r="761" spans="1:4" x14ac:dyDescent="0.45">
      <c r="A761" s="1" t="s">
        <v>182</v>
      </c>
      <c r="B761" s="1" t="s">
        <v>149</v>
      </c>
      <c r="C761" s="1" t="s">
        <v>1320</v>
      </c>
      <c r="D761" t="s">
        <v>59</v>
      </c>
    </row>
    <row r="762" spans="1:4" x14ac:dyDescent="0.45">
      <c r="A762" s="1" t="s">
        <v>182</v>
      </c>
      <c r="B762" s="1" t="s">
        <v>149</v>
      </c>
      <c r="C762" s="1" t="s">
        <v>1348</v>
      </c>
      <c r="D762" t="s">
        <v>59</v>
      </c>
    </row>
    <row r="763" spans="1:4" x14ac:dyDescent="0.45">
      <c r="A763" s="1" t="s">
        <v>182</v>
      </c>
      <c r="B763" s="1" t="s">
        <v>149</v>
      </c>
      <c r="C763" s="1" t="s">
        <v>1424</v>
      </c>
      <c r="D763" t="s">
        <v>59</v>
      </c>
    </row>
    <row r="764" spans="1:4" x14ac:dyDescent="0.45">
      <c r="A764" s="1" t="s">
        <v>182</v>
      </c>
      <c r="B764" s="1" t="s">
        <v>149</v>
      </c>
      <c r="C764" s="1" t="s">
        <v>1432</v>
      </c>
      <c r="D764" t="s">
        <v>59</v>
      </c>
    </row>
    <row r="765" spans="1:4" x14ac:dyDescent="0.45">
      <c r="A765" s="1" t="s">
        <v>182</v>
      </c>
      <c r="B765" s="1" t="s">
        <v>149</v>
      </c>
      <c r="C765" s="1" t="s">
        <v>1495</v>
      </c>
      <c r="D765" t="s">
        <v>59</v>
      </c>
    </row>
    <row r="766" spans="1:4" x14ac:dyDescent="0.45">
      <c r="A766" s="1" t="s">
        <v>182</v>
      </c>
      <c r="B766" s="1" t="s">
        <v>149</v>
      </c>
      <c r="C766" s="1" t="s">
        <v>1507</v>
      </c>
      <c r="D766" t="s">
        <v>59</v>
      </c>
    </row>
    <row r="767" spans="1:4" x14ac:dyDescent="0.45">
      <c r="A767" s="1" t="s">
        <v>182</v>
      </c>
      <c r="B767" s="1" t="s">
        <v>149</v>
      </c>
      <c r="C767" s="1" t="s">
        <v>1536</v>
      </c>
      <c r="D767" t="s">
        <v>59</v>
      </c>
    </row>
    <row r="768" spans="1:4" x14ac:dyDescent="0.45">
      <c r="A768" s="1" t="s">
        <v>182</v>
      </c>
      <c r="B768" s="1" t="s">
        <v>149</v>
      </c>
      <c r="C768" s="1" t="s">
        <v>1552</v>
      </c>
      <c r="D768" t="s">
        <v>59</v>
      </c>
    </row>
    <row r="769" spans="1:4" x14ac:dyDescent="0.45">
      <c r="A769" s="1" t="s">
        <v>182</v>
      </c>
      <c r="B769" s="1" t="s">
        <v>149</v>
      </c>
      <c r="C769" s="1" t="s">
        <v>149</v>
      </c>
      <c r="D769" t="s">
        <v>59</v>
      </c>
    </row>
    <row r="770" spans="1:4" x14ac:dyDescent="0.45">
      <c r="A770" s="1" t="s">
        <v>182</v>
      </c>
      <c r="B770" s="1" t="s">
        <v>149</v>
      </c>
      <c r="C770" s="1" t="s">
        <v>1615</v>
      </c>
      <c r="D770" t="s">
        <v>59</v>
      </c>
    </row>
    <row r="771" spans="1:4" x14ac:dyDescent="0.45">
      <c r="A771" s="1" t="s">
        <v>182</v>
      </c>
      <c r="B771" s="1" t="s">
        <v>149</v>
      </c>
      <c r="C771" s="1" t="s">
        <v>1644</v>
      </c>
      <c r="D771" t="s">
        <v>59</v>
      </c>
    </row>
    <row r="772" spans="1:4" x14ac:dyDescent="0.45">
      <c r="A772" s="1" t="s">
        <v>182</v>
      </c>
      <c r="B772" s="1" t="s">
        <v>149</v>
      </c>
      <c r="C772" s="1" t="s">
        <v>1750</v>
      </c>
      <c r="D772" t="s">
        <v>59</v>
      </c>
    </row>
    <row r="773" spans="1:4" x14ac:dyDescent="0.45">
      <c r="A773" s="1" t="s">
        <v>182</v>
      </c>
      <c r="B773" s="1" t="s">
        <v>149</v>
      </c>
      <c r="C773" s="1" t="s">
        <v>1803</v>
      </c>
      <c r="D773" t="s">
        <v>59</v>
      </c>
    </row>
    <row r="774" spans="1:4" x14ac:dyDescent="0.45">
      <c r="A774" s="1" t="s">
        <v>182</v>
      </c>
      <c r="B774" s="1" t="s">
        <v>149</v>
      </c>
      <c r="C774" s="1" t="s">
        <v>1832</v>
      </c>
      <c r="D774" t="s">
        <v>59</v>
      </c>
    </row>
    <row r="775" spans="1:4" x14ac:dyDescent="0.45">
      <c r="A775" s="1" t="s">
        <v>182</v>
      </c>
      <c r="B775" s="1" t="s">
        <v>149</v>
      </c>
      <c r="C775" s="1" t="s">
        <v>1855</v>
      </c>
      <c r="D775" t="s">
        <v>59</v>
      </c>
    </row>
    <row r="776" spans="1:4" x14ac:dyDescent="0.45">
      <c r="A776" s="1" t="s">
        <v>182</v>
      </c>
      <c r="B776" s="1" t="s">
        <v>149</v>
      </c>
      <c r="C776" s="1" t="s">
        <v>1867</v>
      </c>
      <c r="D776" t="s">
        <v>59</v>
      </c>
    </row>
    <row r="777" spans="1:4" x14ac:dyDescent="0.45">
      <c r="A777" s="1" t="s">
        <v>182</v>
      </c>
      <c r="B777" s="1" t="s">
        <v>149</v>
      </c>
      <c r="C777" s="1" t="s">
        <v>1873</v>
      </c>
      <c r="D777" t="s">
        <v>59</v>
      </c>
    </row>
    <row r="778" spans="1:4" x14ac:dyDescent="0.45">
      <c r="A778" s="1" t="s">
        <v>182</v>
      </c>
      <c r="B778" s="1" t="s">
        <v>149</v>
      </c>
      <c r="C778" s="1" t="s">
        <v>1944</v>
      </c>
      <c r="D778" t="s">
        <v>59</v>
      </c>
    </row>
    <row r="779" spans="1:4" x14ac:dyDescent="0.45">
      <c r="A779" s="1" t="s">
        <v>182</v>
      </c>
      <c r="B779" s="1" t="s">
        <v>149</v>
      </c>
      <c r="C779" s="1" t="s">
        <v>1957</v>
      </c>
      <c r="D779" t="s">
        <v>59</v>
      </c>
    </row>
    <row r="780" spans="1:4" x14ac:dyDescent="0.45">
      <c r="A780" s="1" t="s">
        <v>182</v>
      </c>
      <c r="B780" s="1" t="s">
        <v>149</v>
      </c>
      <c r="C780" s="1" t="s">
        <v>1999</v>
      </c>
      <c r="D780" t="s">
        <v>59</v>
      </c>
    </row>
    <row r="781" spans="1:4" x14ac:dyDescent="0.45">
      <c r="A781" s="1" t="s">
        <v>182</v>
      </c>
      <c r="B781" s="1" t="s">
        <v>149</v>
      </c>
      <c r="C781" s="1" t="s">
        <v>2002</v>
      </c>
      <c r="D781" t="s">
        <v>59</v>
      </c>
    </row>
    <row r="782" spans="1:4" x14ac:dyDescent="0.45">
      <c r="A782" s="1" t="s">
        <v>182</v>
      </c>
      <c r="B782" s="1" t="s">
        <v>149</v>
      </c>
      <c r="C782" s="1" t="s">
        <v>2032</v>
      </c>
      <c r="D782" t="s">
        <v>59</v>
      </c>
    </row>
    <row r="783" spans="1:4" x14ac:dyDescent="0.45">
      <c r="A783" s="1" t="s">
        <v>182</v>
      </c>
      <c r="B783" s="1" t="s">
        <v>149</v>
      </c>
      <c r="C783" s="1" t="s">
        <v>2111</v>
      </c>
      <c r="D783" t="s">
        <v>59</v>
      </c>
    </row>
    <row r="784" spans="1:4" x14ac:dyDescent="0.45">
      <c r="A784" s="1" t="s">
        <v>182</v>
      </c>
      <c r="B784" s="1" t="s">
        <v>149</v>
      </c>
      <c r="C784" s="1" t="s">
        <v>2157</v>
      </c>
      <c r="D784" t="s">
        <v>59</v>
      </c>
    </row>
    <row r="785" spans="1:4" x14ac:dyDescent="0.45">
      <c r="A785" s="1" t="s">
        <v>182</v>
      </c>
      <c r="B785" s="1" t="s">
        <v>149</v>
      </c>
      <c r="C785" s="1" t="s">
        <v>2196</v>
      </c>
      <c r="D785" t="s">
        <v>59</v>
      </c>
    </row>
    <row r="786" spans="1:4" x14ac:dyDescent="0.45">
      <c r="A786" s="1" t="s">
        <v>182</v>
      </c>
      <c r="B786" s="1" t="s">
        <v>149</v>
      </c>
      <c r="C786" s="1" t="s">
        <v>2202</v>
      </c>
      <c r="D786" t="s">
        <v>59</v>
      </c>
    </row>
    <row r="787" spans="1:4" x14ac:dyDescent="0.45">
      <c r="A787" s="1" t="s">
        <v>182</v>
      </c>
      <c r="B787" s="1" t="s">
        <v>149</v>
      </c>
      <c r="C787" s="1" t="s">
        <v>2273</v>
      </c>
      <c r="D787" t="s">
        <v>59</v>
      </c>
    </row>
    <row r="788" spans="1:4" x14ac:dyDescent="0.45">
      <c r="A788" s="1" t="s">
        <v>182</v>
      </c>
      <c r="B788" s="1" t="s">
        <v>149</v>
      </c>
      <c r="C788" s="1" t="s">
        <v>2291</v>
      </c>
      <c r="D788" t="s">
        <v>59</v>
      </c>
    </row>
    <row r="789" spans="1:4" x14ac:dyDescent="0.45">
      <c r="A789" s="1" t="s">
        <v>182</v>
      </c>
      <c r="B789" s="1" t="s">
        <v>149</v>
      </c>
      <c r="C789" s="1" t="s">
        <v>2297</v>
      </c>
      <c r="D789" t="s">
        <v>59</v>
      </c>
    </row>
    <row r="790" spans="1:4" x14ac:dyDescent="0.45">
      <c r="A790" s="1" t="s">
        <v>182</v>
      </c>
      <c r="B790" s="1" t="s">
        <v>149</v>
      </c>
      <c r="C790" s="1" t="s">
        <v>2298</v>
      </c>
      <c r="D790" t="s">
        <v>59</v>
      </c>
    </row>
    <row r="791" spans="1:4" x14ac:dyDescent="0.45">
      <c r="A791" s="1" t="s">
        <v>182</v>
      </c>
      <c r="B791" s="1" t="s">
        <v>149</v>
      </c>
      <c r="C791" s="1" t="s">
        <v>2315</v>
      </c>
      <c r="D791" t="s">
        <v>59</v>
      </c>
    </row>
    <row r="792" spans="1:4" x14ac:dyDescent="0.45">
      <c r="A792" s="1" t="s">
        <v>182</v>
      </c>
      <c r="B792" s="1" t="s">
        <v>149</v>
      </c>
      <c r="C792" s="1" t="s">
        <v>2352</v>
      </c>
      <c r="D792" t="s">
        <v>59</v>
      </c>
    </row>
    <row r="793" spans="1:4" x14ac:dyDescent="0.45">
      <c r="A793" s="1" t="s">
        <v>182</v>
      </c>
      <c r="B793" s="1" t="s">
        <v>149</v>
      </c>
      <c r="C793" s="1" t="s">
        <v>2493</v>
      </c>
      <c r="D793" t="s">
        <v>59</v>
      </c>
    </row>
    <row r="794" spans="1:4" x14ac:dyDescent="0.45">
      <c r="A794" s="1" t="s">
        <v>182</v>
      </c>
      <c r="B794" s="1" t="s">
        <v>149</v>
      </c>
      <c r="C794" s="1" t="s">
        <v>2495</v>
      </c>
      <c r="D794" t="s">
        <v>59</v>
      </c>
    </row>
    <row r="795" spans="1:4" x14ac:dyDescent="0.45">
      <c r="A795" s="1" t="s">
        <v>182</v>
      </c>
      <c r="B795" s="1" t="s">
        <v>149</v>
      </c>
      <c r="C795" s="1" t="s">
        <v>2536</v>
      </c>
      <c r="D795" t="s">
        <v>59</v>
      </c>
    </row>
    <row r="796" spans="1:4" x14ac:dyDescent="0.45">
      <c r="A796" s="1" t="s">
        <v>182</v>
      </c>
      <c r="B796" s="1" t="s">
        <v>149</v>
      </c>
      <c r="C796" s="1" t="s">
        <v>2537</v>
      </c>
      <c r="D796" t="s">
        <v>59</v>
      </c>
    </row>
    <row r="797" spans="1:4" x14ac:dyDescent="0.45">
      <c r="A797" s="1" t="s">
        <v>182</v>
      </c>
      <c r="B797" s="1" t="s">
        <v>149</v>
      </c>
      <c r="C797" s="1" t="s">
        <v>2626</v>
      </c>
      <c r="D797" t="s">
        <v>59</v>
      </c>
    </row>
    <row r="798" spans="1:4" x14ac:dyDescent="0.45">
      <c r="A798" s="1" t="s">
        <v>182</v>
      </c>
      <c r="B798" s="1" t="s">
        <v>149</v>
      </c>
      <c r="C798" s="1" t="s">
        <v>2637</v>
      </c>
      <c r="D798" t="s">
        <v>59</v>
      </c>
    </row>
    <row r="799" spans="1:4" x14ac:dyDescent="0.45">
      <c r="A799" s="1" t="s">
        <v>182</v>
      </c>
      <c r="B799" s="1" t="s">
        <v>149</v>
      </c>
      <c r="C799" s="1" t="s">
        <v>2641</v>
      </c>
      <c r="D799" t="s">
        <v>59</v>
      </c>
    </row>
    <row r="800" spans="1:4" x14ac:dyDescent="0.45">
      <c r="A800" s="1" t="s">
        <v>182</v>
      </c>
      <c r="B800" s="1" t="s">
        <v>149</v>
      </c>
      <c r="C800" s="1" t="s">
        <v>2684</v>
      </c>
      <c r="D800" t="s">
        <v>59</v>
      </c>
    </row>
    <row r="801" spans="1:4" x14ac:dyDescent="0.45">
      <c r="A801" s="1" t="s">
        <v>182</v>
      </c>
      <c r="B801" s="1" t="s">
        <v>149</v>
      </c>
      <c r="C801" s="1" t="s">
        <v>2712</v>
      </c>
      <c r="D801" t="s">
        <v>59</v>
      </c>
    </row>
    <row r="802" spans="1:4" x14ac:dyDescent="0.45">
      <c r="A802" s="1" t="s">
        <v>182</v>
      </c>
      <c r="B802" s="1" t="s">
        <v>149</v>
      </c>
      <c r="C802" s="1" t="s">
        <v>2722</v>
      </c>
      <c r="D802" t="s">
        <v>59</v>
      </c>
    </row>
    <row r="803" spans="1:4" x14ac:dyDescent="0.45">
      <c r="A803" s="1" t="s">
        <v>182</v>
      </c>
      <c r="B803" s="1" t="s">
        <v>149</v>
      </c>
      <c r="C803" s="1" t="s">
        <v>2728</v>
      </c>
      <c r="D803" t="s">
        <v>59</v>
      </c>
    </row>
    <row r="804" spans="1:4" x14ac:dyDescent="0.45">
      <c r="A804" s="1" t="s">
        <v>182</v>
      </c>
      <c r="B804" s="1" t="s">
        <v>149</v>
      </c>
      <c r="C804" s="1" t="s">
        <v>2750</v>
      </c>
      <c r="D804" t="s">
        <v>59</v>
      </c>
    </row>
    <row r="805" spans="1:4" x14ac:dyDescent="0.45">
      <c r="A805" s="1" t="s">
        <v>182</v>
      </c>
      <c r="B805" s="1" t="s">
        <v>149</v>
      </c>
      <c r="C805" s="1" t="s">
        <v>2806</v>
      </c>
      <c r="D805" t="s">
        <v>59</v>
      </c>
    </row>
    <row r="806" spans="1:4" x14ac:dyDescent="0.45">
      <c r="A806" s="1" t="s">
        <v>182</v>
      </c>
      <c r="B806" s="1" t="s">
        <v>149</v>
      </c>
      <c r="C806" s="1" t="s">
        <v>2813</v>
      </c>
      <c r="D806" t="s">
        <v>59</v>
      </c>
    </row>
    <row r="807" spans="1:4" x14ac:dyDescent="0.45">
      <c r="A807" s="1" t="s">
        <v>182</v>
      </c>
      <c r="B807" s="1" t="s">
        <v>149</v>
      </c>
      <c r="C807" s="1" t="s">
        <v>2828</v>
      </c>
      <c r="D807" t="s">
        <v>59</v>
      </c>
    </row>
    <row r="808" spans="1:4" x14ac:dyDescent="0.45">
      <c r="A808" s="1" t="s">
        <v>182</v>
      </c>
      <c r="B808" s="1" t="s">
        <v>149</v>
      </c>
      <c r="C808" s="1" t="s">
        <v>2839</v>
      </c>
      <c r="D808" t="s">
        <v>59</v>
      </c>
    </row>
    <row r="809" spans="1:4" x14ac:dyDescent="0.45">
      <c r="A809" s="1" t="s">
        <v>182</v>
      </c>
      <c r="B809" s="1" t="s">
        <v>149</v>
      </c>
      <c r="C809" s="1" t="s">
        <v>2844</v>
      </c>
      <c r="D809" t="s">
        <v>59</v>
      </c>
    </row>
    <row r="810" spans="1:4" x14ac:dyDescent="0.45">
      <c r="A810" s="1" t="s">
        <v>182</v>
      </c>
      <c r="B810" s="1" t="s">
        <v>149</v>
      </c>
      <c r="C810" s="1" t="s">
        <v>2870</v>
      </c>
      <c r="D810" t="s">
        <v>59</v>
      </c>
    </row>
    <row r="811" spans="1:4" x14ac:dyDescent="0.45">
      <c r="A811" s="1" t="s">
        <v>182</v>
      </c>
      <c r="B811" s="1" t="s">
        <v>150</v>
      </c>
      <c r="C811" s="1" t="s">
        <v>198</v>
      </c>
      <c r="D811" t="s">
        <v>28</v>
      </c>
    </row>
    <row r="812" spans="1:4" x14ac:dyDescent="0.45">
      <c r="A812" s="1" t="s">
        <v>182</v>
      </c>
      <c r="B812" s="1" t="s">
        <v>150</v>
      </c>
      <c r="C812" s="1" t="s">
        <v>277</v>
      </c>
      <c r="D812" t="s">
        <v>28</v>
      </c>
    </row>
    <row r="813" spans="1:4" x14ac:dyDescent="0.45">
      <c r="A813" s="1" t="s">
        <v>182</v>
      </c>
      <c r="B813" s="1" t="s">
        <v>150</v>
      </c>
      <c r="C813" s="1" t="s">
        <v>319</v>
      </c>
      <c r="D813" t="s">
        <v>28</v>
      </c>
    </row>
    <row r="814" spans="1:4" x14ac:dyDescent="0.45">
      <c r="A814" s="1" t="s">
        <v>182</v>
      </c>
      <c r="B814" s="1" t="s">
        <v>150</v>
      </c>
      <c r="C814" s="1" t="s">
        <v>343</v>
      </c>
      <c r="D814" t="s">
        <v>28</v>
      </c>
    </row>
    <row r="815" spans="1:4" x14ac:dyDescent="0.45">
      <c r="A815" s="1" t="s">
        <v>182</v>
      </c>
      <c r="B815" s="1" t="s">
        <v>150</v>
      </c>
      <c r="C815" s="1" t="s">
        <v>348</v>
      </c>
      <c r="D815" t="s">
        <v>28</v>
      </c>
    </row>
    <row r="816" spans="1:4" x14ac:dyDescent="0.45">
      <c r="A816" s="1" t="s">
        <v>182</v>
      </c>
      <c r="B816" s="1" t="s">
        <v>150</v>
      </c>
      <c r="C816" s="1" t="s">
        <v>357</v>
      </c>
      <c r="D816" t="s">
        <v>28</v>
      </c>
    </row>
    <row r="817" spans="1:4" x14ac:dyDescent="0.45">
      <c r="A817" s="1" t="s">
        <v>182</v>
      </c>
      <c r="B817" s="1" t="s">
        <v>150</v>
      </c>
      <c r="C817" s="1" t="s">
        <v>383</v>
      </c>
      <c r="D817" t="s">
        <v>28</v>
      </c>
    </row>
    <row r="818" spans="1:4" x14ac:dyDescent="0.45">
      <c r="A818" s="1" t="s">
        <v>182</v>
      </c>
      <c r="B818" s="1" t="s">
        <v>150</v>
      </c>
      <c r="C818" s="1" t="s">
        <v>491</v>
      </c>
      <c r="D818" t="s">
        <v>28</v>
      </c>
    </row>
    <row r="819" spans="1:4" x14ac:dyDescent="0.45">
      <c r="A819" s="1" t="s">
        <v>182</v>
      </c>
      <c r="B819" s="1" t="s">
        <v>150</v>
      </c>
      <c r="C819" s="1" t="s">
        <v>508</v>
      </c>
      <c r="D819" t="s">
        <v>28</v>
      </c>
    </row>
    <row r="820" spans="1:4" x14ac:dyDescent="0.45">
      <c r="A820" s="1" t="s">
        <v>182</v>
      </c>
      <c r="B820" s="1" t="s">
        <v>150</v>
      </c>
      <c r="C820" s="1" t="s">
        <v>510</v>
      </c>
      <c r="D820" t="s">
        <v>28</v>
      </c>
    </row>
    <row r="821" spans="1:4" x14ac:dyDescent="0.45">
      <c r="A821" s="1" t="s">
        <v>182</v>
      </c>
      <c r="B821" s="1" t="s">
        <v>150</v>
      </c>
      <c r="C821" s="1" t="s">
        <v>521</v>
      </c>
      <c r="D821" t="s">
        <v>28</v>
      </c>
    </row>
    <row r="822" spans="1:4" x14ac:dyDescent="0.45">
      <c r="A822" s="1" t="s">
        <v>182</v>
      </c>
      <c r="B822" s="1" t="s">
        <v>150</v>
      </c>
      <c r="C822" s="1" t="s">
        <v>543</v>
      </c>
      <c r="D822" t="s">
        <v>28</v>
      </c>
    </row>
    <row r="823" spans="1:4" x14ac:dyDescent="0.45">
      <c r="A823" s="1" t="s">
        <v>182</v>
      </c>
      <c r="B823" s="1" t="s">
        <v>150</v>
      </c>
      <c r="C823" s="1" t="s">
        <v>556</v>
      </c>
      <c r="D823" t="s">
        <v>28</v>
      </c>
    </row>
    <row r="824" spans="1:4" x14ac:dyDescent="0.45">
      <c r="A824" s="1" t="s">
        <v>182</v>
      </c>
      <c r="B824" s="1" t="s">
        <v>150</v>
      </c>
      <c r="C824" s="1" t="s">
        <v>624</v>
      </c>
      <c r="D824" t="s">
        <v>28</v>
      </c>
    </row>
    <row r="825" spans="1:4" x14ac:dyDescent="0.45">
      <c r="A825" s="1" t="s">
        <v>182</v>
      </c>
      <c r="B825" s="1" t="s">
        <v>150</v>
      </c>
      <c r="C825" s="1" t="s">
        <v>701</v>
      </c>
      <c r="D825" t="s">
        <v>28</v>
      </c>
    </row>
    <row r="826" spans="1:4" x14ac:dyDescent="0.45">
      <c r="A826" s="1" t="s">
        <v>182</v>
      </c>
      <c r="B826" s="1" t="s">
        <v>150</v>
      </c>
      <c r="C826" s="1" t="s">
        <v>702</v>
      </c>
      <c r="D826" t="s">
        <v>28</v>
      </c>
    </row>
    <row r="827" spans="1:4" x14ac:dyDescent="0.45">
      <c r="A827" s="1" t="s">
        <v>182</v>
      </c>
      <c r="B827" s="1" t="s">
        <v>150</v>
      </c>
      <c r="C827" s="1" t="s">
        <v>703</v>
      </c>
      <c r="D827" t="s">
        <v>28</v>
      </c>
    </row>
    <row r="828" spans="1:4" x14ac:dyDescent="0.45">
      <c r="A828" s="1" t="s">
        <v>182</v>
      </c>
      <c r="B828" s="1" t="s">
        <v>150</v>
      </c>
      <c r="C828" s="1" t="s">
        <v>716</v>
      </c>
      <c r="D828" t="s">
        <v>28</v>
      </c>
    </row>
    <row r="829" spans="1:4" x14ac:dyDescent="0.45">
      <c r="A829" s="1" t="s">
        <v>182</v>
      </c>
      <c r="B829" s="1" t="s">
        <v>150</v>
      </c>
      <c r="C829" s="1" t="s">
        <v>717</v>
      </c>
      <c r="D829" t="s">
        <v>28</v>
      </c>
    </row>
    <row r="830" spans="1:4" x14ac:dyDescent="0.45">
      <c r="A830" s="1" t="s">
        <v>182</v>
      </c>
      <c r="B830" s="1" t="s">
        <v>150</v>
      </c>
      <c r="C830" s="1" t="s">
        <v>743</v>
      </c>
      <c r="D830" t="s">
        <v>28</v>
      </c>
    </row>
    <row r="831" spans="1:4" x14ac:dyDescent="0.45">
      <c r="A831" s="1" t="s">
        <v>182</v>
      </c>
      <c r="B831" s="1" t="s">
        <v>150</v>
      </c>
      <c r="C831" s="1" t="s">
        <v>760</v>
      </c>
      <c r="D831" t="s">
        <v>28</v>
      </c>
    </row>
    <row r="832" spans="1:4" x14ac:dyDescent="0.45">
      <c r="A832" s="1" t="s">
        <v>182</v>
      </c>
      <c r="B832" s="1" t="s">
        <v>150</v>
      </c>
      <c r="C832" s="1" t="s">
        <v>793</v>
      </c>
      <c r="D832" t="s">
        <v>28</v>
      </c>
    </row>
    <row r="833" spans="1:4" x14ac:dyDescent="0.45">
      <c r="A833" s="1" t="s">
        <v>182</v>
      </c>
      <c r="B833" s="1" t="s">
        <v>150</v>
      </c>
      <c r="C833" s="1" t="s">
        <v>879</v>
      </c>
      <c r="D833" t="s">
        <v>28</v>
      </c>
    </row>
    <row r="834" spans="1:4" x14ac:dyDescent="0.45">
      <c r="A834" s="1" t="s">
        <v>182</v>
      </c>
      <c r="B834" s="1" t="s">
        <v>150</v>
      </c>
      <c r="C834" s="1" t="s">
        <v>903</v>
      </c>
      <c r="D834" t="s">
        <v>28</v>
      </c>
    </row>
    <row r="835" spans="1:4" x14ac:dyDescent="0.45">
      <c r="A835" s="1" t="s">
        <v>182</v>
      </c>
      <c r="B835" s="1" t="s">
        <v>150</v>
      </c>
      <c r="C835" s="1" t="s">
        <v>985</v>
      </c>
      <c r="D835" t="s">
        <v>28</v>
      </c>
    </row>
    <row r="836" spans="1:4" x14ac:dyDescent="0.45">
      <c r="A836" s="1" t="s">
        <v>182</v>
      </c>
      <c r="B836" s="1" t="s">
        <v>150</v>
      </c>
      <c r="C836" s="1" t="s">
        <v>1043</v>
      </c>
      <c r="D836" t="s">
        <v>28</v>
      </c>
    </row>
    <row r="837" spans="1:4" x14ac:dyDescent="0.45">
      <c r="A837" s="1" t="s">
        <v>182</v>
      </c>
      <c r="B837" s="1" t="s">
        <v>150</v>
      </c>
      <c r="C837" s="1" t="s">
        <v>1094</v>
      </c>
      <c r="D837" t="s">
        <v>28</v>
      </c>
    </row>
    <row r="838" spans="1:4" x14ac:dyDescent="0.45">
      <c r="A838" s="1" t="s">
        <v>182</v>
      </c>
      <c r="B838" s="1" t="s">
        <v>150</v>
      </c>
      <c r="C838" s="1" t="s">
        <v>1124</v>
      </c>
      <c r="D838" t="s">
        <v>28</v>
      </c>
    </row>
    <row r="839" spans="1:4" x14ac:dyDescent="0.45">
      <c r="A839" s="1" t="s">
        <v>182</v>
      </c>
      <c r="B839" s="1" t="s">
        <v>150</v>
      </c>
      <c r="C839" s="1" t="s">
        <v>1127</v>
      </c>
      <c r="D839" t="s">
        <v>28</v>
      </c>
    </row>
    <row r="840" spans="1:4" x14ac:dyDescent="0.45">
      <c r="A840" s="1" t="s">
        <v>182</v>
      </c>
      <c r="B840" s="1" t="s">
        <v>150</v>
      </c>
      <c r="C840" s="1" t="s">
        <v>1199</v>
      </c>
      <c r="D840" t="s">
        <v>28</v>
      </c>
    </row>
    <row r="841" spans="1:4" x14ac:dyDescent="0.45">
      <c r="A841" s="1" t="s">
        <v>182</v>
      </c>
      <c r="B841" s="1" t="s">
        <v>150</v>
      </c>
      <c r="C841" s="1" t="s">
        <v>1234</v>
      </c>
      <c r="D841" t="s">
        <v>28</v>
      </c>
    </row>
    <row r="842" spans="1:4" x14ac:dyDescent="0.45">
      <c r="A842" s="1" t="s">
        <v>182</v>
      </c>
      <c r="B842" s="1" t="s">
        <v>150</v>
      </c>
      <c r="C842" s="1" t="s">
        <v>1235</v>
      </c>
      <c r="D842" t="s">
        <v>28</v>
      </c>
    </row>
    <row r="843" spans="1:4" x14ac:dyDescent="0.45">
      <c r="A843" s="1" t="s">
        <v>182</v>
      </c>
      <c r="B843" s="1" t="s">
        <v>150</v>
      </c>
      <c r="C843" s="1" t="s">
        <v>1271</v>
      </c>
      <c r="D843" t="s">
        <v>28</v>
      </c>
    </row>
    <row r="844" spans="1:4" x14ac:dyDescent="0.45">
      <c r="A844" s="1" t="s">
        <v>182</v>
      </c>
      <c r="B844" s="1" t="s">
        <v>150</v>
      </c>
      <c r="C844" s="1" t="s">
        <v>1282</v>
      </c>
      <c r="D844" t="s">
        <v>28</v>
      </c>
    </row>
    <row r="845" spans="1:4" x14ac:dyDescent="0.45">
      <c r="A845" s="1" t="s">
        <v>182</v>
      </c>
      <c r="B845" s="1" t="s">
        <v>150</v>
      </c>
      <c r="C845" s="1" t="s">
        <v>1378</v>
      </c>
      <c r="D845" t="s">
        <v>28</v>
      </c>
    </row>
    <row r="846" spans="1:4" x14ac:dyDescent="0.45">
      <c r="A846" s="1" t="s">
        <v>182</v>
      </c>
      <c r="B846" s="1" t="s">
        <v>150</v>
      </c>
      <c r="C846" s="1" t="s">
        <v>1431</v>
      </c>
      <c r="D846" t="s">
        <v>28</v>
      </c>
    </row>
    <row r="847" spans="1:4" x14ac:dyDescent="0.45">
      <c r="A847" s="1" t="s">
        <v>182</v>
      </c>
      <c r="B847" s="1" t="s">
        <v>150</v>
      </c>
      <c r="C847" s="1" t="s">
        <v>1537</v>
      </c>
      <c r="D847" t="s">
        <v>28</v>
      </c>
    </row>
    <row r="848" spans="1:4" x14ac:dyDescent="0.45">
      <c r="A848" s="1" t="s">
        <v>182</v>
      </c>
      <c r="B848" s="1" t="s">
        <v>150</v>
      </c>
      <c r="C848" s="1" t="s">
        <v>1563</v>
      </c>
      <c r="D848" t="s">
        <v>28</v>
      </c>
    </row>
    <row r="849" spans="1:4" x14ac:dyDescent="0.45">
      <c r="A849" s="1" t="s">
        <v>182</v>
      </c>
      <c r="B849" s="1" t="s">
        <v>150</v>
      </c>
      <c r="C849" s="1" t="s">
        <v>1694</v>
      </c>
      <c r="D849" t="s">
        <v>28</v>
      </c>
    </row>
    <row r="850" spans="1:4" x14ac:dyDescent="0.45">
      <c r="A850" s="1" t="s">
        <v>182</v>
      </c>
      <c r="B850" s="1" t="s">
        <v>150</v>
      </c>
      <c r="C850" s="1" t="s">
        <v>1759</v>
      </c>
      <c r="D850" t="s">
        <v>28</v>
      </c>
    </row>
    <row r="851" spans="1:4" x14ac:dyDescent="0.45">
      <c r="A851" s="1" t="s">
        <v>182</v>
      </c>
      <c r="B851" s="1" t="s">
        <v>150</v>
      </c>
      <c r="C851" s="1" t="s">
        <v>1827</v>
      </c>
      <c r="D851" t="s">
        <v>28</v>
      </c>
    </row>
    <row r="852" spans="1:4" x14ac:dyDescent="0.45">
      <c r="A852" s="1" t="s">
        <v>182</v>
      </c>
      <c r="B852" s="1" t="s">
        <v>150</v>
      </c>
      <c r="C852" s="1" t="s">
        <v>1845</v>
      </c>
      <c r="D852" t="s">
        <v>28</v>
      </c>
    </row>
    <row r="853" spans="1:4" x14ac:dyDescent="0.45">
      <c r="A853" s="1" t="s">
        <v>182</v>
      </c>
      <c r="B853" s="1" t="s">
        <v>150</v>
      </c>
      <c r="C853" s="1" t="s">
        <v>1875</v>
      </c>
      <c r="D853" t="s">
        <v>28</v>
      </c>
    </row>
    <row r="854" spans="1:4" x14ac:dyDescent="0.45">
      <c r="A854" s="1" t="s">
        <v>182</v>
      </c>
      <c r="B854" s="1" t="s">
        <v>150</v>
      </c>
      <c r="C854" s="1" t="s">
        <v>1892</v>
      </c>
      <c r="D854" t="s">
        <v>28</v>
      </c>
    </row>
    <row r="855" spans="1:4" x14ac:dyDescent="0.45">
      <c r="A855" s="1" t="s">
        <v>182</v>
      </c>
      <c r="B855" s="1" t="s">
        <v>150</v>
      </c>
      <c r="C855" s="1" t="s">
        <v>2034</v>
      </c>
      <c r="D855" t="s">
        <v>28</v>
      </c>
    </row>
    <row r="856" spans="1:4" x14ac:dyDescent="0.45">
      <c r="A856" s="1" t="s">
        <v>182</v>
      </c>
      <c r="B856" s="1" t="s">
        <v>150</v>
      </c>
      <c r="C856" s="1" t="s">
        <v>2058</v>
      </c>
      <c r="D856" t="s">
        <v>28</v>
      </c>
    </row>
    <row r="857" spans="1:4" x14ac:dyDescent="0.45">
      <c r="A857" s="1" t="s">
        <v>182</v>
      </c>
      <c r="B857" s="1" t="s">
        <v>150</v>
      </c>
      <c r="C857" s="1" t="s">
        <v>2080</v>
      </c>
      <c r="D857" t="s">
        <v>28</v>
      </c>
    </row>
    <row r="858" spans="1:4" x14ac:dyDescent="0.45">
      <c r="A858" s="1" t="s">
        <v>182</v>
      </c>
      <c r="B858" s="1" t="s">
        <v>150</v>
      </c>
      <c r="C858" s="1" t="s">
        <v>2087</v>
      </c>
      <c r="D858" t="s">
        <v>28</v>
      </c>
    </row>
    <row r="859" spans="1:4" x14ac:dyDescent="0.45">
      <c r="A859" s="1" t="s">
        <v>182</v>
      </c>
      <c r="B859" s="1" t="s">
        <v>150</v>
      </c>
      <c r="C859" s="1" t="s">
        <v>2093</v>
      </c>
      <c r="D859" t="s">
        <v>28</v>
      </c>
    </row>
    <row r="860" spans="1:4" x14ac:dyDescent="0.45">
      <c r="A860" s="1" t="s">
        <v>182</v>
      </c>
      <c r="B860" s="1" t="s">
        <v>150</v>
      </c>
      <c r="C860" s="1" t="s">
        <v>150</v>
      </c>
      <c r="D860" t="s">
        <v>28</v>
      </c>
    </row>
    <row r="861" spans="1:4" x14ac:dyDescent="0.45">
      <c r="A861" s="1" t="s">
        <v>182</v>
      </c>
      <c r="B861" s="1" t="s">
        <v>150</v>
      </c>
      <c r="C861" s="1" t="s">
        <v>2096</v>
      </c>
      <c r="D861" t="s">
        <v>28</v>
      </c>
    </row>
    <row r="862" spans="1:4" x14ac:dyDescent="0.45">
      <c r="A862" s="1" t="s">
        <v>182</v>
      </c>
      <c r="B862" s="1" t="s">
        <v>150</v>
      </c>
      <c r="C862" s="1" t="s">
        <v>2102</v>
      </c>
      <c r="D862" t="s">
        <v>28</v>
      </c>
    </row>
    <row r="863" spans="1:4" x14ac:dyDescent="0.45">
      <c r="A863" s="1" t="s">
        <v>182</v>
      </c>
      <c r="B863" s="1" t="s">
        <v>150</v>
      </c>
      <c r="C863" s="1" t="s">
        <v>2167</v>
      </c>
      <c r="D863" t="s">
        <v>28</v>
      </c>
    </row>
    <row r="864" spans="1:4" x14ac:dyDescent="0.45">
      <c r="A864" s="1" t="s">
        <v>182</v>
      </c>
      <c r="B864" s="1" t="s">
        <v>150</v>
      </c>
      <c r="C864" s="1" t="s">
        <v>2168</v>
      </c>
      <c r="D864" t="s">
        <v>28</v>
      </c>
    </row>
    <row r="865" spans="1:4" x14ac:dyDescent="0.45">
      <c r="A865" s="1" t="s">
        <v>182</v>
      </c>
      <c r="B865" s="1" t="s">
        <v>150</v>
      </c>
      <c r="C865" s="1" t="s">
        <v>2169</v>
      </c>
      <c r="D865" t="s">
        <v>28</v>
      </c>
    </row>
    <row r="866" spans="1:4" x14ac:dyDescent="0.45">
      <c r="A866" s="1" t="s">
        <v>182</v>
      </c>
      <c r="B866" s="1" t="s">
        <v>150</v>
      </c>
      <c r="C866" s="1" t="s">
        <v>2195</v>
      </c>
      <c r="D866" t="s">
        <v>28</v>
      </c>
    </row>
    <row r="867" spans="1:4" x14ac:dyDescent="0.45">
      <c r="A867" s="1" t="s">
        <v>182</v>
      </c>
      <c r="B867" s="1" t="s">
        <v>150</v>
      </c>
      <c r="C867" s="1" t="s">
        <v>2198</v>
      </c>
      <c r="D867" t="s">
        <v>28</v>
      </c>
    </row>
    <row r="868" spans="1:4" x14ac:dyDescent="0.45">
      <c r="A868" s="1" t="s">
        <v>182</v>
      </c>
      <c r="B868" s="1" t="s">
        <v>150</v>
      </c>
      <c r="C868" s="1" t="s">
        <v>2199</v>
      </c>
      <c r="D868" t="s">
        <v>28</v>
      </c>
    </row>
    <row r="869" spans="1:4" x14ac:dyDescent="0.45">
      <c r="A869" s="1" t="s">
        <v>182</v>
      </c>
      <c r="B869" s="1" t="s">
        <v>150</v>
      </c>
      <c r="C869" s="1" t="s">
        <v>2288</v>
      </c>
      <c r="D869" t="s">
        <v>28</v>
      </c>
    </row>
    <row r="870" spans="1:4" x14ac:dyDescent="0.45">
      <c r="A870" s="1" t="s">
        <v>182</v>
      </c>
      <c r="B870" s="1" t="s">
        <v>150</v>
      </c>
      <c r="C870" s="1" t="s">
        <v>2404</v>
      </c>
      <c r="D870" t="s">
        <v>28</v>
      </c>
    </row>
    <row r="871" spans="1:4" x14ac:dyDescent="0.45">
      <c r="A871" s="1" t="s">
        <v>182</v>
      </c>
      <c r="B871" s="1" t="s">
        <v>150</v>
      </c>
      <c r="C871" s="1" t="s">
        <v>2701</v>
      </c>
      <c r="D871" t="s">
        <v>28</v>
      </c>
    </row>
    <row r="872" spans="1:4" x14ac:dyDescent="0.45">
      <c r="A872" s="1" t="s">
        <v>182</v>
      </c>
      <c r="B872" s="1" t="s">
        <v>150</v>
      </c>
      <c r="C872" s="1" t="s">
        <v>2766</v>
      </c>
      <c r="D872" t="s">
        <v>28</v>
      </c>
    </row>
    <row r="873" spans="1:4" x14ac:dyDescent="0.45">
      <c r="A873" s="1" t="s">
        <v>182</v>
      </c>
      <c r="B873" s="1" t="s">
        <v>151</v>
      </c>
      <c r="C873" s="1" t="s">
        <v>234</v>
      </c>
      <c r="D873" t="s">
        <v>60</v>
      </c>
    </row>
    <row r="874" spans="1:4" x14ac:dyDescent="0.45">
      <c r="A874" s="1" t="s">
        <v>182</v>
      </c>
      <c r="B874" s="1" t="s">
        <v>151</v>
      </c>
      <c r="C874" s="1" t="s">
        <v>269</v>
      </c>
      <c r="D874" t="s">
        <v>60</v>
      </c>
    </row>
    <row r="875" spans="1:4" x14ac:dyDescent="0.45">
      <c r="A875" s="1" t="s">
        <v>182</v>
      </c>
      <c r="B875" s="1" t="s">
        <v>151</v>
      </c>
      <c r="C875" s="1" t="s">
        <v>278</v>
      </c>
      <c r="D875" t="s">
        <v>60</v>
      </c>
    </row>
    <row r="876" spans="1:4" x14ac:dyDescent="0.45">
      <c r="A876" s="1" t="s">
        <v>182</v>
      </c>
      <c r="B876" s="1" t="s">
        <v>151</v>
      </c>
      <c r="C876" s="1" t="s">
        <v>292</v>
      </c>
      <c r="D876" t="s">
        <v>60</v>
      </c>
    </row>
    <row r="877" spans="1:4" x14ac:dyDescent="0.45">
      <c r="A877" s="1" t="s">
        <v>182</v>
      </c>
      <c r="B877" s="1" t="s">
        <v>151</v>
      </c>
      <c r="C877" s="1" t="s">
        <v>294</v>
      </c>
      <c r="D877" t="s">
        <v>60</v>
      </c>
    </row>
    <row r="878" spans="1:4" x14ac:dyDescent="0.45">
      <c r="A878" s="1" t="s">
        <v>182</v>
      </c>
      <c r="B878" s="1" t="s">
        <v>151</v>
      </c>
      <c r="C878" s="1" t="s">
        <v>295</v>
      </c>
      <c r="D878" t="s">
        <v>60</v>
      </c>
    </row>
    <row r="879" spans="1:4" x14ac:dyDescent="0.45">
      <c r="A879" s="1" t="s">
        <v>182</v>
      </c>
      <c r="B879" s="1" t="s">
        <v>151</v>
      </c>
      <c r="C879" s="1" t="s">
        <v>401</v>
      </c>
      <c r="D879" t="s">
        <v>60</v>
      </c>
    </row>
    <row r="880" spans="1:4" x14ac:dyDescent="0.45">
      <c r="A880" s="1" t="s">
        <v>182</v>
      </c>
      <c r="B880" s="1" t="s">
        <v>151</v>
      </c>
      <c r="C880" s="1" t="s">
        <v>677</v>
      </c>
      <c r="D880" t="s">
        <v>60</v>
      </c>
    </row>
    <row r="881" spans="1:4" x14ac:dyDescent="0.45">
      <c r="A881" s="1" t="s">
        <v>182</v>
      </c>
      <c r="B881" s="1" t="s">
        <v>151</v>
      </c>
      <c r="C881" s="1" t="s">
        <v>776</v>
      </c>
      <c r="D881" t="s">
        <v>60</v>
      </c>
    </row>
    <row r="882" spans="1:4" x14ac:dyDescent="0.45">
      <c r="A882" s="1" t="s">
        <v>182</v>
      </c>
      <c r="B882" s="1" t="s">
        <v>151</v>
      </c>
      <c r="C882" s="1" t="s">
        <v>844</v>
      </c>
      <c r="D882" t="s">
        <v>60</v>
      </c>
    </row>
    <row r="883" spans="1:4" x14ac:dyDescent="0.45">
      <c r="A883" s="1" t="s">
        <v>182</v>
      </c>
      <c r="B883" s="1" t="s">
        <v>151</v>
      </c>
      <c r="C883" s="1" t="s">
        <v>919</v>
      </c>
      <c r="D883" t="s">
        <v>60</v>
      </c>
    </row>
    <row r="884" spans="1:4" x14ac:dyDescent="0.45">
      <c r="A884" s="1" t="s">
        <v>182</v>
      </c>
      <c r="B884" s="1" t="s">
        <v>151</v>
      </c>
      <c r="C884" s="1" t="s">
        <v>940</v>
      </c>
      <c r="D884" t="s">
        <v>60</v>
      </c>
    </row>
    <row r="885" spans="1:4" x14ac:dyDescent="0.45">
      <c r="A885" s="1" t="s">
        <v>182</v>
      </c>
      <c r="B885" s="1" t="s">
        <v>151</v>
      </c>
      <c r="C885" s="1" t="s">
        <v>965</v>
      </c>
      <c r="D885" t="s">
        <v>60</v>
      </c>
    </row>
    <row r="886" spans="1:4" x14ac:dyDescent="0.45">
      <c r="A886" s="1" t="s">
        <v>182</v>
      </c>
      <c r="B886" s="1" t="s">
        <v>151</v>
      </c>
      <c r="C886" s="1" t="s">
        <v>1018</v>
      </c>
      <c r="D886" t="s">
        <v>60</v>
      </c>
    </row>
    <row r="887" spans="1:4" x14ac:dyDescent="0.45">
      <c r="A887" s="1" t="s">
        <v>182</v>
      </c>
      <c r="B887" s="1" t="s">
        <v>151</v>
      </c>
      <c r="C887" s="1" t="s">
        <v>1038</v>
      </c>
      <c r="D887" t="s">
        <v>60</v>
      </c>
    </row>
    <row r="888" spans="1:4" x14ac:dyDescent="0.45">
      <c r="A888" s="1" t="s">
        <v>182</v>
      </c>
      <c r="B888" s="1" t="s">
        <v>151</v>
      </c>
      <c r="C888" s="1" t="s">
        <v>1145</v>
      </c>
      <c r="D888" t="s">
        <v>60</v>
      </c>
    </row>
    <row r="889" spans="1:4" x14ac:dyDescent="0.45">
      <c r="A889" s="1" t="s">
        <v>182</v>
      </c>
      <c r="B889" s="1" t="s">
        <v>151</v>
      </c>
      <c r="C889" s="1" t="s">
        <v>1159</v>
      </c>
      <c r="D889" t="s">
        <v>60</v>
      </c>
    </row>
    <row r="890" spans="1:4" x14ac:dyDescent="0.45">
      <c r="A890" s="1" t="s">
        <v>182</v>
      </c>
      <c r="B890" s="1" t="s">
        <v>151</v>
      </c>
      <c r="C890" s="1" t="s">
        <v>1167</v>
      </c>
      <c r="D890" t="s">
        <v>60</v>
      </c>
    </row>
    <row r="891" spans="1:4" x14ac:dyDescent="0.45">
      <c r="A891" s="1" t="s">
        <v>182</v>
      </c>
      <c r="B891" s="1" t="s">
        <v>151</v>
      </c>
      <c r="C891" s="1" t="s">
        <v>1241</v>
      </c>
      <c r="D891" t="s">
        <v>60</v>
      </c>
    </row>
    <row r="892" spans="1:4" x14ac:dyDescent="0.45">
      <c r="A892" s="1" t="s">
        <v>182</v>
      </c>
      <c r="B892" s="1" t="s">
        <v>151</v>
      </c>
      <c r="C892" s="1" t="s">
        <v>1245</v>
      </c>
      <c r="D892" t="s">
        <v>60</v>
      </c>
    </row>
    <row r="893" spans="1:4" x14ac:dyDescent="0.45">
      <c r="A893" s="1" t="s">
        <v>182</v>
      </c>
      <c r="B893" s="1" t="s">
        <v>151</v>
      </c>
      <c r="C893" s="1" t="s">
        <v>1336</v>
      </c>
      <c r="D893" t="s">
        <v>60</v>
      </c>
    </row>
    <row r="894" spans="1:4" x14ac:dyDescent="0.45">
      <c r="A894" s="1" t="s">
        <v>182</v>
      </c>
      <c r="B894" s="1" t="s">
        <v>151</v>
      </c>
      <c r="C894" s="1" t="s">
        <v>1692</v>
      </c>
      <c r="D894" t="s">
        <v>60</v>
      </c>
    </row>
    <row r="895" spans="1:4" x14ac:dyDescent="0.45">
      <c r="A895" s="1" t="s">
        <v>182</v>
      </c>
      <c r="B895" s="1" t="s">
        <v>151</v>
      </c>
      <c r="C895" s="1" t="s">
        <v>1697</v>
      </c>
      <c r="D895" t="s">
        <v>60</v>
      </c>
    </row>
    <row r="896" spans="1:4" x14ac:dyDescent="0.45">
      <c r="A896" s="1" t="s">
        <v>182</v>
      </c>
      <c r="B896" s="1" t="s">
        <v>151</v>
      </c>
      <c r="C896" s="1" t="s">
        <v>1801</v>
      </c>
      <c r="D896" t="s">
        <v>60</v>
      </c>
    </row>
    <row r="897" spans="1:4" x14ac:dyDescent="0.45">
      <c r="A897" s="1" t="s">
        <v>182</v>
      </c>
      <c r="B897" s="1" t="s">
        <v>151</v>
      </c>
      <c r="C897" s="1" t="s">
        <v>1815</v>
      </c>
      <c r="D897" t="s">
        <v>60</v>
      </c>
    </row>
    <row r="898" spans="1:4" x14ac:dyDescent="0.45">
      <c r="A898" s="1" t="s">
        <v>182</v>
      </c>
      <c r="B898" s="1" t="s">
        <v>151</v>
      </c>
      <c r="C898" s="1" t="s">
        <v>1872</v>
      </c>
      <c r="D898" t="s">
        <v>60</v>
      </c>
    </row>
    <row r="899" spans="1:4" x14ac:dyDescent="0.45">
      <c r="A899" s="1" t="s">
        <v>182</v>
      </c>
      <c r="B899" s="1" t="s">
        <v>151</v>
      </c>
      <c r="C899" s="1" t="s">
        <v>1879</v>
      </c>
      <c r="D899" t="s">
        <v>60</v>
      </c>
    </row>
    <row r="900" spans="1:4" x14ac:dyDescent="0.45">
      <c r="A900" s="1" t="s">
        <v>182</v>
      </c>
      <c r="B900" s="1" t="s">
        <v>151</v>
      </c>
      <c r="C900" s="1" t="s">
        <v>1905</v>
      </c>
      <c r="D900" t="s">
        <v>60</v>
      </c>
    </row>
    <row r="901" spans="1:4" x14ac:dyDescent="0.45">
      <c r="A901" s="1" t="s">
        <v>182</v>
      </c>
      <c r="B901" s="1" t="s">
        <v>151</v>
      </c>
      <c r="C901" s="1" t="s">
        <v>1942</v>
      </c>
      <c r="D901" t="s">
        <v>60</v>
      </c>
    </row>
    <row r="902" spans="1:4" x14ac:dyDescent="0.45">
      <c r="A902" s="1" t="s">
        <v>182</v>
      </c>
      <c r="B902" s="1" t="s">
        <v>151</v>
      </c>
      <c r="C902" s="1" t="s">
        <v>1945</v>
      </c>
      <c r="D902" t="s">
        <v>60</v>
      </c>
    </row>
    <row r="903" spans="1:4" x14ac:dyDescent="0.45">
      <c r="A903" s="1" t="s">
        <v>182</v>
      </c>
      <c r="B903" s="1" t="s">
        <v>151</v>
      </c>
      <c r="C903" s="1" t="s">
        <v>1980</v>
      </c>
      <c r="D903" t="s">
        <v>60</v>
      </c>
    </row>
    <row r="904" spans="1:4" x14ac:dyDescent="0.45">
      <c r="A904" s="1" t="s">
        <v>182</v>
      </c>
      <c r="B904" s="1" t="s">
        <v>151</v>
      </c>
      <c r="C904" s="1" t="s">
        <v>2061</v>
      </c>
      <c r="D904" t="s">
        <v>60</v>
      </c>
    </row>
    <row r="905" spans="1:4" x14ac:dyDescent="0.45">
      <c r="A905" s="1" t="s">
        <v>182</v>
      </c>
      <c r="B905" s="1" t="s">
        <v>151</v>
      </c>
      <c r="C905" s="1" t="s">
        <v>2112</v>
      </c>
      <c r="D905" t="s">
        <v>60</v>
      </c>
    </row>
    <row r="906" spans="1:4" x14ac:dyDescent="0.45">
      <c r="A906" s="1" t="s">
        <v>182</v>
      </c>
      <c r="B906" s="1" t="s">
        <v>151</v>
      </c>
      <c r="C906" s="1" t="s">
        <v>2120</v>
      </c>
      <c r="D906" t="s">
        <v>60</v>
      </c>
    </row>
    <row r="907" spans="1:4" x14ac:dyDescent="0.45">
      <c r="A907" s="1" t="s">
        <v>182</v>
      </c>
      <c r="B907" s="1" t="s">
        <v>151</v>
      </c>
      <c r="C907" s="1" t="s">
        <v>2121</v>
      </c>
      <c r="D907" t="s">
        <v>60</v>
      </c>
    </row>
    <row r="908" spans="1:4" x14ac:dyDescent="0.45">
      <c r="A908" s="1" t="s">
        <v>182</v>
      </c>
      <c r="B908" s="1" t="s">
        <v>151</v>
      </c>
      <c r="C908" s="1" t="s">
        <v>2149</v>
      </c>
      <c r="D908" t="s">
        <v>60</v>
      </c>
    </row>
    <row r="909" spans="1:4" x14ac:dyDescent="0.45">
      <c r="A909" s="1" t="s">
        <v>182</v>
      </c>
      <c r="B909" s="1" t="s">
        <v>151</v>
      </c>
      <c r="C909" s="1" t="s">
        <v>151</v>
      </c>
      <c r="D909" t="s">
        <v>60</v>
      </c>
    </row>
    <row r="910" spans="1:4" x14ac:dyDescent="0.45">
      <c r="A910" s="1" t="s">
        <v>182</v>
      </c>
      <c r="B910" s="1" t="s">
        <v>151</v>
      </c>
      <c r="C910" s="1" t="s">
        <v>2326</v>
      </c>
      <c r="D910" t="s">
        <v>60</v>
      </c>
    </row>
    <row r="911" spans="1:4" x14ac:dyDescent="0.45">
      <c r="A911" s="1" t="s">
        <v>182</v>
      </c>
      <c r="B911" s="1" t="s">
        <v>151</v>
      </c>
      <c r="C911" s="1" t="s">
        <v>2430</v>
      </c>
      <c r="D911" t="s">
        <v>60</v>
      </c>
    </row>
    <row r="912" spans="1:4" x14ac:dyDescent="0.45">
      <c r="A912" s="1" t="s">
        <v>182</v>
      </c>
      <c r="B912" s="1" t="s">
        <v>151</v>
      </c>
      <c r="C912" s="1" t="s">
        <v>2451</v>
      </c>
      <c r="D912" t="s">
        <v>60</v>
      </c>
    </row>
    <row r="913" spans="1:4" x14ac:dyDescent="0.45">
      <c r="A913" s="1" t="s">
        <v>182</v>
      </c>
      <c r="B913" s="1" t="s">
        <v>151</v>
      </c>
      <c r="C913" s="1" t="s">
        <v>2544</v>
      </c>
      <c r="D913" t="s">
        <v>60</v>
      </c>
    </row>
    <row r="914" spans="1:4" x14ac:dyDescent="0.45">
      <c r="A914" s="1" t="s">
        <v>182</v>
      </c>
      <c r="B914" s="1" t="s">
        <v>151</v>
      </c>
      <c r="C914" s="1" t="s">
        <v>2638</v>
      </c>
      <c r="D914" t="s">
        <v>60</v>
      </c>
    </row>
    <row r="915" spans="1:4" x14ac:dyDescent="0.45">
      <c r="A915" s="1" t="s">
        <v>182</v>
      </c>
      <c r="B915" s="1" t="s">
        <v>151</v>
      </c>
      <c r="C915" s="1" t="s">
        <v>2717</v>
      </c>
      <c r="D915" t="s">
        <v>60</v>
      </c>
    </row>
    <row r="916" spans="1:4" x14ac:dyDescent="0.45">
      <c r="A916" s="1" t="s">
        <v>182</v>
      </c>
      <c r="B916" s="1" t="s">
        <v>151</v>
      </c>
      <c r="C916" s="1" t="s">
        <v>2764</v>
      </c>
      <c r="D916" t="s">
        <v>60</v>
      </c>
    </row>
    <row r="917" spans="1:4" x14ac:dyDescent="0.45">
      <c r="A917" s="1" t="s">
        <v>182</v>
      </c>
      <c r="B917" s="1" t="s">
        <v>151</v>
      </c>
      <c r="C917" s="1" t="s">
        <v>2771</v>
      </c>
      <c r="D917" t="s">
        <v>60</v>
      </c>
    </row>
    <row r="918" spans="1:4" x14ac:dyDescent="0.45">
      <c r="A918" s="1" t="s">
        <v>182</v>
      </c>
      <c r="B918" s="1" t="s">
        <v>151</v>
      </c>
      <c r="C918" s="1" t="s">
        <v>2772</v>
      </c>
      <c r="D918" t="s">
        <v>60</v>
      </c>
    </row>
    <row r="919" spans="1:4" x14ac:dyDescent="0.45">
      <c r="A919" s="1" t="s">
        <v>182</v>
      </c>
      <c r="B919" s="1" t="s">
        <v>151</v>
      </c>
      <c r="C919" s="1" t="s">
        <v>2796</v>
      </c>
      <c r="D919" t="s">
        <v>60</v>
      </c>
    </row>
    <row r="920" spans="1:4" x14ac:dyDescent="0.45">
      <c r="A920" s="1" t="s">
        <v>182</v>
      </c>
      <c r="B920" s="1" t="s">
        <v>152</v>
      </c>
      <c r="C920" s="1" t="s">
        <v>199</v>
      </c>
      <c r="D920" t="s">
        <v>51</v>
      </c>
    </row>
    <row r="921" spans="1:4" x14ac:dyDescent="0.45">
      <c r="A921" s="1" t="s">
        <v>182</v>
      </c>
      <c r="B921" s="1" t="s">
        <v>152</v>
      </c>
      <c r="C921" s="1" t="s">
        <v>276</v>
      </c>
      <c r="D921" t="s">
        <v>51</v>
      </c>
    </row>
    <row r="922" spans="1:4" x14ac:dyDescent="0.45">
      <c r="A922" s="1" t="s">
        <v>182</v>
      </c>
      <c r="B922" s="1" t="s">
        <v>152</v>
      </c>
      <c r="C922" s="1" t="s">
        <v>408</v>
      </c>
      <c r="D922" t="s">
        <v>51</v>
      </c>
    </row>
    <row r="923" spans="1:4" x14ac:dyDescent="0.45">
      <c r="A923" s="1" t="s">
        <v>182</v>
      </c>
      <c r="B923" s="1" t="s">
        <v>152</v>
      </c>
      <c r="C923" s="1" t="s">
        <v>514</v>
      </c>
      <c r="D923" t="s">
        <v>51</v>
      </c>
    </row>
    <row r="924" spans="1:4" x14ac:dyDescent="0.45">
      <c r="A924" s="1" t="s">
        <v>182</v>
      </c>
      <c r="B924" s="1" t="s">
        <v>152</v>
      </c>
      <c r="C924" s="1" t="s">
        <v>748</v>
      </c>
      <c r="D924" t="s">
        <v>51</v>
      </c>
    </row>
    <row r="925" spans="1:4" x14ac:dyDescent="0.45">
      <c r="A925" s="1" t="s">
        <v>182</v>
      </c>
      <c r="B925" s="1" t="s">
        <v>152</v>
      </c>
      <c r="C925" s="1" t="s">
        <v>770</v>
      </c>
      <c r="D925" t="s">
        <v>51</v>
      </c>
    </row>
    <row r="926" spans="1:4" x14ac:dyDescent="0.45">
      <c r="A926" s="1" t="s">
        <v>182</v>
      </c>
      <c r="B926" s="1" t="s">
        <v>152</v>
      </c>
      <c r="C926" s="1" t="s">
        <v>778</v>
      </c>
      <c r="D926" t="s">
        <v>51</v>
      </c>
    </row>
    <row r="927" spans="1:4" x14ac:dyDescent="0.45">
      <c r="A927" s="1" t="s">
        <v>182</v>
      </c>
      <c r="B927" s="1" t="s">
        <v>152</v>
      </c>
      <c r="C927" s="1" t="s">
        <v>779</v>
      </c>
      <c r="D927" t="s">
        <v>51</v>
      </c>
    </row>
    <row r="928" spans="1:4" x14ac:dyDescent="0.45">
      <c r="A928" s="1" t="s">
        <v>182</v>
      </c>
      <c r="B928" s="1" t="s">
        <v>152</v>
      </c>
      <c r="C928" s="1" t="s">
        <v>866</v>
      </c>
      <c r="D928" t="s">
        <v>51</v>
      </c>
    </row>
    <row r="929" spans="1:4" x14ac:dyDescent="0.45">
      <c r="A929" s="1" t="s">
        <v>182</v>
      </c>
      <c r="B929" s="1" t="s">
        <v>152</v>
      </c>
      <c r="C929" s="1" t="s">
        <v>949</v>
      </c>
      <c r="D929" t="s">
        <v>51</v>
      </c>
    </row>
    <row r="930" spans="1:4" x14ac:dyDescent="0.45">
      <c r="A930" s="1" t="s">
        <v>182</v>
      </c>
      <c r="B930" s="1" t="s">
        <v>152</v>
      </c>
      <c r="C930" s="1" t="s">
        <v>962</v>
      </c>
      <c r="D930" t="s">
        <v>51</v>
      </c>
    </row>
    <row r="931" spans="1:4" x14ac:dyDescent="0.45">
      <c r="A931" s="1" t="s">
        <v>182</v>
      </c>
      <c r="B931" s="1" t="s">
        <v>152</v>
      </c>
      <c r="C931" s="1" t="s">
        <v>1002</v>
      </c>
      <c r="D931" t="s">
        <v>51</v>
      </c>
    </row>
    <row r="932" spans="1:4" x14ac:dyDescent="0.45">
      <c r="A932" s="1" t="s">
        <v>182</v>
      </c>
      <c r="B932" s="1" t="s">
        <v>152</v>
      </c>
      <c r="C932" s="1" t="s">
        <v>1065</v>
      </c>
      <c r="D932" t="s">
        <v>51</v>
      </c>
    </row>
    <row r="933" spans="1:4" x14ac:dyDescent="0.45">
      <c r="A933" s="1" t="s">
        <v>182</v>
      </c>
      <c r="B933" s="1" t="s">
        <v>152</v>
      </c>
      <c r="C933" s="1" t="s">
        <v>1146</v>
      </c>
      <c r="D933" t="s">
        <v>51</v>
      </c>
    </row>
    <row r="934" spans="1:4" x14ac:dyDescent="0.45">
      <c r="A934" s="1" t="s">
        <v>182</v>
      </c>
      <c r="B934" s="1" t="s">
        <v>152</v>
      </c>
      <c r="C934" s="1" t="s">
        <v>1261</v>
      </c>
      <c r="D934" t="s">
        <v>51</v>
      </c>
    </row>
    <row r="935" spans="1:4" x14ac:dyDescent="0.45">
      <c r="A935" s="1" t="s">
        <v>182</v>
      </c>
      <c r="B935" s="1" t="s">
        <v>152</v>
      </c>
      <c r="C935" s="1" t="s">
        <v>1352</v>
      </c>
      <c r="D935" t="s">
        <v>51</v>
      </c>
    </row>
    <row r="936" spans="1:4" x14ac:dyDescent="0.45">
      <c r="A936" s="1" t="s">
        <v>182</v>
      </c>
      <c r="B936" s="1" t="s">
        <v>152</v>
      </c>
      <c r="C936" s="1" t="s">
        <v>1361</v>
      </c>
      <c r="D936" t="s">
        <v>51</v>
      </c>
    </row>
    <row r="937" spans="1:4" x14ac:dyDescent="0.45">
      <c r="A937" s="1" t="s">
        <v>182</v>
      </c>
      <c r="B937" s="1" t="s">
        <v>152</v>
      </c>
      <c r="C937" s="1" t="s">
        <v>1538</v>
      </c>
      <c r="D937" t="s">
        <v>51</v>
      </c>
    </row>
    <row r="938" spans="1:4" x14ac:dyDescent="0.45">
      <c r="A938" s="1" t="s">
        <v>182</v>
      </c>
      <c r="B938" s="1" t="s">
        <v>152</v>
      </c>
      <c r="C938" s="1" t="s">
        <v>1546</v>
      </c>
      <c r="D938" t="s">
        <v>51</v>
      </c>
    </row>
    <row r="939" spans="1:4" x14ac:dyDescent="0.45">
      <c r="A939" s="1" t="s">
        <v>182</v>
      </c>
      <c r="B939" s="1" t="s">
        <v>152</v>
      </c>
      <c r="C939" s="1" t="s">
        <v>1593</v>
      </c>
      <c r="D939" t="s">
        <v>51</v>
      </c>
    </row>
    <row r="940" spans="1:4" x14ac:dyDescent="0.45">
      <c r="A940" s="1" t="s">
        <v>182</v>
      </c>
      <c r="B940" s="1" t="s">
        <v>152</v>
      </c>
      <c r="C940" s="1" t="s">
        <v>1755</v>
      </c>
      <c r="D940" t="s">
        <v>51</v>
      </c>
    </row>
    <row r="941" spans="1:4" x14ac:dyDescent="0.45">
      <c r="A941" s="1" t="s">
        <v>182</v>
      </c>
      <c r="B941" s="1" t="s">
        <v>152</v>
      </c>
      <c r="C941" s="1" t="s">
        <v>1764</v>
      </c>
      <c r="D941" t="s">
        <v>51</v>
      </c>
    </row>
    <row r="942" spans="1:4" x14ac:dyDescent="0.45">
      <c r="A942" s="1" t="s">
        <v>182</v>
      </c>
      <c r="B942" s="1" t="s">
        <v>152</v>
      </c>
      <c r="C942" s="1" t="s">
        <v>1773</v>
      </c>
      <c r="D942" t="s">
        <v>51</v>
      </c>
    </row>
    <row r="943" spans="1:4" x14ac:dyDescent="0.45">
      <c r="A943" s="1" t="s">
        <v>182</v>
      </c>
      <c r="B943" s="1" t="s">
        <v>152</v>
      </c>
      <c r="C943" s="1" t="s">
        <v>1940</v>
      </c>
      <c r="D943" t="s">
        <v>51</v>
      </c>
    </row>
    <row r="944" spans="1:4" x14ac:dyDescent="0.45">
      <c r="A944" s="1" t="s">
        <v>182</v>
      </c>
      <c r="B944" s="1" t="s">
        <v>152</v>
      </c>
      <c r="C944" s="1" t="s">
        <v>2107</v>
      </c>
      <c r="D944" t="s">
        <v>51</v>
      </c>
    </row>
    <row r="945" spans="1:4" x14ac:dyDescent="0.45">
      <c r="A945" s="1" t="s">
        <v>182</v>
      </c>
      <c r="B945" s="1" t="s">
        <v>152</v>
      </c>
      <c r="C945" s="1" t="s">
        <v>2194</v>
      </c>
      <c r="D945" t="s">
        <v>51</v>
      </c>
    </row>
    <row r="946" spans="1:4" x14ac:dyDescent="0.45">
      <c r="A946" s="1" t="s">
        <v>182</v>
      </c>
      <c r="B946" s="1" t="s">
        <v>152</v>
      </c>
      <c r="C946" s="1" t="s">
        <v>2218</v>
      </c>
      <c r="D946" t="s">
        <v>51</v>
      </c>
    </row>
    <row r="947" spans="1:4" x14ac:dyDescent="0.45">
      <c r="A947" s="1" t="s">
        <v>182</v>
      </c>
      <c r="B947" s="1" t="s">
        <v>152</v>
      </c>
      <c r="C947" s="1" t="s">
        <v>2221</v>
      </c>
      <c r="D947" t="s">
        <v>51</v>
      </c>
    </row>
    <row r="948" spans="1:4" x14ac:dyDescent="0.45">
      <c r="A948" s="1" t="s">
        <v>182</v>
      </c>
      <c r="B948" s="1" t="s">
        <v>152</v>
      </c>
      <c r="C948" s="1" t="s">
        <v>152</v>
      </c>
      <c r="D948" t="s">
        <v>51</v>
      </c>
    </row>
    <row r="949" spans="1:4" x14ac:dyDescent="0.45">
      <c r="A949" s="1" t="s">
        <v>182</v>
      </c>
      <c r="B949" s="1" t="s">
        <v>152</v>
      </c>
      <c r="C949" s="1" t="s">
        <v>2252</v>
      </c>
      <c r="D949" t="s">
        <v>51</v>
      </c>
    </row>
    <row r="950" spans="1:4" x14ac:dyDescent="0.45">
      <c r="A950" s="1" t="s">
        <v>182</v>
      </c>
      <c r="B950" s="1" t="s">
        <v>152</v>
      </c>
      <c r="C950" s="1" t="s">
        <v>2253</v>
      </c>
      <c r="D950" t="s">
        <v>51</v>
      </c>
    </row>
    <row r="951" spans="1:4" x14ac:dyDescent="0.45">
      <c r="A951" s="1" t="s">
        <v>182</v>
      </c>
      <c r="B951" s="1" t="s">
        <v>152</v>
      </c>
      <c r="C951" s="1" t="s">
        <v>2255</v>
      </c>
      <c r="D951" t="s">
        <v>51</v>
      </c>
    </row>
    <row r="952" spans="1:4" x14ac:dyDescent="0.45">
      <c r="A952" s="1" t="s">
        <v>182</v>
      </c>
      <c r="B952" s="1" t="s">
        <v>152</v>
      </c>
      <c r="C952" s="1" t="s">
        <v>2440</v>
      </c>
      <c r="D952" t="s">
        <v>51</v>
      </c>
    </row>
    <row r="953" spans="1:4" x14ac:dyDescent="0.45">
      <c r="A953" s="1" t="s">
        <v>182</v>
      </c>
      <c r="B953" s="1" t="s">
        <v>152</v>
      </c>
      <c r="C953" s="1" t="s">
        <v>2696</v>
      </c>
      <c r="D953" t="s">
        <v>51</v>
      </c>
    </row>
    <row r="954" spans="1:4" x14ac:dyDescent="0.45">
      <c r="A954" s="1" t="s">
        <v>182</v>
      </c>
      <c r="B954" s="1" t="s">
        <v>152</v>
      </c>
      <c r="C954" s="1" t="s">
        <v>2716</v>
      </c>
      <c r="D954" t="s">
        <v>51</v>
      </c>
    </row>
    <row r="955" spans="1:4" x14ac:dyDescent="0.45">
      <c r="A955" s="1" t="s">
        <v>182</v>
      </c>
      <c r="B955" s="1" t="s">
        <v>152</v>
      </c>
      <c r="C955" s="1" t="s">
        <v>2874</v>
      </c>
      <c r="D955" t="s">
        <v>51</v>
      </c>
    </row>
    <row r="956" spans="1:4" x14ac:dyDescent="0.45">
      <c r="A956" s="1" t="s">
        <v>182</v>
      </c>
      <c r="B956" s="1" t="s">
        <v>153</v>
      </c>
      <c r="C956" s="1" t="s">
        <v>207</v>
      </c>
      <c r="D956" t="s">
        <v>68</v>
      </c>
    </row>
    <row r="957" spans="1:4" x14ac:dyDescent="0.45">
      <c r="A957" s="1" t="s">
        <v>182</v>
      </c>
      <c r="B957" s="1" t="s">
        <v>153</v>
      </c>
      <c r="C957" s="1" t="s">
        <v>208</v>
      </c>
      <c r="D957" t="s">
        <v>68</v>
      </c>
    </row>
    <row r="958" spans="1:4" x14ac:dyDescent="0.45">
      <c r="A958" s="1" t="s">
        <v>182</v>
      </c>
      <c r="B958" s="1" t="s">
        <v>153</v>
      </c>
      <c r="C958" s="1" t="s">
        <v>228</v>
      </c>
      <c r="D958" t="s">
        <v>68</v>
      </c>
    </row>
    <row r="959" spans="1:4" x14ac:dyDescent="0.45">
      <c r="A959" s="1" t="s">
        <v>182</v>
      </c>
      <c r="B959" s="1" t="s">
        <v>153</v>
      </c>
      <c r="C959" s="1" t="s">
        <v>280</v>
      </c>
      <c r="D959" t="s">
        <v>68</v>
      </c>
    </row>
    <row r="960" spans="1:4" x14ac:dyDescent="0.45">
      <c r="A960" s="1" t="s">
        <v>182</v>
      </c>
      <c r="B960" s="1" t="s">
        <v>153</v>
      </c>
      <c r="C960" s="1" t="s">
        <v>327</v>
      </c>
      <c r="D960" t="s">
        <v>68</v>
      </c>
    </row>
    <row r="961" spans="1:4" x14ac:dyDescent="0.45">
      <c r="A961" s="1" t="s">
        <v>182</v>
      </c>
      <c r="B961" s="1" t="s">
        <v>153</v>
      </c>
      <c r="C961" s="1" t="s">
        <v>337</v>
      </c>
      <c r="D961" t="s">
        <v>68</v>
      </c>
    </row>
    <row r="962" spans="1:4" x14ac:dyDescent="0.45">
      <c r="A962" s="1" t="s">
        <v>182</v>
      </c>
      <c r="B962" s="1" t="s">
        <v>153</v>
      </c>
      <c r="C962" s="1" t="s">
        <v>342</v>
      </c>
      <c r="D962" t="s">
        <v>68</v>
      </c>
    </row>
    <row r="963" spans="1:4" x14ac:dyDescent="0.45">
      <c r="A963" s="1" t="s">
        <v>182</v>
      </c>
      <c r="B963" s="1" t="s">
        <v>153</v>
      </c>
      <c r="C963" s="1" t="s">
        <v>349</v>
      </c>
      <c r="D963" t="s">
        <v>68</v>
      </c>
    </row>
    <row r="964" spans="1:4" x14ac:dyDescent="0.45">
      <c r="A964" s="1" t="s">
        <v>182</v>
      </c>
      <c r="B964" s="1" t="s">
        <v>153</v>
      </c>
      <c r="C964" s="1" t="s">
        <v>360</v>
      </c>
      <c r="D964" t="s">
        <v>68</v>
      </c>
    </row>
    <row r="965" spans="1:4" x14ac:dyDescent="0.45">
      <c r="A965" s="1" t="s">
        <v>182</v>
      </c>
      <c r="B965" s="1" t="s">
        <v>153</v>
      </c>
      <c r="C965" s="1" t="s">
        <v>412</v>
      </c>
      <c r="D965" t="s">
        <v>68</v>
      </c>
    </row>
    <row r="966" spans="1:4" x14ac:dyDescent="0.45">
      <c r="A966" s="1" t="s">
        <v>182</v>
      </c>
      <c r="B966" s="1" t="s">
        <v>153</v>
      </c>
      <c r="C966" s="1" t="s">
        <v>423</v>
      </c>
      <c r="D966" t="s">
        <v>68</v>
      </c>
    </row>
    <row r="967" spans="1:4" x14ac:dyDescent="0.45">
      <c r="A967" s="1" t="s">
        <v>182</v>
      </c>
      <c r="B967" s="1" t="s">
        <v>153</v>
      </c>
      <c r="C967" s="1" t="s">
        <v>467</v>
      </c>
      <c r="D967" t="s">
        <v>68</v>
      </c>
    </row>
    <row r="968" spans="1:4" x14ac:dyDescent="0.45">
      <c r="A968" s="1" t="s">
        <v>182</v>
      </c>
      <c r="B968" s="1" t="s">
        <v>153</v>
      </c>
      <c r="C968" s="1" t="s">
        <v>471</v>
      </c>
      <c r="D968" t="s">
        <v>68</v>
      </c>
    </row>
    <row r="969" spans="1:4" x14ac:dyDescent="0.45">
      <c r="A969" s="1" t="s">
        <v>182</v>
      </c>
      <c r="B969" s="1" t="s">
        <v>153</v>
      </c>
      <c r="C969" s="1" t="s">
        <v>476</v>
      </c>
      <c r="D969" t="s">
        <v>68</v>
      </c>
    </row>
    <row r="970" spans="1:4" x14ac:dyDescent="0.45">
      <c r="A970" s="1" t="s">
        <v>182</v>
      </c>
      <c r="B970" s="1" t="s">
        <v>153</v>
      </c>
      <c r="C970" s="1" t="s">
        <v>490</v>
      </c>
      <c r="D970" t="s">
        <v>68</v>
      </c>
    </row>
    <row r="971" spans="1:4" x14ac:dyDescent="0.45">
      <c r="A971" s="1" t="s">
        <v>182</v>
      </c>
      <c r="B971" s="1" t="s">
        <v>153</v>
      </c>
      <c r="C971" s="1" t="s">
        <v>492</v>
      </c>
      <c r="D971" t="s">
        <v>68</v>
      </c>
    </row>
    <row r="972" spans="1:4" x14ac:dyDescent="0.45">
      <c r="A972" s="1" t="s">
        <v>182</v>
      </c>
      <c r="B972" s="1" t="s">
        <v>153</v>
      </c>
      <c r="C972" s="1" t="s">
        <v>515</v>
      </c>
      <c r="D972" t="s">
        <v>68</v>
      </c>
    </row>
    <row r="973" spans="1:4" x14ac:dyDescent="0.45">
      <c r="A973" s="1" t="s">
        <v>182</v>
      </c>
      <c r="B973" s="1" t="s">
        <v>153</v>
      </c>
      <c r="C973" s="1" t="s">
        <v>550</v>
      </c>
      <c r="D973" t="s">
        <v>68</v>
      </c>
    </row>
    <row r="974" spans="1:4" x14ac:dyDescent="0.45">
      <c r="A974" s="1" t="s">
        <v>182</v>
      </c>
      <c r="B974" s="1" t="s">
        <v>153</v>
      </c>
      <c r="C974" s="1" t="s">
        <v>658</v>
      </c>
      <c r="D974" t="s">
        <v>68</v>
      </c>
    </row>
    <row r="975" spans="1:4" x14ac:dyDescent="0.45">
      <c r="A975" s="1" t="s">
        <v>182</v>
      </c>
      <c r="B975" s="1" t="s">
        <v>153</v>
      </c>
      <c r="C975" s="1" t="s">
        <v>673</v>
      </c>
      <c r="D975" t="s">
        <v>68</v>
      </c>
    </row>
    <row r="976" spans="1:4" x14ac:dyDescent="0.45">
      <c r="A976" s="1" t="s">
        <v>182</v>
      </c>
      <c r="B976" s="1" t="s">
        <v>153</v>
      </c>
      <c r="C976" s="1" t="s">
        <v>875</v>
      </c>
      <c r="D976" t="s">
        <v>68</v>
      </c>
    </row>
    <row r="977" spans="1:4" x14ac:dyDescent="0.45">
      <c r="A977" s="1" t="s">
        <v>182</v>
      </c>
      <c r="B977" s="1" t="s">
        <v>153</v>
      </c>
      <c r="C977" s="1" t="s">
        <v>878</v>
      </c>
      <c r="D977" t="s">
        <v>68</v>
      </c>
    </row>
    <row r="978" spans="1:4" x14ac:dyDescent="0.45">
      <c r="A978" s="1" t="s">
        <v>182</v>
      </c>
      <c r="B978" s="1" t="s">
        <v>153</v>
      </c>
      <c r="C978" s="1" t="s">
        <v>880</v>
      </c>
      <c r="D978" t="s">
        <v>68</v>
      </c>
    </row>
    <row r="979" spans="1:4" x14ac:dyDescent="0.45">
      <c r="A979" s="1" t="s">
        <v>182</v>
      </c>
      <c r="B979" s="1" t="s">
        <v>153</v>
      </c>
      <c r="C979" s="1" t="s">
        <v>1087</v>
      </c>
      <c r="D979" t="s">
        <v>68</v>
      </c>
    </row>
    <row r="980" spans="1:4" x14ac:dyDescent="0.45">
      <c r="A980" s="1" t="s">
        <v>182</v>
      </c>
      <c r="B980" s="1" t="s">
        <v>153</v>
      </c>
      <c r="C980" s="1" t="s">
        <v>1090</v>
      </c>
      <c r="D980" t="s">
        <v>68</v>
      </c>
    </row>
    <row r="981" spans="1:4" x14ac:dyDescent="0.45">
      <c r="A981" s="1" t="s">
        <v>182</v>
      </c>
      <c r="B981" s="1" t="s">
        <v>153</v>
      </c>
      <c r="C981" s="1" t="s">
        <v>1111</v>
      </c>
      <c r="D981" t="s">
        <v>68</v>
      </c>
    </row>
    <row r="982" spans="1:4" x14ac:dyDescent="0.45">
      <c r="A982" s="1" t="s">
        <v>182</v>
      </c>
      <c r="B982" s="1" t="s">
        <v>153</v>
      </c>
      <c r="C982" s="1" t="s">
        <v>1208</v>
      </c>
      <c r="D982" t="s">
        <v>68</v>
      </c>
    </row>
    <row r="983" spans="1:4" x14ac:dyDescent="0.45">
      <c r="A983" s="1" t="s">
        <v>182</v>
      </c>
      <c r="B983" s="1" t="s">
        <v>153</v>
      </c>
      <c r="C983" s="1" t="s">
        <v>1228</v>
      </c>
      <c r="D983" t="s">
        <v>68</v>
      </c>
    </row>
    <row r="984" spans="1:4" x14ac:dyDescent="0.45">
      <c r="A984" s="1" t="s">
        <v>182</v>
      </c>
      <c r="B984" s="1" t="s">
        <v>153</v>
      </c>
      <c r="C984" s="1" t="s">
        <v>1239</v>
      </c>
      <c r="D984" t="s">
        <v>68</v>
      </c>
    </row>
    <row r="985" spans="1:4" x14ac:dyDescent="0.45">
      <c r="A985" s="1" t="s">
        <v>182</v>
      </c>
      <c r="B985" s="1" t="s">
        <v>153</v>
      </c>
      <c r="C985" s="1" t="s">
        <v>1291</v>
      </c>
      <c r="D985" t="s">
        <v>68</v>
      </c>
    </row>
    <row r="986" spans="1:4" x14ac:dyDescent="0.45">
      <c r="A986" s="1" t="s">
        <v>182</v>
      </c>
      <c r="B986" s="1" t="s">
        <v>153</v>
      </c>
      <c r="C986" s="1" t="s">
        <v>1301</v>
      </c>
      <c r="D986" t="s">
        <v>68</v>
      </c>
    </row>
    <row r="987" spans="1:4" x14ac:dyDescent="0.45">
      <c r="A987" s="1" t="s">
        <v>182</v>
      </c>
      <c r="B987" s="1" t="s">
        <v>153</v>
      </c>
      <c r="C987" s="1" t="s">
        <v>1310</v>
      </c>
      <c r="D987" t="s">
        <v>68</v>
      </c>
    </row>
    <row r="988" spans="1:4" x14ac:dyDescent="0.45">
      <c r="A988" s="1" t="s">
        <v>182</v>
      </c>
      <c r="B988" s="1" t="s">
        <v>153</v>
      </c>
      <c r="C988" s="1" t="s">
        <v>1319</v>
      </c>
      <c r="D988" t="s">
        <v>68</v>
      </c>
    </row>
    <row r="989" spans="1:4" x14ac:dyDescent="0.45">
      <c r="A989" s="1" t="s">
        <v>182</v>
      </c>
      <c r="B989" s="1" t="s">
        <v>153</v>
      </c>
      <c r="C989" s="1" t="s">
        <v>1337</v>
      </c>
      <c r="D989" t="s">
        <v>68</v>
      </c>
    </row>
    <row r="990" spans="1:4" x14ac:dyDescent="0.45">
      <c r="A990" s="1" t="s">
        <v>182</v>
      </c>
      <c r="B990" s="1" t="s">
        <v>153</v>
      </c>
      <c r="C990" s="1" t="s">
        <v>1436</v>
      </c>
      <c r="D990" t="s">
        <v>68</v>
      </c>
    </row>
    <row r="991" spans="1:4" x14ac:dyDescent="0.45">
      <c r="A991" s="1" t="s">
        <v>182</v>
      </c>
      <c r="B991" s="1" t="s">
        <v>153</v>
      </c>
      <c r="C991" s="1" t="s">
        <v>1489</v>
      </c>
      <c r="D991" t="s">
        <v>68</v>
      </c>
    </row>
    <row r="992" spans="1:4" x14ac:dyDescent="0.45">
      <c r="A992" s="1" t="s">
        <v>182</v>
      </c>
      <c r="B992" s="1" t="s">
        <v>153</v>
      </c>
      <c r="C992" s="1" t="s">
        <v>1506</v>
      </c>
      <c r="D992" t="s">
        <v>68</v>
      </c>
    </row>
    <row r="993" spans="1:4" x14ac:dyDescent="0.45">
      <c r="A993" s="1" t="s">
        <v>182</v>
      </c>
      <c r="B993" s="1" t="s">
        <v>153</v>
      </c>
      <c r="C993" s="1" t="s">
        <v>1510</v>
      </c>
      <c r="D993" t="s">
        <v>68</v>
      </c>
    </row>
    <row r="994" spans="1:4" x14ac:dyDescent="0.45">
      <c r="A994" s="1" t="s">
        <v>182</v>
      </c>
      <c r="B994" s="1" t="s">
        <v>153</v>
      </c>
      <c r="C994" s="1" t="s">
        <v>1521</v>
      </c>
      <c r="D994" t="s">
        <v>68</v>
      </c>
    </row>
    <row r="995" spans="1:4" x14ac:dyDescent="0.45">
      <c r="A995" s="1" t="s">
        <v>182</v>
      </c>
      <c r="B995" s="1" t="s">
        <v>153</v>
      </c>
      <c r="C995" s="1" t="s">
        <v>1522</v>
      </c>
      <c r="D995" t="s">
        <v>68</v>
      </c>
    </row>
    <row r="996" spans="1:4" x14ac:dyDescent="0.45">
      <c r="A996" s="1" t="s">
        <v>182</v>
      </c>
      <c r="B996" s="1" t="s">
        <v>153</v>
      </c>
      <c r="C996" s="1" t="s">
        <v>1578</v>
      </c>
      <c r="D996" t="s">
        <v>68</v>
      </c>
    </row>
    <row r="997" spans="1:4" x14ac:dyDescent="0.45">
      <c r="A997" s="1" t="s">
        <v>182</v>
      </c>
      <c r="B997" s="1" t="s">
        <v>153</v>
      </c>
      <c r="C997" s="1" t="s">
        <v>1712</v>
      </c>
      <c r="D997" t="s">
        <v>68</v>
      </c>
    </row>
    <row r="998" spans="1:4" x14ac:dyDescent="0.45">
      <c r="A998" s="1" t="s">
        <v>182</v>
      </c>
      <c r="B998" s="1" t="s">
        <v>153</v>
      </c>
      <c r="C998" s="1" t="s">
        <v>1737</v>
      </c>
      <c r="D998" t="s">
        <v>68</v>
      </c>
    </row>
    <row r="999" spans="1:4" x14ac:dyDescent="0.45">
      <c r="A999" s="1" t="s">
        <v>182</v>
      </c>
      <c r="B999" s="1" t="s">
        <v>153</v>
      </c>
      <c r="C999" s="1" t="s">
        <v>1739</v>
      </c>
      <c r="D999" t="s">
        <v>68</v>
      </c>
    </row>
    <row r="1000" spans="1:4" x14ac:dyDescent="0.45">
      <c r="A1000" s="1" t="s">
        <v>182</v>
      </c>
      <c r="B1000" s="1" t="s">
        <v>153</v>
      </c>
      <c r="C1000" s="1" t="s">
        <v>1839</v>
      </c>
      <c r="D1000" t="s">
        <v>68</v>
      </c>
    </row>
    <row r="1001" spans="1:4" x14ac:dyDescent="0.45">
      <c r="A1001" s="1" t="s">
        <v>182</v>
      </c>
      <c r="B1001" s="1" t="s">
        <v>153</v>
      </c>
      <c r="C1001" s="1" t="s">
        <v>1890</v>
      </c>
      <c r="D1001" t="s">
        <v>68</v>
      </c>
    </row>
    <row r="1002" spans="1:4" x14ac:dyDescent="0.45">
      <c r="A1002" s="1" t="s">
        <v>182</v>
      </c>
      <c r="B1002" s="1" t="s">
        <v>153</v>
      </c>
      <c r="C1002" s="1" t="s">
        <v>1934</v>
      </c>
      <c r="D1002" t="s">
        <v>68</v>
      </c>
    </row>
    <row r="1003" spans="1:4" x14ac:dyDescent="0.45">
      <c r="A1003" s="1" t="s">
        <v>182</v>
      </c>
      <c r="B1003" s="1" t="s">
        <v>153</v>
      </c>
      <c r="C1003" s="1" t="s">
        <v>1974</v>
      </c>
      <c r="D1003" t="s">
        <v>68</v>
      </c>
    </row>
    <row r="1004" spans="1:4" x14ac:dyDescent="0.45">
      <c r="A1004" s="1" t="s">
        <v>182</v>
      </c>
      <c r="B1004" s="1" t="s">
        <v>153</v>
      </c>
      <c r="C1004" s="1" t="s">
        <v>2009</v>
      </c>
      <c r="D1004" t="s">
        <v>68</v>
      </c>
    </row>
    <row r="1005" spans="1:4" x14ac:dyDescent="0.45">
      <c r="A1005" s="1" t="s">
        <v>182</v>
      </c>
      <c r="B1005" s="1" t="s">
        <v>153</v>
      </c>
      <c r="C1005" s="1" t="s">
        <v>2143</v>
      </c>
      <c r="D1005" t="s">
        <v>68</v>
      </c>
    </row>
    <row r="1006" spans="1:4" x14ac:dyDescent="0.45">
      <c r="A1006" s="1" t="s">
        <v>182</v>
      </c>
      <c r="B1006" s="1" t="s">
        <v>153</v>
      </c>
      <c r="C1006" s="1" t="s">
        <v>2171</v>
      </c>
      <c r="D1006" t="s">
        <v>68</v>
      </c>
    </row>
    <row r="1007" spans="1:4" x14ac:dyDescent="0.45">
      <c r="A1007" s="1" t="s">
        <v>182</v>
      </c>
      <c r="B1007" s="1" t="s">
        <v>153</v>
      </c>
      <c r="C1007" s="1" t="s">
        <v>2204</v>
      </c>
      <c r="D1007" t="s">
        <v>68</v>
      </c>
    </row>
    <row r="1008" spans="1:4" x14ac:dyDescent="0.45">
      <c r="A1008" s="1" t="s">
        <v>182</v>
      </c>
      <c r="B1008" s="1" t="s">
        <v>153</v>
      </c>
      <c r="C1008" s="1" t="s">
        <v>2215</v>
      </c>
      <c r="D1008" t="s">
        <v>68</v>
      </c>
    </row>
    <row r="1009" spans="1:4" x14ac:dyDescent="0.45">
      <c r="A1009" s="1" t="s">
        <v>182</v>
      </c>
      <c r="B1009" s="1" t="s">
        <v>153</v>
      </c>
      <c r="C1009" s="1" t="s">
        <v>2242</v>
      </c>
      <c r="D1009" t="s">
        <v>68</v>
      </c>
    </row>
    <row r="1010" spans="1:4" x14ac:dyDescent="0.45">
      <c r="A1010" s="1" t="s">
        <v>182</v>
      </c>
      <c r="B1010" s="1" t="s">
        <v>153</v>
      </c>
      <c r="C1010" s="1" t="s">
        <v>2244</v>
      </c>
      <c r="D1010" t="s">
        <v>68</v>
      </c>
    </row>
    <row r="1011" spans="1:4" x14ac:dyDescent="0.45">
      <c r="A1011" s="1" t="s">
        <v>182</v>
      </c>
      <c r="B1011" s="1" t="s">
        <v>153</v>
      </c>
      <c r="C1011" s="1" t="s">
        <v>2260</v>
      </c>
      <c r="D1011" t="s">
        <v>68</v>
      </c>
    </row>
    <row r="1012" spans="1:4" x14ac:dyDescent="0.45">
      <c r="A1012" s="1" t="s">
        <v>182</v>
      </c>
      <c r="B1012" s="1" t="s">
        <v>153</v>
      </c>
      <c r="C1012" s="1" t="s">
        <v>2262</v>
      </c>
      <c r="D1012" t="s">
        <v>68</v>
      </c>
    </row>
    <row r="1013" spans="1:4" x14ac:dyDescent="0.45">
      <c r="A1013" s="1" t="s">
        <v>182</v>
      </c>
      <c r="B1013" s="1" t="s">
        <v>153</v>
      </c>
      <c r="C1013" s="1" t="s">
        <v>2290</v>
      </c>
      <c r="D1013" t="s">
        <v>68</v>
      </c>
    </row>
    <row r="1014" spans="1:4" x14ac:dyDescent="0.45">
      <c r="A1014" s="1" t="s">
        <v>182</v>
      </c>
      <c r="B1014" s="1" t="s">
        <v>153</v>
      </c>
      <c r="C1014" s="1" t="s">
        <v>2293</v>
      </c>
      <c r="D1014" t="s">
        <v>68</v>
      </c>
    </row>
    <row r="1015" spans="1:4" x14ac:dyDescent="0.45">
      <c r="A1015" s="1" t="s">
        <v>182</v>
      </c>
      <c r="B1015" s="1" t="s">
        <v>153</v>
      </c>
      <c r="C1015" s="1" t="s">
        <v>2324</v>
      </c>
      <c r="D1015" t="s">
        <v>68</v>
      </c>
    </row>
    <row r="1016" spans="1:4" x14ac:dyDescent="0.45">
      <c r="A1016" s="1" t="s">
        <v>182</v>
      </c>
      <c r="B1016" s="1" t="s">
        <v>153</v>
      </c>
      <c r="C1016" s="1" t="s">
        <v>2327</v>
      </c>
      <c r="D1016" t="s">
        <v>68</v>
      </c>
    </row>
    <row r="1017" spans="1:4" x14ac:dyDescent="0.45">
      <c r="A1017" s="1" t="s">
        <v>182</v>
      </c>
      <c r="B1017" s="1" t="s">
        <v>153</v>
      </c>
      <c r="C1017" s="1" t="s">
        <v>2339</v>
      </c>
      <c r="D1017" t="s">
        <v>68</v>
      </c>
    </row>
    <row r="1018" spans="1:4" x14ac:dyDescent="0.45">
      <c r="A1018" s="1" t="s">
        <v>182</v>
      </c>
      <c r="B1018" s="1" t="s">
        <v>153</v>
      </c>
      <c r="C1018" s="1" t="s">
        <v>153</v>
      </c>
      <c r="D1018" t="s">
        <v>68</v>
      </c>
    </row>
    <row r="1019" spans="1:4" x14ac:dyDescent="0.45">
      <c r="A1019" s="1" t="s">
        <v>182</v>
      </c>
      <c r="B1019" s="1" t="s">
        <v>153</v>
      </c>
      <c r="C1019" s="1" t="s">
        <v>2496</v>
      </c>
      <c r="D1019" t="s">
        <v>68</v>
      </c>
    </row>
    <row r="1020" spans="1:4" x14ac:dyDescent="0.45">
      <c r="A1020" s="1" t="s">
        <v>182</v>
      </c>
      <c r="B1020" s="1" t="s">
        <v>153</v>
      </c>
      <c r="C1020" s="1" t="s">
        <v>2597</v>
      </c>
      <c r="D1020" t="s">
        <v>68</v>
      </c>
    </row>
    <row r="1021" spans="1:4" x14ac:dyDescent="0.45">
      <c r="A1021" s="1" t="s">
        <v>182</v>
      </c>
      <c r="B1021" s="1" t="s">
        <v>153</v>
      </c>
      <c r="C1021" s="1" t="s">
        <v>2613</v>
      </c>
      <c r="D1021" t="s">
        <v>68</v>
      </c>
    </row>
    <row r="1022" spans="1:4" x14ac:dyDescent="0.45">
      <c r="A1022" s="1" t="s">
        <v>182</v>
      </c>
      <c r="B1022" s="1" t="s">
        <v>153</v>
      </c>
      <c r="C1022" s="1" t="s">
        <v>2635</v>
      </c>
      <c r="D1022" t="s">
        <v>68</v>
      </c>
    </row>
    <row r="1023" spans="1:4" x14ac:dyDescent="0.45">
      <c r="A1023" s="1" t="s">
        <v>182</v>
      </c>
      <c r="B1023" s="1" t="s">
        <v>153</v>
      </c>
      <c r="C1023" s="1" t="s">
        <v>2644</v>
      </c>
      <c r="D1023" t="s">
        <v>68</v>
      </c>
    </row>
    <row r="1024" spans="1:4" x14ac:dyDescent="0.45">
      <c r="A1024" s="1" t="s">
        <v>182</v>
      </c>
      <c r="B1024" s="1" t="s">
        <v>153</v>
      </c>
      <c r="C1024" s="1" t="s">
        <v>2659</v>
      </c>
      <c r="D1024" t="s">
        <v>68</v>
      </c>
    </row>
    <row r="1025" spans="1:4" x14ac:dyDescent="0.45">
      <c r="A1025" s="1" t="s">
        <v>182</v>
      </c>
      <c r="B1025" s="1" t="s">
        <v>153</v>
      </c>
      <c r="C1025" s="1" t="s">
        <v>2660</v>
      </c>
      <c r="D1025" t="s">
        <v>68</v>
      </c>
    </row>
    <row r="1026" spans="1:4" x14ac:dyDescent="0.45">
      <c r="A1026" s="1" t="s">
        <v>182</v>
      </c>
      <c r="B1026" s="1" t="s">
        <v>153</v>
      </c>
      <c r="C1026" s="1" t="s">
        <v>2682</v>
      </c>
      <c r="D1026" t="s">
        <v>68</v>
      </c>
    </row>
    <row r="1027" spans="1:4" x14ac:dyDescent="0.45">
      <c r="A1027" s="1" t="s">
        <v>182</v>
      </c>
      <c r="B1027" s="1" t="s">
        <v>153</v>
      </c>
      <c r="C1027" s="1" t="s">
        <v>2692</v>
      </c>
      <c r="D1027" t="s">
        <v>68</v>
      </c>
    </row>
    <row r="1028" spans="1:4" x14ac:dyDescent="0.45">
      <c r="A1028" s="1" t="s">
        <v>182</v>
      </c>
      <c r="B1028" s="1" t="s">
        <v>153</v>
      </c>
      <c r="C1028" s="1" t="s">
        <v>2713</v>
      </c>
      <c r="D1028" t="s">
        <v>68</v>
      </c>
    </row>
    <row r="1029" spans="1:4" x14ac:dyDescent="0.45">
      <c r="A1029" s="1" t="s">
        <v>182</v>
      </c>
      <c r="B1029" s="1" t="s">
        <v>153</v>
      </c>
      <c r="C1029" s="1" t="s">
        <v>2714</v>
      </c>
      <c r="D1029" t="s">
        <v>68</v>
      </c>
    </row>
    <row r="1030" spans="1:4" x14ac:dyDescent="0.45">
      <c r="A1030" s="1" t="s">
        <v>182</v>
      </c>
      <c r="B1030" s="1" t="s">
        <v>153</v>
      </c>
      <c r="C1030" s="1" t="s">
        <v>2811</v>
      </c>
      <c r="D1030" t="s">
        <v>68</v>
      </c>
    </row>
    <row r="1031" spans="1:4" x14ac:dyDescent="0.45">
      <c r="A1031" s="1" t="s">
        <v>182</v>
      </c>
      <c r="B1031" s="1" t="s">
        <v>153</v>
      </c>
      <c r="C1031" s="1" t="s">
        <v>2819</v>
      </c>
      <c r="D1031" t="s">
        <v>68</v>
      </c>
    </row>
    <row r="1032" spans="1:4" x14ac:dyDescent="0.45">
      <c r="A1032" s="1" t="s">
        <v>182</v>
      </c>
      <c r="B1032" s="1" t="s">
        <v>153</v>
      </c>
      <c r="C1032" s="1" t="s">
        <v>2837</v>
      </c>
      <c r="D1032" t="s">
        <v>68</v>
      </c>
    </row>
    <row r="1033" spans="1:4" x14ac:dyDescent="0.45">
      <c r="A1033" s="1" t="s">
        <v>182</v>
      </c>
      <c r="B1033" s="1" t="s">
        <v>153</v>
      </c>
      <c r="C1033" s="1" t="s">
        <v>2838</v>
      </c>
      <c r="D1033" t="s">
        <v>68</v>
      </c>
    </row>
    <row r="1034" spans="1:4" x14ac:dyDescent="0.45">
      <c r="A1034" s="1" t="s">
        <v>182</v>
      </c>
      <c r="B1034" s="1" t="s">
        <v>153</v>
      </c>
      <c r="C1034" s="1" t="s">
        <v>2840</v>
      </c>
      <c r="D1034" t="s">
        <v>68</v>
      </c>
    </row>
    <row r="1035" spans="1:4" x14ac:dyDescent="0.45">
      <c r="A1035" s="1" t="s">
        <v>182</v>
      </c>
      <c r="B1035" s="1" t="s">
        <v>153</v>
      </c>
      <c r="C1035" s="1" t="s">
        <v>2842</v>
      </c>
      <c r="D1035" t="s">
        <v>68</v>
      </c>
    </row>
    <row r="1036" spans="1:4" x14ac:dyDescent="0.45">
      <c r="A1036" s="1" t="s">
        <v>182</v>
      </c>
      <c r="B1036" s="1" t="s">
        <v>153</v>
      </c>
      <c r="C1036" s="1" t="s">
        <v>2843</v>
      </c>
      <c r="D1036" t="s">
        <v>68</v>
      </c>
    </row>
    <row r="1037" spans="1:4" x14ac:dyDescent="0.45">
      <c r="A1037" s="1" t="s">
        <v>182</v>
      </c>
      <c r="B1037" s="1" t="s">
        <v>153</v>
      </c>
      <c r="C1037" s="1" t="s">
        <v>2845</v>
      </c>
      <c r="D1037" t="s">
        <v>68</v>
      </c>
    </row>
    <row r="1038" spans="1:4" x14ac:dyDescent="0.45">
      <c r="A1038" s="1" t="s">
        <v>184</v>
      </c>
      <c r="B1038" s="1" t="s">
        <v>166</v>
      </c>
      <c r="C1038" s="1" t="s">
        <v>185</v>
      </c>
      <c r="D1038" t="s">
        <v>43</v>
      </c>
    </row>
    <row r="1039" spans="1:4" x14ac:dyDescent="0.45">
      <c r="A1039" s="1" t="s">
        <v>184</v>
      </c>
      <c r="B1039" s="1" t="s">
        <v>166</v>
      </c>
      <c r="C1039" s="1" t="s">
        <v>185</v>
      </c>
      <c r="D1039" t="s">
        <v>43</v>
      </c>
    </row>
    <row r="1040" spans="1:4" x14ac:dyDescent="0.45">
      <c r="A1040" s="1" t="s">
        <v>184</v>
      </c>
      <c r="B1040" s="1" t="s">
        <v>166</v>
      </c>
      <c r="C1040" s="1" t="s">
        <v>185</v>
      </c>
      <c r="D1040" t="s">
        <v>43</v>
      </c>
    </row>
    <row r="1041" spans="1:4" x14ac:dyDescent="0.45">
      <c r="A1041" s="1" t="s">
        <v>178</v>
      </c>
      <c r="B1041" s="1" t="s">
        <v>99</v>
      </c>
      <c r="C1041" s="1" t="s">
        <v>213</v>
      </c>
      <c r="D1041" t="s">
        <v>43</v>
      </c>
    </row>
    <row r="1042" spans="1:4" x14ac:dyDescent="0.45">
      <c r="A1042" s="1" t="s">
        <v>178</v>
      </c>
      <c r="B1042" s="1" t="s">
        <v>99</v>
      </c>
      <c r="C1042" s="1" t="s">
        <v>245</v>
      </c>
      <c r="D1042" t="s">
        <v>43</v>
      </c>
    </row>
    <row r="1043" spans="1:4" x14ac:dyDescent="0.45">
      <c r="A1043" s="1" t="s">
        <v>178</v>
      </c>
      <c r="B1043" s="1" t="s">
        <v>99</v>
      </c>
      <c r="C1043" s="1" t="s">
        <v>312</v>
      </c>
      <c r="D1043" t="s">
        <v>43</v>
      </c>
    </row>
    <row r="1044" spans="1:4" x14ac:dyDescent="0.45">
      <c r="A1044" s="1" t="s">
        <v>178</v>
      </c>
      <c r="B1044" s="1" t="s">
        <v>99</v>
      </c>
      <c r="C1044" s="1" t="s">
        <v>313</v>
      </c>
      <c r="D1044" t="s">
        <v>43</v>
      </c>
    </row>
    <row r="1045" spans="1:4" x14ac:dyDescent="0.45">
      <c r="A1045" s="1" t="s">
        <v>178</v>
      </c>
      <c r="B1045" s="1" t="s">
        <v>99</v>
      </c>
      <c r="C1045" s="1" t="s">
        <v>355</v>
      </c>
      <c r="D1045" t="s">
        <v>43</v>
      </c>
    </row>
    <row r="1046" spans="1:4" x14ac:dyDescent="0.45">
      <c r="A1046" s="1" t="s">
        <v>178</v>
      </c>
      <c r="B1046" s="1" t="s">
        <v>99</v>
      </c>
      <c r="C1046" s="1" t="s">
        <v>406</v>
      </c>
      <c r="D1046" t="s">
        <v>43</v>
      </c>
    </row>
    <row r="1047" spans="1:4" x14ac:dyDescent="0.45">
      <c r="A1047" s="1" t="s">
        <v>178</v>
      </c>
      <c r="B1047" s="1" t="s">
        <v>99</v>
      </c>
      <c r="C1047" s="1" t="s">
        <v>445</v>
      </c>
      <c r="D1047" t="s">
        <v>43</v>
      </c>
    </row>
    <row r="1048" spans="1:4" x14ac:dyDescent="0.45">
      <c r="A1048" s="1" t="s">
        <v>178</v>
      </c>
      <c r="B1048" s="1" t="s">
        <v>99</v>
      </c>
      <c r="C1048" s="1" t="s">
        <v>506</v>
      </c>
      <c r="D1048" t="s">
        <v>43</v>
      </c>
    </row>
    <row r="1049" spans="1:4" x14ac:dyDescent="0.45">
      <c r="A1049" s="1" t="s">
        <v>178</v>
      </c>
      <c r="B1049" s="1" t="s">
        <v>99</v>
      </c>
      <c r="C1049" s="1" t="s">
        <v>519</v>
      </c>
      <c r="D1049" t="s">
        <v>43</v>
      </c>
    </row>
    <row r="1050" spans="1:4" x14ac:dyDescent="0.45">
      <c r="A1050" s="1" t="s">
        <v>178</v>
      </c>
      <c r="B1050" s="1" t="s">
        <v>99</v>
      </c>
      <c r="C1050" s="1" t="s">
        <v>646</v>
      </c>
      <c r="D1050" t="s">
        <v>43</v>
      </c>
    </row>
    <row r="1051" spans="1:4" x14ac:dyDescent="0.45">
      <c r="A1051" s="1" t="s">
        <v>178</v>
      </c>
      <c r="B1051" s="1" t="s">
        <v>99</v>
      </c>
      <c r="C1051" s="1" t="s">
        <v>788</v>
      </c>
      <c r="D1051" t="s">
        <v>43</v>
      </c>
    </row>
    <row r="1052" spans="1:4" x14ac:dyDescent="0.45">
      <c r="A1052" s="1" t="s">
        <v>178</v>
      </c>
      <c r="B1052" s="1" t="s">
        <v>99</v>
      </c>
      <c r="C1052" s="1" t="s">
        <v>918</v>
      </c>
      <c r="D1052" t="s">
        <v>43</v>
      </c>
    </row>
    <row r="1053" spans="1:4" x14ac:dyDescent="0.45">
      <c r="A1053" s="1" t="s">
        <v>178</v>
      </c>
      <c r="B1053" s="1" t="s">
        <v>99</v>
      </c>
      <c r="C1053" s="1" t="s">
        <v>944</v>
      </c>
      <c r="D1053" t="s">
        <v>43</v>
      </c>
    </row>
    <row r="1054" spans="1:4" x14ac:dyDescent="0.45">
      <c r="A1054" s="1" t="s">
        <v>178</v>
      </c>
      <c r="B1054" s="1" t="s">
        <v>99</v>
      </c>
      <c r="C1054" s="1" t="s">
        <v>964</v>
      </c>
      <c r="D1054" t="s">
        <v>43</v>
      </c>
    </row>
    <row r="1055" spans="1:4" x14ac:dyDescent="0.45">
      <c r="A1055" s="1" t="s">
        <v>178</v>
      </c>
      <c r="B1055" s="1" t="s">
        <v>99</v>
      </c>
      <c r="C1055" s="1" t="s">
        <v>978</v>
      </c>
      <c r="D1055" t="s">
        <v>43</v>
      </c>
    </row>
    <row r="1056" spans="1:4" x14ac:dyDescent="0.45">
      <c r="A1056" s="1" t="s">
        <v>178</v>
      </c>
      <c r="B1056" s="1" t="s">
        <v>99</v>
      </c>
      <c r="C1056" s="1" t="s">
        <v>1072</v>
      </c>
      <c r="D1056" t="s">
        <v>43</v>
      </c>
    </row>
    <row r="1057" spans="1:4" x14ac:dyDescent="0.45">
      <c r="A1057" s="1" t="s">
        <v>178</v>
      </c>
      <c r="B1057" s="1" t="s">
        <v>99</v>
      </c>
      <c r="C1057" s="1" t="s">
        <v>1112</v>
      </c>
      <c r="D1057" t="s">
        <v>43</v>
      </c>
    </row>
    <row r="1058" spans="1:4" x14ac:dyDescent="0.45">
      <c r="A1058" s="1" t="s">
        <v>178</v>
      </c>
      <c r="B1058" s="1" t="s">
        <v>99</v>
      </c>
      <c r="C1058" s="1" t="s">
        <v>1142</v>
      </c>
      <c r="D1058" t="s">
        <v>43</v>
      </c>
    </row>
    <row r="1059" spans="1:4" x14ac:dyDescent="0.45">
      <c r="A1059" s="1" t="s">
        <v>178</v>
      </c>
      <c r="B1059" s="1" t="s">
        <v>99</v>
      </c>
      <c r="C1059" s="1" t="s">
        <v>99</v>
      </c>
      <c r="D1059" t="s">
        <v>43</v>
      </c>
    </row>
    <row r="1060" spans="1:4" x14ac:dyDescent="0.45">
      <c r="A1060" s="1" t="s">
        <v>178</v>
      </c>
      <c r="B1060" s="1" t="s">
        <v>99</v>
      </c>
      <c r="C1060" s="1" t="s">
        <v>1240</v>
      </c>
      <c r="D1060" t="s">
        <v>43</v>
      </c>
    </row>
    <row r="1061" spans="1:4" x14ac:dyDescent="0.45">
      <c r="A1061" s="1" t="s">
        <v>178</v>
      </c>
      <c r="B1061" s="1" t="s">
        <v>99</v>
      </c>
      <c r="C1061" s="1" t="s">
        <v>1376</v>
      </c>
      <c r="D1061" t="s">
        <v>43</v>
      </c>
    </row>
    <row r="1062" spans="1:4" x14ac:dyDescent="0.45">
      <c r="A1062" s="1" t="s">
        <v>178</v>
      </c>
      <c r="B1062" s="1" t="s">
        <v>99</v>
      </c>
      <c r="C1062" s="1" t="s">
        <v>1532</v>
      </c>
      <c r="D1062" t="s">
        <v>43</v>
      </c>
    </row>
    <row r="1063" spans="1:4" x14ac:dyDescent="0.45">
      <c r="A1063" s="1" t="s">
        <v>178</v>
      </c>
      <c r="B1063" s="1" t="s">
        <v>99</v>
      </c>
      <c r="C1063" s="1" t="s">
        <v>1543</v>
      </c>
      <c r="D1063" t="s">
        <v>43</v>
      </c>
    </row>
    <row r="1064" spans="1:4" x14ac:dyDescent="0.45">
      <c r="A1064" s="1" t="s">
        <v>178</v>
      </c>
      <c r="B1064" s="1" t="s">
        <v>99</v>
      </c>
      <c r="C1064" s="1" t="s">
        <v>1597</v>
      </c>
      <c r="D1064" t="s">
        <v>43</v>
      </c>
    </row>
    <row r="1065" spans="1:4" x14ac:dyDescent="0.45">
      <c r="A1065" s="1" t="s">
        <v>178</v>
      </c>
      <c r="B1065" s="1" t="s">
        <v>99</v>
      </c>
      <c r="C1065" s="1" t="s">
        <v>1602</v>
      </c>
      <c r="D1065" t="s">
        <v>43</v>
      </c>
    </row>
    <row r="1066" spans="1:4" x14ac:dyDescent="0.45">
      <c r="A1066" s="1" t="s">
        <v>178</v>
      </c>
      <c r="B1066" s="1" t="s">
        <v>99</v>
      </c>
      <c r="C1066" s="1" t="s">
        <v>1630</v>
      </c>
      <c r="D1066" t="s">
        <v>43</v>
      </c>
    </row>
    <row r="1067" spans="1:4" x14ac:dyDescent="0.45">
      <c r="A1067" s="1" t="s">
        <v>178</v>
      </c>
      <c r="B1067" s="1" t="s">
        <v>99</v>
      </c>
      <c r="C1067" s="1" t="s">
        <v>1667</v>
      </c>
      <c r="D1067" t="s">
        <v>43</v>
      </c>
    </row>
    <row r="1068" spans="1:4" x14ac:dyDescent="0.45">
      <c r="A1068" s="1" t="s">
        <v>178</v>
      </c>
      <c r="B1068" s="1" t="s">
        <v>99</v>
      </c>
      <c r="C1068" s="1" t="s">
        <v>1761</v>
      </c>
      <c r="D1068" t="s">
        <v>43</v>
      </c>
    </row>
    <row r="1069" spans="1:4" x14ac:dyDescent="0.45">
      <c r="A1069" s="1" t="s">
        <v>178</v>
      </c>
      <c r="B1069" s="1" t="s">
        <v>99</v>
      </c>
      <c r="C1069" s="1" t="s">
        <v>1849</v>
      </c>
      <c r="D1069" t="s">
        <v>43</v>
      </c>
    </row>
    <row r="1070" spans="1:4" x14ac:dyDescent="0.45">
      <c r="A1070" s="1" t="s">
        <v>178</v>
      </c>
      <c r="B1070" s="1" t="s">
        <v>99</v>
      </c>
      <c r="C1070" s="1" t="s">
        <v>1975</v>
      </c>
      <c r="D1070" t="s">
        <v>43</v>
      </c>
    </row>
    <row r="1071" spans="1:4" x14ac:dyDescent="0.45">
      <c r="A1071" s="1" t="s">
        <v>178</v>
      </c>
      <c r="B1071" s="1" t="s">
        <v>99</v>
      </c>
      <c r="C1071" s="1" t="s">
        <v>2021</v>
      </c>
      <c r="D1071" t="s">
        <v>43</v>
      </c>
    </row>
    <row r="1072" spans="1:4" x14ac:dyDescent="0.45">
      <c r="A1072" s="1" t="s">
        <v>178</v>
      </c>
      <c r="B1072" s="1" t="s">
        <v>99</v>
      </c>
      <c r="C1072" s="1" t="s">
        <v>2234</v>
      </c>
      <c r="D1072" t="s">
        <v>43</v>
      </c>
    </row>
    <row r="1073" spans="1:4" x14ac:dyDescent="0.45">
      <c r="A1073" s="1" t="s">
        <v>178</v>
      </c>
      <c r="B1073" s="1" t="s">
        <v>99</v>
      </c>
      <c r="C1073" s="1" t="s">
        <v>2331</v>
      </c>
      <c r="D1073" t="s">
        <v>43</v>
      </c>
    </row>
    <row r="1074" spans="1:4" x14ac:dyDescent="0.45">
      <c r="A1074" s="1" t="s">
        <v>178</v>
      </c>
      <c r="B1074" s="1" t="s">
        <v>99</v>
      </c>
      <c r="C1074" s="1" t="s">
        <v>2392</v>
      </c>
      <c r="D1074" t="s">
        <v>43</v>
      </c>
    </row>
    <row r="1075" spans="1:4" x14ac:dyDescent="0.45">
      <c r="A1075" s="1" t="s">
        <v>178</v>
      </c>
      <c r="B1075" s="1" t="s">
        <v>99</v>
      </c>
      <c r="C1075" s="1" t="s">
        <v>2474</v>
      </c>
      <c r="D1075" t="s">
        <v>43</v>
      </c>
    </row>
    <row r="1076" spans="1:4" x14ac:dyDescent="0.45">
      <c r="A1076" s="1" t="s">
        <v>178</v>
      </c>
      <c r="B1076" s="1" t="s">
        <v>99</v>
      </c>
      <c r="C1076" s="1" t="s">
        <v>2477</v>
      </c>
      <c r="D1076" t="s">
        <v>43</v>
      </c>
    </row>
    <row r="1077" spans="1:4" x14ac:dyDescent="0.45">
      <c r="A1077" s="1" t="s">
        <v>178</v>
      </c>
      <c r="B1077" s="1" t="s">
        <v>99</v>
      </c>
      <c r="C1077" s="1" t="s">
        <v>2627</v>
      </c>
      <c r="D1077" t="s">
        <v>43</v>
      </c>
    </row>
    <row r="1078" spans="1:4" x14ac:dyDescent="0.45">
      <c r="A1078" s="1" t="s">
        <v>178</v>
      </c>
      <c r="B1078" s="1" t="s">
        <v>99</v>
      </c>
      <c r="C1078" s="1" t="s">
        <v>2688</v>
      </c>
      <c r="D1078" t="s">
        <v>43</v>
      </c>
    </row>
    <row r="1079" spans="1:4" x14ac:dyDescent="0.45">
      <c r="A1079" s="1" t="s">
        <v>178</v>
      </c>
      <c r="B1079" s="1" t="s">
        <v>99</v>
      </c>
      <c r="C1079" s="1" t="s">
        <v>2731</v>
      </c>
      <c r="D1079" t="s">
        <v>33</v>
      </c>
    </row>
    <row r="1080" spans="1:4" x14ac:dyDescent="0.45">
      <c r="A1080" s="1" t="s">
        <v>178</v>
      </c>
      <c r="B1080" s="1" t="s">
        <v>99</v>
      </c>
      <c r="C1080" s="1" t="s">
        <v>2831</v>
      </c>
      <c r="D1080" t="s">
        <v>33</v>
      </c>
    </row>
    <row r="1081" spans="1:4" x14ac:dyDescent="0.45">
      <c r="A1081" s="1" t="s">
        <v>178</v>
      </c>
      <c r="B1081" s="1" t="s">
        <v>99</v>
      </c>
      <c r="C1081" s="1" t="s">
        <v>2850</v>
      </c>
      <c r="D1081" t="s">
        <v>33</v>
      </c>
    </row>
    <row r="1082" spans="1:4" x14ac:dyDescent="0.45">
      <c r="A1082" s="1" t="s">
        <v>178</v>
      </c>
      <c r="B1082" s="1" t="s">
        <v>100</v>
      </c>
      <c r="C1082" s="1" t="s">
        <v>216</v>
      </c>
      <c r="D1082" t="s">
        <v>33</v>
      </c>
    </row>
    <row r="1083" spans="1:4" x14ac:dyDescent="0.45">
      <c r="A1083" s="1" t="s">
        <v>178</v>
      </c>
      <c r="B1083" s="1" t="s">
        <v>100</v>
      </c>
      <c r="C1083" s="1" t="s">
        <v>246</v>
      </c>
      <c r="D1083" t="s">
        <v>33</v>
      </c>
    </row>
    <row r="1084" spans="1:4" x14ac:dyDescent="0.45">
      <c r="A1084" s="1" t="s">
        <v>178</v>
      </c>
      <c r="B1084" s="1" t="s">
        <v>100</v>
      </c>
      <c r="C1084" s="1" t="s">
        <v>273</v>
      </c>
      <c r="D1084" t="s">
        <v>33</v>
      </c>
    </row>
    <row r="1085" spans="1:4" x14ac:dyDescent="0.45">
      <c r="A1085" s="1" t="s">
        <v>178</v>
      </c>
      <c r="B1085" s="1" t="s">
        <v>100</v>
      </c>
      <c r="C1085" s="1" t="s">
        <v>281</v>
      </c>
      <c r="D1085" t="s">
        <v>33</v>
      </c>
    </row>
    <row r="1086" spans="1:4" x14ac:dyDescent="0.45">
      <c r="A1086" s="1" t="s">
        <v>178</v>
      </c>
      <c r="B1086" s="1" t="s">
        <v>100</v>
      </c>
      <c r="C1086" s="1" t="s">
        <v>318</v>
      </c>
      <c r="D1086" t="s">
        <v>33</v>
      </c>
    </row>
    <row r="1087" spans="1:4" x14ac:dyDescent="0.45">
      <c r="A1087" s="1" t="s">
        <v>178</v>
      </c>
      <c r="B1087" s="1" t="s">
        <v>100</v>
      </c>
      <c r="C1087" s="1" t="s">
        <v>338</v>
      </c>
      <c r="D1087" t="s">
        <v>33</v>
      </c>
    </row>
    <row r="1088" spans="1:4" x14ac:dyDescent="0.45">
      <c r="A1088" s="1" t="s">
        <v>178</v>
      </c>
      <c r="B1088" s="1" t="s">
        <v>100</v>
      </c>
      <c r="C1088" s="1" t="s">
        <v>372</v>
      </c>
      <c r="D1088" t="s">
        <v>33</v>
      </c>
    </row>
    <row r="1089" spans="1:4" x14ac:dyDescent="0.45">
      <c r="A1089" s="1" t="s">
        <v>178</v>
      </c>
      <c r="B1089" s="1" t="s">
        <v>100</v>
      </c>
      <c r="C1089" s="1" t="s">
        <v>439</v>
      </c>
      <c r="D1089" t="s">
        <v>33</v>
      </c>
    </row>
    <row r="1090" spans="1:4" x14ac:dyDescent="0.45">
      <c r="A1090" s="1" t="s">
        <v>178</v>
      </c>
      <c r="B1090" s="1" t="s">
        <v>100</v>
      </c>
      <c r="C1090" s="1" t="s">
        <v>440</v>
      </c>
      <c r="D1090" t="s">
        <v>33</v>
      </c>
    </row>
    <row r="1091" spans="1:4" x14ac:dyDescent="0.45">
      <c r="A1091" s="1" t="s">
        <v>178</v>
      </c>
      <c r="B1091" s="1" t="s">
        <v>100</v>
      </c>
      <c r="C1091" s="1" t="s">
        <v>452</v>
      </c>
      <c r="D1091" t="s">
        <v>33</v>
      </c>
    </row>
    <row r="1092" spans="1:4" x14ac:dyDescent="0.45">
      <c r="A1092" s="1" t="s">
        <v>178</v>
      </c>
      <c r="B1092" s="1" t="s">
        <v>100</v>
      </c>
      <c r="C1092" s="1" t="s">
        <v>524</v>
      </c>
      <c r="D1092" t="s">
        <v>33</v>
      </c>
    </row>
    <row r="1093" spans="1:4" x14ac:dyDescent="0.45">
      <c r="A1093" s="1" t="s">
        <v>178</v>
      </c>
      <c r="B1093" s="1" t="s">
        <v>100</v>
      </c>
      <c r="C1093" s="1" t="s">
        <v>529</v>
      </c>
      <c r="D1093" t="s">
        <v>33</v>
      </c>
    </row>
    <row r="1094" spans="1:4" x14ac:dyDescent="0.45">
      <c r="A1094" s="1" t="s">
        <v>178</v>
      </c>
      <c r="B1094" s="1" t="s">
        <v>100</v>
      </c>
      <c r="C1094" s="1" t="s">
        <v>566</v>
      </c>
      <c r="D1094" t="s">
        <v>33</v>
      </c>
    </row>
    <row r="1095" spans="1:4" x14ac:dyDescent="0.45">
      <c r="A1095" s="1" t="s">
        <v>178</v>
      </c>
      <c r="B1095" s="1" t="s">
        <v>100</v>
      </c>
      <c r="C1095" s="1" t="s">
        <v>585</v>
      </c>
      <c r="D1095" t="s">
        <v>33</v>
      </c>
    </row>
    <row r="1096" spans="1:4" x14ac:dyDescent="0.45">
      <c r="A1096" s="1" t="s">
        <v>178</v>
      </c>
      <c r="B1096" s="1" t="s">
        <v>100</v>
      </c>
      <c r="C1096" s="1" t="s">
        <v>601</v>
      </c>
      <c r="D1096" t="s">
        <v>33</v>
      </c>
    </row>
    <row r="1097" spans="1:4" x14ac:dyDescent="0.45">
      <c r="A1097" s="1" t="s">
        <v>178</v>
      </c>
      <c r="B1097" s="1" t="s">
        <v>100</v>
      </c>
      <c r="C1097" s="1" t="s">
        <v>605</v>
      </c>
      <c r="D1097" t="s">
        <v>33</v>
      </c>
    </row>
    <row r="1098" spans="1:4" x14ac:dyDescent="0.45">
      <c r="A1098" s="1" t="s">
        <v>178</v>
      </c>
      <c r="B1098" s="1" t="s">
        <v>100</v>
      </c>
      <c r="C1098" s="1" t="s">
        <v>627</v>
      </c>
      <c r="D1098" t="s">
        <v>33</v>
      </c>
    </row>
    <row r="1099" spans="1:4" x14ac:dyDescent="0.45">
      <c r="A1099" s="1" t="s">
        <v>178</v>
      </c>
      <c r="B1099" s="1" t="s">
        <v>100</v>
      </c>
      <c r="C1099" s="1" t="s">
        <v>676</v>
      </c>
      <c r="D1099" t="s">
        <v>33</v>
      </c>
    </row>
    <row r="1100" spans="1:4" x14ac:dyDescent="0.45">
      <c r="A1100" s="1" t="s">
        <v>178</v>
      </c>
      <c r="B1100" s="1" t="s">
        <v>100</v>
      </c>
      <c r="C1100" s="1" t="s">
        <v>786</v>
      </c>
      <c r="D1100" t="s">
        <v>33</v>
      </c>
    </row>
    <row r="1101" spans="1:4" x14ac:dyDescent="0.45">
      <c r="A1101" s="1" t="s">
        <v>178</v>
      </c>
      <c r="B1101" s="1" t="s">
        <v>100</v>
      </c>
      <c r="C1101" s="1" t="s">
        <v>794</v>
      </c>
      <c r="D1101" t="s">
        <v>33</v>
      </c>
    </row>
    <row r="1102" spans="1:4" x14ac:dyDescent="0.45">
      <c r="A1102" s="1" t="s">
        <v>178</v>
      </c>
      <c r="B1102" s="1" t="s">
        <v>100</v>
      </c>
      <c r="C1102" s="1" t="s">
        <v>798</v>
      </c>
      <c r="D1102" t="s">
        <v>33</v>
      </c>
    </row>
    <row r="1103" spans="1:4" x14ac:dyDescent="0.45">
      <c r="A1103" s="1" t="s">
        <v>178</v>
      </c>
      <c r="B1103" s="1" t="s">
        <v>100</v>
      </c>
      <c r="C1103" s="1" t="s">
        <v>807</v>
      </c>
      <c r="D1103" t="s">
        <v>33</v>
      </c>
    </row>
    <row r="1104" spans="1:4" x14ac:dyDescent="0.45">
      <c r="A1104" s="1" t="s">
        <v>178</v>
      </c>
      <c r="B1104" s="1" t="s">
        <v>100</v>
      </c>
      <c r="C1104" s="1" t="s">
        <v>827</v>
      </c>
      <c r="D1104" t="s">
        <v>33</v>
      </c>
    </row>
    <row r="1105" spans="1:4" x14ac:dyDescent="0.45">
      <c r="A1105" s="1" t="s">
        <v>178</v>
      </c>
      <c r="B1105" s="1" t="s">
        <v>100</v>
      </c>
      <c r="C1105" s="1" t="s">
        <v>832</v>
      </c>
      <c r="D1105" t="s">
        <v>33</v>
      </c>
    </row>
    <row r="1106" spans="1:4" x14ac:dyDescent="0.45">
      <c r="A1106" s="1" t="s">
        <v>178</v>
      </c>
      <c r="B1106" s="1" t="s">
        <v>100</v>
      </c>
      <c r="C1106" s="1" t="s">
        <v>841</v>
      </c>
      <c r="D1106" t="s">
        <v>33</v>
      </c>
    </row>
    <row r="1107" spans="1:4" x14ac:dyDescent="0.45">
      <c r="A1107" s="1" t="s">
        <v>178</v>
      </c>
      <c r="B1107" s="1" t="s">
        <v>100</v>
      </c>
      <c r="C1107" s="1" t="s">
        <v>884</v>
      </c>
      <c r="D1107" t="s">
        <v>33</v>
      </c>
    </row>
    <row r="1108" spans="1:4" x14ac:dyDescent="0.45">
      <c r="A1108" s="1" t="s">
        <v>178</v>
      </c>
      <c r="B1108" s="1" t="s">
        <v>100</v>
      </c>
      <c r="C1108" s="1" t="s">
        <v>892</v>
      </c>
      <c r="D1108" t="s">
        <v>33</v>
      </c>
    </row>
    <row r="1109" spans="1:4" x14ac:dyDescent="0.45">
      <c r="A1109" s="1" t="s">
        <v>178</v>
      </c>
      <c r="B1109" s="1" t="s">
        <v>100</v>
      </c>
      <c r="C1109" s="1" t="s">
        <v>896</v>
      </c>
      <c r="D1109" t="s">
        <v>33</v>
      </c>
    </row>
    <row r="1110" spans="1:4" x14ac:dyDescent="0.45">
      <c r="A1110" s="1" t="s">
        <v>178</v>
      </c>
      <c r="B1110" s="1" t="s">
        <v>100</v>
      </c>
      <c r="C1110" s="1" t="s">
        <v>897</v>
      </c>
      <c r="D1110" t="s">
        <v>33</v>
      </c>
    </row>
    <row r="1111" spans="1:4" x14ac:dyDescent="0.45">
      <c r="A1111" s="1" t="s">
        <v>178</v>
      </c>
      <c r="B1111" s="1" t="s">
        <v>100</v>
      </c>
      <c r="C1111" s="1" t="s">
        <v>966</v>
      </c>
      <c r="D1111" t="s">
        <v>33</v>
      </c>
    </row>
    <row r="1112" spans="1:4" x14ac:dyDescent="0.45">
      <c r="A1112" s="1" t="s">
        <v>178</v>
      </c>
      <c r="B1112" s="1" t="s">
        <v>100</v>
      </c>
      <c r="C1112" s="1" t="s">
        <v>969</v>
      </c>
      <c r="D1112" t="s">
        <v>33</v>
      </c>
    </row>
    <row r="1113" spans="1:4" x14ac:dyDescent="0.45">
      <c r="A1113" s="1" t="s">
        <v>178</v>
      </c>
      <c r="B1113" s="1" t="s">
        <v>100</v>
      </c>
      <c r="C1113" s="1" t="s">
        <v>970</v>
      </c>
      <c r="D1113" t="s">
        <v>33</v>
      </c>
    </row>
    <row r="1114" spans="1:4" x14ac:dyDescent="0.45">
      <c r="A1114" s="1" t="s">
        <v>178</v>
      </c>
      <c r="B1114" s="1" t="s">
        <v>100</v>
      </c>
      <c r="C1114" s="1" t="s">
        <v>988</v>
      </c>
      <c r="D1114" t="s">
        <v>33</v>
      </c>
    </row>
    <row r="1115" spans="1:4" x14ac:dyDescent="0.45">
      <c r="A1115" s="1" t="s">
        <v>178</v>
      </c>
      <c r="B1115" s="1" t="s">
        <v>100</v>
      </c>
      <c r="C1115" s="1" t="s">
        <v>1039</v>
      </c>
      <c r="D1115" t="s">
        <v>33</v>
      </c>
    </row>
    <row r="1116" spans="1:4" x14ac:dyDescent="0.45">
      <c r="A1116" s="1" t="s">
        <v>178</v>
      </c>
      <c r="B1116" s="1" t="s">
        <v>100</v>
      </c>
      <c r="C1116" s="1" t="s">
        <v>1045</v>
      </c>
      <c r="D1116" t="s">
        <v>33</v>
      </c>
    </row>
    <row r="1117" spans="1:4" x14ac:dyDescent="0.45">
      <c r="A1117" s="1" t="s">
        <v>178</v>
      </c>
      <c r="B1117" s="1" t="s">
        <v>100</v>
      </c>
      <c r="C1117" s="1" t="s">
        <v>1056</v>
      </c>
      <c r="D1117" t="s">
        <v>33</v>
      </c>
    </row>
    <row r="1118" spans="1:4" x14ac:dyDescent="0.45">
      <c r="A1118" s="1" t="s">
        <v>178</v>
      </c>
      <c r="B1118" s="1" t="s">
        <v>100</v>
      </c>
      <c r="C1118" s="1" t="s">
        <v>1098</v>
      </c>
      <c r="D1118" t="s">
        <v>33</v>
      </c>
    </row>
    <row r="1119" spans="1:4" x14ac:dyDescent="0.45">
      <c r="A1119" s="1" t="s">
        <v>178</v>
      </c>
      <c r="B1119" s="1" t="s">
        <v>100</v>
      </c>
      <c r="C1119" s="1" t="s">
        <v>1204</v>
      </c>
      <c r="D1119" t="s">
        <v>33</v>
      </c>
    </row>
    <row r="1120" spans="1:4" x14ac:dyDescent="0.45">
      <c r="A1120" s="1" t="s">
        <v>178</v>
      </c>
      <c r="B1120" s="1" t="s">
        <v>100</v>
      </c>
      <c r="C1120" s="1" t="s">
        <v>1263</v>
      </c>
      <c r="D1120" t="s">
        <v>33</v>
      </c>
    </row>
    <row r="1121" spans="1:4" x14ac:dyDescent="0.45">
      <c r="A1121" s="1" t="s">
        <v>178</v>
      </c>
      <c r="B1121" s="1" t="s">
        <v>100</v>
      </c>
      <c r="C1121" s="1" t="s">
        <v>1274</v>
      </c>
      <c r="D1121" t="s">
        <v>33</v>
      </c>
    </row>
    <row r="1122" spans="1:4" x14ac:dyDescent="0.45">
      <c r="A1122" s="1" t="s">
        <v>178</v>
      </c>
      <c r="B1122" s="1" t="s">
        <v>100</v>
      </c>
      <c r="C1122" s="1" t="s">
        <v>1279</v>
      </c>
      <c r="D1122" t="s">
        <v>33</v>
      </c>
    </row>
    <row r="1123" spans="1:4" x14ac:dyDescent="0.45">
      <c r="A1123" s="1" t="s">
        <v>178</v>
      </c>
      <c r="B1123" s="1" t="s">
        <v>100</v>
      </c>
      <c r="C1123" s="1" t="s">
        <v>1283</v>
      </c>
      <c r="D1123" t="s">
        <v>33</v>
      </c>
    </row>
    <row r="1124" spans="1:4" x14ac:dyDescent="0.45">
      <c r="A1124" s="1" t="s">
        <v>178</v>
      </c>
      <c r="B1124" s="1" t="s">
        <v>100</v>
      </c>
      <c r="C1124" s="1" t="s">
        <v>100</v>
      </c>
      <c r="D1124" t="s">
        <v>33</v>
      </c>
    </row>
    <row r="1125" spans="1:4" x14ac:dyDescent="0.45">
      <c r="A1125" s="1" t="s">
        <v>178</v>
      </c>
      <c r="B1125" s="1" t="s">
        <v>100</v>
      </c>
      <c r="C1125" s="1" t="s">
        <v>1408</v>
      </c>
      <c r="D1125" t="s">
        <v>33</v>
      </c>
    </row>
    <row r="1126" spans="1:4" x14ac:dyDescent="0.45">
      <c r="A1126" s="1" t="s">
        <v>178</v>
      </c>
      <c r="B1126" s="1" t="s">
        <v>100</v>
      </c>
      <c r="C1126" s="1" t="s">
        <v>1414</v>
      </c>
      <c r="D1126" t="s">
        <v>33</v>
      </c>
    </row>
    <row r="1127" spans="1:4" x14ac:dyDescent="0.45">
      <c r="A1127" s="1" t="s">
        <v>178</v>
      </c>
      <c r="B1127" s="1" t="s">
        <v>100</v>
      </c>
      <c r="C1127" s="1" t="s">
        <v>1444</v>
      </c>
      <c r="D1127" t="s">
        <v>33</v>
      </c>
    </row>
    <row r="1128" spans="1:4" x14ac:dyDescent="0.45">
      <c r="A1128" s="1" t="s">
        <v>178</v>
      </c>
      <c r="B1128" s="1" t="s">
        <v>100</v>
      </c>
      <c r="C1128" s="1" t="s">
        <v>1491</v>
      </c>
      <c r="D1128" t="s">
        <v>33</v>
      </c>
    </row>
    <row r="1129" spans="1:4" x14ac:dyDescent="0.45">
      <c r="A1129" s="1" t="s">
        <v>178</v>
      </c>
      <c r="B1129" s="1" t="s">
        <v>100</v>
      </c>
      <c r="C1129" s="1" t="s">
        <v>1501</v>
      </c>
      <c r="D1129" t="s">
        <v>33</v>
      </c>
    </row>
    <row r="1130" spans="1:4" x14ac:dyDescent="0.45">
      <c r="A1130" s="1" t="s">
        <v>178</v>
      </c>
      <c r="B1130" s="1" t="s">
        <v>100</v>
      </c>
      <c r="C1130" s="1" t="s">
        <v>1505</v>
      </c>
      <c r="D1130" t="s">
        <v>33</v>
      </c>
    </row>
    <row r="1131" spans="1:4" x14ac:dyDescent="0.45">
      <c r="A1131" s="1" t="s">
        <v>178</v>
      </c>
      <c r="B1131" s="1" t="s">
        <v>100</v>
      </c>
      <c r="C1131" s="1" t="s">
        <v>1642</v>
      </c>
      <c r="D1131" t="s">
        <v>33</v>
      </c>
    </row>
    <row r="1132" spans="1:4" x14ac:dyDescent="0.45">
      <c r="A1132" s="1" t="s">
        <v>178</v>
      </c>
      <c r="B1132" s="1" t="s">
        <v>100</v>
      </c>
      <c r="C1132" s="1" t="s">
        <v>1719</v>
      </c>
      <c r="D1132" t="s">
        <v>33</v>
      </c>
    </row>
    <row r="1133" spans="1:4" x14ac:dyDescent="0.45">
      <c r="A1133" s="1" t="s">
        <v>178</v>
      </c>
      <c r="B1133" s="1" t="s">
        <v>100</v>
      </c>
      <c r="C1133" s="1" t="s">
        <v>1742</v>
      </c>
      <c r="D1133" t="s">
        <v>33</v>
      </c>
    </row>
    <row r="1134" spans="1:4" x14ac:dyDescent="0.45">
      <c r="A1134" s="1" t="s">
        <v>178</v>
      </c>
      <c r="B1134" s="1" t="s">
        <v>100</v>
      </c>
      <c r="C1134" s="1" t="s">
        <v>1744</v>
      </c>
      <c r="D1134" t="s">
        <v>33</v>
      </c>
    </row>
    <row r="1135" spans="1:4" x14ac:dyDescent="0.45">
      <c r="A1135" s="1" t="s">
        <v>178</v>
      </c>
      <c r="B1135" s="1" t="s">
        <v>100</v>
      </c>
      <c r="C1135" s="1" t="s">
        <v>1782</v>
      </c>
      <c r="D1135" t="s">
        <v>33</v>
      </c>
    </row>
    <row r="1136" spans="1:4" x14ac:dyDescent="0.45">
      <c r="A1136" s="1" t="s">
        <v>178</v>
      </c>
      <c r="B1136" s="1" t="s">
        <v>100</v>
      </c>
      <c r="C1136" s="1" t="s">
        <v>1843</v>
      </c>
      <c r="D1136" t="s">
        <v>33</v>
      </c>
    </row>
    <row r="1137" spans="1:4" x14ac:dyDescent="0.45">
      <c r="A1137" s="1" t="s">
        <v>178</v>
      </c>
      <c r="B1137" s="1" t="s">
        <v>100</v>
      </c>
      <c r="C1137" s="1" t="s">
        <v>1859</v>
      </c>
      <c r="D1137" t="s">
        <v>33</v>
      </c>
    </row>
    <row r="1138" spans="1:4" x14ac:dyDescent="0.45">
      <c r="A1138" s="1" t="s">
        <v>178</v>
      </c>
      <c r="B1138" s="1" t="s">
        <v>100</v>
      </c>
      <c r="C1138" s="1" t="s">
        <v>1882</v>
      </c>
      <c r="D1138" t="s">
        <v>33</v>
      </c>
    </row>
    <row r="1139" spans="1:4" x14ac:dyDescent="0.45">
      <c r="A1139" s="1" t="s">
        <v>178</v>
      </c>
      <c r="B1139" s="1" t="s">
        <v>100</v>
      </c>
      <c r="C1139" s="1" t="s">
        <v>1883</v>
      </c>
      <c r="D1139" t="s">
        <v>33</v>
      </c>
    </row>
    <row r="1140" spans="1:4" x14ac:dyDescent="0.45">
      <c r="A1140" s="1" t="s">
        <v>178</v>
      </c>
      <c r="B1140" s="1" t="s">
        <v>100</v>
      </c>
      <c r="C1140" s="1" t="s">
        <v>1911</v>
      </c>
      <c r="D1140" t="s">
        <v>33</v>
      </c>
    </row>
    <row r="1141" spans="1:4" x14ac:dyDescent="0.45">
      <c r="A1141" s="1" t="s">
        <v>178</v>
      </c>
      <c r="B1141" s="1" t="s">
        <v>100</v>
      </c>
      <c r="C1141" s="1" t="s">
        <v>1923</v>
      </c>
      <c r="D1141" t="s">
        <v>33</v>
      </c>
    </row>
    <row r="1142" spans="1:4" x14ac:dyDescent="0.45">
      <c r="A1142" s="1" t="s">
        <v>178</v>
      </c>
      <c r="B1142" s="1" t="s">
        <v>100</v>
      </c>
      <c r="C1142" s="1" t="s">
        <v>2001</v>
      </c>
      <c r="D1142" t="s">
        <v>33</v>
      </c>
    </row>
    <row r="1143" spans="1:4" x14ac:dyDescent="0.45">
      <c r="A1143" s="1" t="s">
        <v>178</v>
      </c>
      <c r="B1143" s="1" t="s">
        <v>100</v>
      </c>
      <c r="C1143" s="1" t="s">
        <v>2127</v>
      </c>
      <c r="D1143" t="s">
        <v>33</v>
      </c>
    </row>
    <row r="1144" spans="1:4" x14ac:dyDescent="0.45">
      <c r="A1144" s="1" t="s">
        <v>178</v>
      </c>
      <c r="B1144" s="1" t="s">
        <v>100</v>
      </c>
      <c r="C1144" s="1" t="s">
        <v>2133</v>
      </c>
      <c r="D1144" t="s">
        <v>33</v>
      </c>
    </row>
    <row r="1145" spans="1:4" x14ac:dyDescent="0.45">
      <c r="A1145" s="1" t="s">
        <v>178</v>
      </c>
      <c r="B1145" s="1" t="s">
        <v>100</v>
      </c>
      <c r="C1145" s="1" t="s">
        <v>2137</v>
      </c>
      <c r="D1145" t="s">
        <v>33</v>
      </c>
    </row>
    <row r="1146" spans="1:4" x14ac:dyDescent="0.45">
      <c r="A1146" s="1" t="s">
        <v>178</v>
      </c>
      <c r="B1146" s="1" t="s">
        <v>100</v>
      </c>
      <c r="C1146" s="1" t="s">
        <v>2164</v>
      </c>
      <c r="D1146" t="s">
        <v>33</v>
      </c>
    </row>
    <row r="1147" spans="1:4" x14ac:dyDescent="0.45">
      <c r="A1147" s="1" t="s">
        <v>178</v>
      </c>
      <c r="B1147" s="1" t="s">
        <v>100</v>
      </c>
      <c r="C1147" s="1" t="s">
        <v>2190</v>
      </c>
      <c r="D1147" t="s">
        <v>33</v>
      </c>
    </row>
    <row r="1148" spans="1:4" x14ac:dyDescent="0.45">
      <c r="A1148" s="1" t="s">
        <v>178</v>
      </c>
      <c r="B1148" s="1" t="s">
        <v>100</v>
      </c>
      <c r="C1148" s="1" t="s">
        <v>2276</v>
      </c>
      <c r="D1148" t="s">
        <v>33</v>
      </c>
    </row>
    <row r="1149" spans="1:4" x14ac:dyDescent="0.45">
      <c r="A1149" s="1" t="s">
        <v>178</v>
      </c>
      <c r="B1149" s="1" t="s">
        <v>100</v>
      </c>
      <c r="C1149" s="1" t="s">
        <v>2277</v>
      </c>
      <c r="D1149" t="s">
        <v>33</v>
      </c>
    </row>
    <row r="1150" spans="1:4" x14ac:dyDescent="0.45">
      <c r="A1150" s="1" t="s">
        <v>178</v>
      </c>
      <c r="B1150" s="1" t="s">
        <v>100</v>
      </c>
      <c r="C1150" s="1" t="s">
        <v>2345</v>
      </c>
      <c r="D1150" t="s">
        <v>33</v>
      </c>
    </row>
    <row r="1151" spans="1:4" x14ac:dyDescent="0.45">
      <c r="A1151" s="1" t="s">
        <v>178</v>
      </c>
      <c r="B1151" s="1" t="s">
        <v>100</v>
      </c>
      <c r="C1151" s="1" t="s">
        <v>2349</v>
      </c>
      <c r="D1151" t="s">
        <v>33</v>
      </c>
    </row>
    <row r="1152" spans="1:4" x14ac:dyDescent="0.45">
      <c r="A1152" s="1" t="s">
        <v>178</v>
      </c>
      <c r="B1152" s="1" t="s">
        <v>100</v>
      </c>
      <c r="C1152" s="1" t="s">
        <v>2365</v>
      </c>
      <c r="D1152" t="s">
        <v>33</v>
      </c>
    </row>
    <row r="1153" spans="1:4" x14ac:dyDescent="0.45">
      <c r="A1153" s="1" t="s">
        <v>178</v>
      </c>
      <c r="B1153" s="1" t="s">
        <v>100</v>
      </c>
      <c r="C1153" s="1" t="s">
        <v>2431</v>
      </c>
      <c r="D1153" t="s">
        <v>33</v>
      </c>
    </row>
    <row r="1154" spans="1:4" x14ac:dyDescent="0.45">
      <c r="A1154" s="1" t="s">
        <v>178</v>
      </c>
      <c r="B1154" s="1" t="s">
        <v>100</v>
      </c>
      <c r="C1154" s="1" t="s">
        <v>2434</v>
      </c>
      <c r="D1154" t="s">
        <v>33</v>
      </c>
    </row>
    <row r="1155" spans="1:4" x14ac:dyDescent="0.45">
      <c r="A1155" s="1" t="s">
        <v>178</v>
      </c>
      <c r="B1155" s="1" t="s">
        <v>100</v>
      </c>
      <c r="C1155" s="1" t="s">
        <v>2436</v>
      </c>
      <c r="D1155" t="s">
        <v>33</v>
      </c>
    </row>
    <row r="1156" spans="1:4" x14ac:dyDescent="0.45">
      <c r="A1156" s="1" t="s">
        <v>178</v>
      </c>
      <c r="B1156" s="1" t="s">
        <v>100</v>
      </c>
      <c r="C1156" s="1" t="s">
        <v>2456</v>
      </c>
      <c r="D1156" t="s">
        <v>33</v>
      </c>
    </row>
    <row r="1157" spans="1:4" x14ac:dyDescent="0.45">
      <c r="A1157" s="1" t="s">
        <v>178</v>
      </c>
      <c r="B1157" s="1" t="s">
        <v>100</v>
      </c>
      <c r="C1157" s="1" t="s">
        <v>2515</v>
      </c>
      <c r="D1157" t="s">
        <v>33</v>
      </c>
    </row>
    <row r="1158" spans="1:4" x14ac:dyDescent="0.45">
      <c r="A1158" s="1" t="s">
        <v>178</v>
      </c>
      <c r="B1158" s="1" t="s">
        <v>100</v>
      </c>
      <c r="C1158" s="1" t="s">
        <v>2516</v>
      </c>
      <c r="D1158" t="s">
        <v>33</v>
      </c>
    </row>
    <row r="1159" spans="1:4" x14ac:dyDescent="0.45">
      <c r="A1159" s="1" t="s">
        <v>178</v>
      </c>
      <c r="B1159" s="1" t="s">
        <v>100</v>
      </c>
      <c r="C1159" s="1" t="s">
        <v>2548</v>
      </c>
      <c r="D1159" t="s">
        <v>33</v>
      </c>
    </row>
    <row r="1160" spans="1:4" x14ac:dyDescent="0.45">
      <c r="A1160" s="1" t="s">
        <v>178</v>
      </c>
      <c r="B1160" s="1" t="s">
        <v>100</v>
      </c>
      <c r="C1160" s="1" t="s">
        <v>2629</v>
      </c>
      <c r="D1160" t="s">
        <v>33</v>
      </c>
    </row>
    <row r="1161" spans="1:4" x14ac:dyDescent="0.45">
      <c r="A1161" s="1" t="s">
        <v>178</v>
      </c>
      <c r="B1161" s="1" t="s">
        <v>100</v>
      </c>
      <c r="C1161" s="1" t="s">
        <v>2633</v>
      </c>
      <c r="D1161" t="s">
        <v>33</v>
      </c>
    </row>
    <row r="1162" spans="1:4" x14ac:dyDescent="0.45">
      <c r="A1162" s="1" t="s">
        <v>178</v>
      </c>
      <c r="B1162" s="1" t="s">
        <v>100</v>
      </c>
      <c r="C1162" s="1" t="s">
        <v>2645</v>
      </c>
      <c r="D1162" t="s">
        <v>33</v>
      </c>
    </row>
    <row r="1163" spans="1:4" x14ac:dyDescent="0.45">
      <c r="A1163" s="1" t="s">
        <v>178</v>
      </c>
      <c r="B1163" s="1" t="s">
        <v>100</v>
      </c>
      <c r="C1163" s="1" t="s">
        <v>2656</v>
      </c>
      <c r="D1163" t="s">
        <v>33</v>
      </c>
    </row>
    <row r="1164" spans="1:4" x14ac:dyDescent="0.45">
      <c r="A1164" s="1" t="s">
        <v>178</v>
      </c>
      <c r="B1164" s="1" t="s">
        <v>100</v>
      </c>
      <c r="C1164" s="1" t="s">
        <v>2754</v>
      </c>
      <c r="D1164" t="s">
        <v>33</v>
      </c>
    </row>
    <row r="1165" spans="1:4" x14ac:dyDescent="0.45">
      <c r="A1165" s="1" t="s">
        <v>178</v>
      </c>
      <c r="B1165" s="1" t="s">
        <v>100</v>
      </c>
      <c r="C1165" s="1" t="s">
        <v>2770</v>
      </c>
      <c r="D1165" t="s">
        <v>33</v>
      </c>
    </row>
    <row r="1166" spans="1:4" x14ac:dyDescent="0.45">
      <c r="A1166" s="1" t="s">
        <v>178</v>
      </c>
      <c r="B1166" s="1" t="s">
        <v>100</v>
      </c>
      <c r="C1166" s="1" t="s">
        <v>2804</v>
      </c>
      <c r="D1166" t="s">
        <v>33</v>
      </c>
    </row>
    <row r="1167" spans="1:4" x14ac:dyDescent="0.45">
      <c r="A1167" s="1" t="s">
        <v>178</v>
      </c>
      <c r="B1167" s="1" t="s">
        <v>100</v>
      </c>
      <c r="C1167" s="1" t="s">
        <v>2825</v>
      </c>
      <c r="D1167" t="s">
        <v>33</v>
      </c>
    </row>
    <row r="1168" spans="1:4" x14ac:dyDescent="0.45">
      <c r="A1168" s="1" t="s">
        <v>178</v>
      </c>
      <c r="B1168" s="1" t="s">
        <v>100</v>
      </c>
      <c r="C1168" s="1" t="s">
        <v>2877</v>
      </c>
      <c r="D1168" t="s">
        <v>48</v>
      </c>
    </row>
    <row r="1169" spans="1:4" x14ac:dyDescent="0.45">
      <c r="A1169" s="1" t="s">
        <v>178</v>
      </c>
      <c r="B1169" s="1" t="s">
        <v>100</v>
      </c>
      <c r="C1169" s="1" t="s">
        <v>2880</v>
      </c>
      <c r="D1169" t="s">
        <v>48</v>
      </c>
    </row>
    <row r="1170" spans="1:4" x14ac:dyDescent="0.45">
      <c r="A1170" s="1" t="s">
        <v>178</v>
      </c>
      <c r="B1170" s="1" t="s">
        <v>100</v>
      </c>
      <c r="C1170" s="1" t="s">
        <v>2881</v>
      </c>
      <c r="D1170" t="s">
        <v>48</v>
      </c>
    </row>
    <row r="1171" spans="1:4" x14ac:dyDescent="0.45">
      <c r="A1171" s="1" t="s">
        <v>178</v>
      </c>
      <c r="B1171" s="1" t="s">
        <v>101</v>
      </c>
      <c r="C1171" s="1" t="s">
        <v>194</v>
      </c>
      <c r="D1171" t="s">
        <v>48</v>
      </c>
    </row>
    <row r="1172" spans="1:4" x14ac:dyDescent="0.45">
      <c r="A1172" s="1" t="s">
        <v>178</v>
      </c>
      <c r="B1172" s="1" t="s">
        <v>101</v>
      </c>
      <c r="C1172" s="1" t="s">
        <v>237</v>
      </c>
      <c r="D1172" t="s">
        <v>48</v>
      </c>
    </row>
    <row r="1173" spans="1:4" x14ac:dyDescent="0.45">
      <c r="A1173" s="1" t="s">
        <v>178</v>
      </c>
      <c r="B1173" s="1" t="s">
        <v>101</v>
      </c>
      <c r="C1173" s="1" t="s">
        <v>202</v>
      </c>
      <c r="D1173" t="s">
        <v>48</v>
      </c>
    </row>
    <row r="1174" spans="1:4" x14ac:dyDescent="0.45">
      <c r="A1174" s="1" t="s">
        <v>178</v>
      </c>
      <c r="B1174" s="1" t="s">
        <v>101</v>
      </c>
      <c r="C1174" s="1" t="s">
        <v>239</v>
      </c>
      <c r="D1174" t="s">
        <v>48</v>
      </c>
    </row>
    <row r="1175" spans="1:4" x14ac:dyDescent="0.45">
      <c r="A1175" s="1" t="s">
        <v>178</v>
      </c>
      <c r="B1175" s="1" t="s">
        <v>101</v>
      </c>
      <c r="C1175" s="1" t="s">
        <v>345</v>
      </c>
      <c r="D1175" t="s">
        <v>48</v>
      </c>
    </row>
    <row r="1176" spans="1:4" x14ac:dyDescent="0.45">
      <c r="A1176" s="1" t="s">
        <v>178</v>
      </c>
      <c r="B1176" s="1" t="s">
        <v>101</v>
      </c>
      <c r="C1176" s="1" t="s">
        <v>420</v>
      </c>
      <c r="D1176" t="s">
        <v>48</v>
      </c>
    </row>
    <row r="1177" spans="1:4" x14ac:dyDescent="0.45">
      <c r="A1177" s="1" t="s">
        <v>178</v>
      </c>
      <c r="B1177" s="1" t="s">
        <v>101</v>
      </c>
      <c r="C1177" s="1" t="s">
        <v>434</v>
      </c>
      <c r="D1177" t="s">
        <v>48</v>
      </c>
    </row>
    <row r="1178" spans="1:4" x14ac:dyDescent="0.45">
      <c r="A1178" s="1" t="s">
        <v>178</v>
      </c>
      <c r="B1178" s="1" t="s">
        <v>101</v>
      </c>
      <c r="C1178" s="1" t="s">
        <v>441</v>
      </c>
      <c r="D1178" t="s">
        <v>48</v>
      </c>
    </row>
    <row r="1179" spans="1:4" x14ac:dyDescent="0.45">
      <c r="A1179" s="1" t="s">
        <v>178</v>
      </c>
      <c r="B1179" s="1" t="s">
        <v>101</v>
      </c>
      <c r="C1179" s="1" t="s">
        <v>460</v>
      </c>
      <c r="D1179" t="s">
        <v>48</v>
      </c>
    </row>
    <row r="1180" spans="1:4" x14ac:dyDescent="0.45">
      <c r="A1180" s="1" t="s">
        <v>178</v>
      </c>
      <c r="B1180" s="1" t="s">
        <v>101</v>
      </c>
      <c r="C1180" s="1" t="s">
        <v>465</v>
      </c>
      <c r="D1180" t="s">
        <v>48</v>
      </c>
    </row>
    <row r="1181" spans="1:4" x14ac:dyDescent="0.45">
      <c r="A1181" s="1" t="s">
        <v>178</v>
      </c>
      <c r="B1181" s="1" t="s">
        <v>101</v>
      </c>
      <c r="C1181" s="1" t="s">
        <v>501</v>
      </c>
      <c r="D1181" t="s">
        <v>48</v>
      </c>
    </row>
    <row r="1182" spans="1:4" x14ac:dyDescent="0.45">
      <c r="A1182" s="1" t="s">
        <v>178</v>
      </c>
      <c r="B1182" s="1" t="s">
        <v>101</v>
      </c>
      <c r="C1182" s="1" t="s">
        <v>576</v>
      </c>
      <c r="D1182" t="s">
        <v>48</v>
      </c>
    </row>
    <row r="1183" spans="1:4" x14ac:dyDescent="0.45">
      <c r="A1183" s="1" t="s">
        <v>178</v>
      </c>
      <c r="B1183" s="1" t="s">
        <v>101</v>
      </c>
      <c r="C1183" s="1" t="s">
        <v>580</v>
      </c>
      <c r="D1183" t="s">
        <v>48</v>
      </c>
    </row>
    <row r="1184" spans="1:4" x14ac:dyDescent="0.45">
      <c r="A1184" s="1" t="s">
        <v>178</v>
      </c>
      <c r="B1184" s="1" t="s">
        <v>101</v>
      </c>
      <c r="C1184" s="1" t="s">
        <v>718</v>
      </c>
      <c r="D1184" t="s">
        <v>48</v>
      </c>
    </row>
    <row r="1185" spans="1:4" x14ac:dyDescent="0.45">
      <c r="A1185" s="1" t="s">
        <v>178</v>
      </c>
      <c r="B1185" s="1" t="s">
        <v>101</v>
      </c>
      <c r="C1185" s="1" t="s">
        <v>817</v>
      </c>
      <c r="D1185" t="s">
        <v>48</v>
      </c>
    </row>
    <row r="1186" spans="1:4" x14ac:dyDescent="0.45">
      <c r="A1186" s="1" t="s">
        <v>178</v>
      </c>
      <c r="B1186" s="1" t="s">
        <v>101</v>
      </c>
      <c r="C1186" s="1" t="s">
        <v>852</v>
      </c>
      <c r="D1186" t="s">
        <v>48</v>
      </c>
    </row>
    <row r="1187" spans="1:4" x14ac:dyDescent="0.45">
      <c r="A1187" s="1" t="s">
        <v>178</v>
      </c>
      <c r="B1187" s="1" t="s">
        <v>101</v>
      </c>
      <c r="C1187" s="1" t="s">
        <v>900</v>
      </c>
      <c r="D1187" t="s">
        <v>48</v>
      </c>
    </row>
    <row r="1188" spans="1:4" x14ac:dyDescent="0.45">
      <c r="A1188" s="1" t="s">
        <v>178</v>
      </c>
      <c r="B1188" s="1" t="s">
        <v>101</v>
      </c>
      <c r="C1188" s="1" t="s">
        <v>976</v>
      </c>
      <c r="D1188" t="s">
        <v>48</v>
      </c>
    </row>
    <row r="1189" spans="1:4" x14ac:dyDescent="0.45">
      <c r="A1189" s="1" t="s">
        <v>178</v>
      </c>
      <c r="B1189" s="1" t="s">
        <v>101</v>
      </c>
      <c r="C1189" s="1" t="s">
        <v>1014</v>
      </c>
      <c r="D1189" t="s">
        <v>48</v>
      </c>
    </row>
    <row r="1190" spans="1:4" x14ac:dyDescent="0.45">
      <c r="A1190" s="1" t="s">
        <v>178</v>
      </c>
      <c r="B1190" s="1" t="s">
        <v>101</v>
      </c>
      <c r="C1190" s="1" t="s">
        <v>1033</v>
      </c>
      <c r="D1190" t="s">
        <v>48</v>
      </c>
    </row>
    <row r="1191" spans="1:4" x14ac:dyDescent="0.45">
      <c r="A1191" s="1" t="s">
        <v>178</v>
      </c>
      <c r="B1191" s="1" t="s">
        <v>101</v>
      </c>
      <c r="C1191" s="1" t="s">
        <v>1036</v>
      </c>
      <c r="D1191" t="s">
        <v>48</v>
      </c>
    </row>
    <row r="1192" spans="1:4" x14ac:dyDescent="0.45">
      <c r="A1192" s="1" t="s">
        <v>178</v>
      </c>
      <c r="B1192" s="1" t="s">
        <v>101</v>
      </c>
      <c r="C1192" s="1" t="s">
        <v>1080</v>
      </c>
      <c r="D1192" t="s">
        <v>48</v>
      </c>
    </row>
    <row r="1193" spans="1:4" x14ac:dyDescent="0.45">
      <c r="A1193" s="1" t="s">
        <v>178</v>
      </c>
      <c r="B1193" s="1" t="s">
        <v>101</v>
      </c>
      <c r="C1193" s="1" t="s">
        <v>1101</v>
      </c>
      <c r="D1193" t="s">
        <v>48</v>
      </c>
    </row>
    <row r="1194" spans="1:4" x14ac:dyDescent="0.45">
      <c r="A1194" s="1" t="s">
        <v>178</v>
      </c>
      <c r="B1194" s="1" t="s">
        <v>101</v>
      </c>
      <c r="C1194" s="1" t="s">
        <v>1147</v>
      </c>
      <c r="D1194" t="s">
        <v>48</v>
      </c>
    </row>
    <row r="1195" spans="1:4" x14ac:dyDescent="0.45">
      <c r="A1195" s="1" t="s">
        <v>178</v>
      </c>
      <c r="B1195" s="1" t="s">
        <v>101</v>
      </c>
      <c r="C1195" s="1" t="s">
        <v>1330</v>
      </c>
      <c r="D1195" t="s">
        <v>48</v>
      </c>
    </row>
    <row r="1196" spans="1:4" x14ac:dyDescent="0.45">
      <c r="A1196" s="1" t="s">
        <v>178</v>
      </c>
      <c r="B1196" s="1" t="s">
        <v>101</v>
      </c>
      <c r="C1196" s="1" t="s">
        <v>1433</v>
      </c>
      <c r="D1196" t="s">
        <v>48</v>
      </c>
    </row>
    <row r="1197" spans="1:4" x14ac:dyDescent="0.45">
      <c r="A1197" s="1" t="s">
        <v>178</v>
      </c>
      <c r="B1197" s="1" t="s">
        <v>101</v>
      </c>
      <c r="C1197" s="1" t="s">
        <v>1464</v>
      </c>
      <c r="D1197" t="s">
        <v>48</v>
      </c>
    </row>
    <row r="1198" spans="1:4" x14ac:dyDescent="0.45">
      <c r="A1198" s="1" t="s">
        <v>178</v>
      </c>
      <c r="B1198" s="1" t="s">
        <v>101</v>
      </c>
      <c r="C1198" s="1" t="s">
        <v>1439</v>
      </c>
      <c r="D1198" t="s">
        <v>48</v>
      </c>
    </row>
    <row r="1199" spans="1:4" x14ac:dyDescent="0.45">
      <c r="A1199" s="1" t="s">
        <v>178</v>
      </c>
      <c r="B1199" s="1" t="s">
        <v>101</v>
      </c>
      <c r="C1199" s="1" t="s">
        <v>1450</v>
      </c>
      <c r="D1199" t="s">
        <v>48</v>
      </c>
    </row>
    <row r="1200" spans="1:4" x14ac:dyDescent="0.45">
      <c r="A1200" s="1" t="s">
        <v>178</v>
      </c>
      <c r="B1200" s="1" t="s">
        <v>101</v>
      </c>
      <c r="C1200" s="1" t="s">
        <v>1498</v>
      </c>
      <c r="D1200" t="s">
        <v>48</v>
      </c>
    </row>
    <row r="1201" spans="1:4" x14ac:dyDescent="0.45">
      <c r="A1201" s="1" t="s">
        <v>178</v>
      </c>
      <c r="B1201" s="1" t="s">
        <v>101</v>
      </c>
      <c r="C1201" s="1" t="s">
        <v>1513</v>
      </c>
      <c r="D1201" t="s">
        <v>48</v>
      </c>
    </row>
    <row r="1202" spans="1:4" x14ac:dyDescent="0.45">
      <c r="A1202" s="1" t="s">
        <v>178</v>
      </c>
      <c r="B1202" s="1" t="s">
        <v>101</v>
      </c>
      <c r="C1202" s="1" t="s">
        <v>1519</v>
      </c>
      <c r="D1202" t="s">
        <v>48</v>
      </c>
    </row>
    <row r="1203" spans="1:4" x14ac:dyDescent="0.45">
      <c r="A1203" s="1" t="s">
        <v>178</v>
      </c>
      <c r="B1203" s="1" t="s">
        <v>101</v>
      </c>
      <c r="C1203" s="1" t="s">
        <v>1524</v>
      </c>
      <c r="D1203" t="s">
        <v>48</v>
      </c>
    </row>
    <row r="1204" spans="1:4" x14ac:dyDescent="0.45">
      <c r="A1204" s="1" t="s">
        <v>178</v>
      </c>
      <c r="B1204" s="1" t="s">
        <v>101</v>
      </c>
      <c r="C1204" s="1" t="s">
        <v>1562</v>
      </c>
      <c r="D1204" t="s">
        <v>48</v>
      </c>
    </row>
    <row r="1205" spans="1:4" x14ac:dyDescent="0.45">
      <c r="A1205" s="1" t="s">
        <v>178</v>
      </c>
      <c r="B1205" s="1" t="s">
        <v>101</v>
      </c>
      <c r="C1205" s="1" t="s">
        <v>1606</v>
      </c>
      <c r="D1205" t="s">
        <v>48</v>
      </c>
    </row>
    <row r="1206" spans="1:4" x14ac:dyDescent="0.45">
      <c r="A1206" s="1" t="s">
        <v>178</v>
      </c>
      <c r="B1206" s="1" t="s">
        <v>101</v>
      </c>
      <c r="C1206" s="1" t="s">
        <v>101</v>
      </c>
      <c r="D1206" t="s">
        <v>48</v>
      </c>
    </row>
    <row r="1207" spans="1:4" x14ac:dyDescent="0.45">
      <c r="A1207" s="1" t="s">
        <v>178</v>
      </c>
      <c r="B1207" s="1" t="s">
        <v>101</v>
      </c>
      <c r="C1207" s="1" t="s">
        <v>1677</v>
      </c>
      <c r="D1207" t="s">
        <v>48</v>
      </c>
    </row>
    <row r="1208" spans="1:4" x14ac:dyDescent="0.45">
      <c r="A1208" s="1" t="s">
        <v>178</v>
      </c>
      <c r="B1208" s="1" t="s">
        <v>101</v>
      </c>
      <c r="C1208" s="1" t="s">
        <v>1731</v>
      </c>
      <c r="D1208" t="s">
        <v>48</v>
      </c>
    </row>
    <row r="1209" spans="1:4" x14ac:dyDescent="0.45">
      <c r="A1209" s="1" t="s">
        <v>178</v>
      </c>
      <c r="B1209" s="1" t="s">
        <v>101</v>
      </c>
      <c r="C1209" s="1" t="s">
        <v>1736</v>
      </c>
      <c r="D1209" t="s">
        <v>48</v>
      </c>
    </row>
    <row r="1210" spans="1:4" x14ac:dyDescent="0.45">
      <c r="A1210" s="1" t="s">
        <v>178</v>
      </c>
      <c r="B1210" s="1" t="s">
        <v>101</v>
      </c>
      <c r="C1210" s="1" t="s">
        <v>1835</v>
      </c>
      <c r="D1210" t="s">
        <v>48</v>
      </c>
    </row>
    <row r="1211" spans="1:4" x14ac:dyDescent="0.45">
      <c r="A1211" s="1" t="s">
        <v>178</v>
      </c>
      <c r="B1211" s="1" t="s">
        <v>101</v>
      </c>
      <c r="C1211" s="1" t="s">
        <v>1903</v>
      </c>
      <c r="D1211" t="s">
        <v>48</v>
      </c>
    </row>
    <row r="1212" spans="1:4" x14ac:dyDescent="0.45">
      <c r="A1212" s="1" t="s">
        <v>178</v>
      </c>
      <c r="B1212" s="1" t="s">
        <v>101</v>
      </c>
      <c r="C1212" s="1" t="s">
        <v>1920</v>
      </c>
      <c r="D1212" t="s">
        <v>48</v>
      </c>
    </row>
    <row r="1213" spans="1:4" x14ac:dyDescent="0.45">
      <c r="A1213" s="1" t="s">
        <v>178</v>
      </c>
      <c r="B1213" s="1" t="s">
        <v>101</v>
      </c>
      <c r="C1213" s="1" t="s">
        <v>1935</v>
      </c>
      <c r="D1213" t="s">
        <v>48</v>
      </c>
    </row>
    <row r="1214" spans="1:4" x14ac:dyDescent="0.45">
      <c r="A1214" s="1" t="s">
        <v>178</v>
      </c>
      <c r="B1214" s="1" t="s">
        <v>101</v>
      </c>
      <c r="C1214" s="1" t="s">
        <v>2076</v>
      </c>
      <c r="D1214" t="s">
        <v>48</v>
      </c>
    </row>
    <row r="1215" spans="1:4" x14ac:dyDescent="0.45">
      <c r="A1215" s="1" t="s">
        <v>178</v>
      </c>
      <c r="B1215" s="1" t="s">
        <v>101</v>
      </c>
      <c r="C1215" s="1" t="s">
        <v>2108</v>
      </c>
      <c r="D1215" t="s">
        <v>48</v>
      </c>
    </row>
    <row r="1216" spans="1:4" x14ac:dyDescent="0.45">
      <c r="A1216" s="1" t="s">
        <v>178</v>
      </c>
      <c r="B1216" s="1" t="s">
        <v>101</v>
      </c>
      <c r="C1216" s="1" t="s">
        <v>2325</v>
      </c>
      <c r="D1216" t="s">
        <v>48</v>
      </c>
    </row>
    <row r="1217" spans="1:4" x14ac:dyDescent="0.45">
      <c r="A1217" s="1" t="s">
        <v>178</v>
      </c>
      <c r="B1217" s="1" t="s">
        <v>101</v>
      </c>
      <c r="C1217" s="1" t="s">
        <v>2397</v>
      </c>
      <c r="D1217" t="s">
        <v>48</v>
      </c>
    </row>
    <row r="1218" spans="1:4" x14ac:dyDescent="0.45">
      <c r="A1218" s="1" t="s">
        <v>178</v>
      </c>
      <c r="B1218" s="1" t="s">
        <v>101</v>
      </c>
      <c r="C1218" s="1" t="s">
        <v>2403</v>
      </c>
      <c r="D1218" t="s">
        <v>48</v>
      </c>
    </row>
    <row r="1219" spans="1:4" x14ac:dyDescent="0.45">
      <c r="A1219" s="1" t="s">
        <v>178</v>
      </c>
      <c r="B1219" s="1" t="s">
        <v>101</v>
      </c>
      <c r="C1219" s="1" t="s">
        <v>2417</v>
      </c>
      <c r="D1219" t="s">
        <v>48</v>
      </c>
    </row>
    <row r="1220" spans="1:4" x14ac:dyDescent="0.45">
      <c r="A1220" s="1" t="s">
        <v>178</v>
      </c>
      <c r="B1220" s="1" t="s">
        <v>101</v>
      </c>
      <c r="C1220" s="1" t="s">
        <v>2426</v>
      </c>
      <c r="D1220" t="s">
        <v>48</v>
      </c>
    </row>
    <row r="1221" spans="1:4" x14ac:dyDescent="0.45">
      <c r="A1221" s="1" t="s">
        <v>178</v>
      </c>
      <c r="B1221" s="1" t="s">
        <v>101</v>
      </c>
      <c r="C1221" s="1" t="s">
        <v>2438</v>
      </c>
      <c r="D1221" t="s">
        <v>48</v>
      </c>
    </row>
    <row r="1222" spans="1:4" x14ac:dyDescent="0.45">
      <c r="A1222" s="1" t="s">
        <v>178</v>
      </c>
      <c r="B1222" s="1" t="s">
        <v>101</v>
      </c>
      <c r="C1222" s="1" t="s">
        <v>2601</v>
      </c>
      <c r="D1222" t="s">
        <v>48</v>
      </c>
    </row>
    <row r="1223" spans="1:4" x14ac:dyDescent="0.45">
      <c r="A1223" s="1" t="s">
        <v>178</v>
      </c>
      <c r="B1223" s="1" t="s">
        <v>101</v>
      </c>
      <c r="C1223" s="1" t="s">
        <v>2625</v>
      </c>
      <c r="D1223" t="s">
        <v>48</v>
      </c>
    </row>
    <row r="1224" spans="1:4" x14ac:dyDescent="0.45">
      <c r="A1224" s="1" t="s">
        <v>178</v>
      </c>
      <c r="B1224" s="1" t="s">
        <v>101</v>
      </c>
      <c r="C1224" s="1" t="s">
        <v>2649</v>
      </c>
      <c r="D1224" t="s">
        <v>48</v>
      </c>
    </row>
    <row r="1225" spans="1:4" x14ac:dyDescent="0.45">
      <c r="A1225" s="1" t="s">
        <v>178</v>
      </c>
      <c r="B1225" s="1" t="s">
        <v>101</v>
      </c>
      <c r="C1225" s="1" t="s">
        <v>2654</v>
      </c>
      <c r="D1225" t="s">
        <v>48</v>
      </c>
    </row>
    <row r="1226" spans="1:4" x14ac:dyDescent="0.45">
      <c r="A1226" s="1" t="s">
        <v>178</v>
      </c>
      <c r="B1226" s="1" t="s">
        <v>101</v>
      </c>
      <c r="C1226" s="1" t="s">
        <v>2663</v>
      </c>
      <c r="D1226" t="s">
        <v>48</v>
      </c>
    </row>
    <row r="1227" spans="1:4" x14ac:dyDescent="0.45">
      <c r="A1227" s="1" t="s">
        <v>178</v>
      </c>
      <c r="B1227" s="1" t="s">
        <v>101</v>
      </c>
      <c r="C1227" s="1" t="s">
        <v>2685</v>
      </c>
      <c r="D1227" t="s">
        <v>48</v>
      </c>
    </row>
    <row r="1228" spans="1:4" x14ac:dyDescent="0.45">
      <c r="A1228" s="1" t="s">
        <v>178</v>
      </c>
      <c r="B1228" s="1" t="s">
        <v>101</v>
      </c>
      <c r="C1228" s="1" t="s">
        <v>2725</v>
      </c>
      <c r="D1228" t="s">
        <v>48</v>
      </c>
    </row>
    <row r="1229" spans="1:4" x14ac:dyDescent="0.45">
      <c r="A1229" s="1" t="s">
        <v>178</v>
      </c>
      <c r="B1229" s="1" t="s">
        <v>101</v>
      </c>
      <c r="C1229" s="1" t="s">
        <v>2740</v>
      </c>
      <c r="D1229" t="s">
        <v>48</v>
      </c>
    </row>
    <row r="1230" spans="1:4" x14ac:dyDescent="0.45">
      <c r="A1230" s="1" t="s">
        <v>178</v>
      </c>
      <c r="B1230" s="1" t="s">
        <v>101</v>
      </c>
      <c r="C1230" s="1" t="s">
        <v>2820</v>
      </c>
      <c r="D1230" t="s">
        <v>67</v>
      </c>
    </row>
    <row r="1231" spans="1:4" x14ac:dyDescent="0.45">
      <c r="A1231" s="1" t="s">
        <v>178</v>
      </c>
      <c r="B1231" s="1" t="s">
        <v>101</v>
      </c>
      <c r="C1231" s="1" t="s">
        <v>2888</v>
      </c>
      <c r="D1231" t="s">
        <v>67</v>
      </c>
    </row>
    <row r="1232" spans="1:4" x14ac:dyDescent="0.45">
      <c r="A1232" s="1" t="s">
        <v>178</v>
      </c>
      <c r="B1232" s="1" t="s">
        <v>101</v>
      </c>
      <c r="C1232" s="1" t="s">
        <v>2890</v>
      </c>
      <c r="D1232" t="s">
        <v>67</v>
      </c>
    </row>
    <row r="1233" spans="1:4" x14ac:dyDescent="0.45">
      <c r="A1233" s="1" t="s">
        <v>178</v>
      </c>
      <c r="B1233" s="1" t="s">
        <v>102</v>
      </c>
      <c r="C1233" s="1" t="s">
        <v>195</v>
      </c>
      <c r="D1233" t="s">
        <v>67</v>
      </c>
    </row>
    <row r="1234" spans="1:4" x14ac:dyDescent="0.45">
      <c r="A1234" s="1" t="s">
        <v>178</v>
      </c>
      <c r="B1234" s="1" t="s">
        <v>102</v>
      </c>
      <c r="C1234" s="1" t="s">
        <v>217</v>
      </c>
      <c r="D1234" t="s">
        <v>67</v>
      </c>
    </row>
    <row r="1235" spans="1:4" x14ac:dyDescent="0.45">
      <c r="A1235" s="1" t="s">
        <v>178</v>
      </c>
      <c r="B1235" s="1" t="s">
        <v>102</v>
      </c>
      <c r="C1235" s="1" t="s">
        <v>241</v>
      </c>
      <c r="D1235" t="s">
        <v>67</v>
      </c>
    </row>
    <row r="1236" spans="1:4" x14ac:dyDescent="0.45">
      <c r="A1236" s="1" t="s">
        <v>178</v>
      </c>
      <c r="B1236" s="1" t="s">
        <v>102</v>
      </c>
      <c r="C1236" s="1" t="s">
        <v>230</v>
      </c>
      <c r="D1236" t="s">
        <v>67</v>
      </c>
    </row>
    <row r="1237" spans="1:4" x14ac:dyDescent="0.45">
      <c r="A1237" s="1" t="s">
        <v>178</v>
      </c>
      <c r="B1237" s="1" t="s">
        <v>102</v>
      </c>
      <c r="C1237" s="1" t="s">
        <v>250</v>
      </c>
      <c r="D1237" t="s">
        <v>67</v>
      </c>
    </row>
    <row r="1238" spans="1:4" x14ac:dyDescent="0.45">
      <c r="A1238" s="1" t="s">
        <v>178</v>
      </c>
      <c r="B1238" s="1" t="s">
        <v>102</v>
      </c>
      <c r="C1238" s="1" t="s">
        <v>274</v>
      </c>
      <c r="D1238" t="s">
        <v>67</v>
      </c>
    </row>
    <row r="1239" spans="1:4" x14ac:dyDescent="0.45">
      <c r="A1239" s="1" t="s">
        <v>178</v>
      </c>
      <c r="B1239" s="1" t="s">
        <v>102</v>
      </c>
      <c r="C1239" s="1" t="s">
        <v>288</v>
      </c>
      <c r="D1239" t="s">
        <v>67</v>
      </c>
    </row>
    <row r="1240" spans="1:4" x14ac:dyDescent="0.45">
      <c r="A1240" s="1" t="s">
        <v>178</v>
      </c>
      <c r="B1240" s="1" t="s">
        <v>102</v>
      </c>
      <c r="C1240" s="1" t="s">
        <v>346</v>
      </c>
      <c r="D1240" t="s">
        <v>67</v>
      </c>
    </row>
    <row r="1241" spans="1:4" x14ac:dyDescent="0.45">
      <c r="A1241" s="1" t="s">
        <v>178</v>
      </c>
      <c r="B1241" s="1" t="s">
        <v>102</v>
      </c>
      <c r="C1241" s="1" t="s">
        <v>381</v>
      </c>
      <c r="D1241" t="s">
        <v>67</v>
      </c>
    </row>
    <row r="1242" spans="1:4" x14ac:dyDescent="0.45">
      <c r="A1242" s="1" t="s">
        <v>178</v>
      </c>
      <c r="B1242" s="1" t="s">
        <v>102</v>
      </c>
      <c r="C1242" s="1" t="s">
        <v>459</v>
      </c>
      <c r="D1242" t="s">
        <v>67</v>
      </c>
    </row>
    <row r="1243" spans="1:4" x14ac:dyDescent="0.45">
      <c r="A1243" s="1" t="s">
        <v>178</v>
      </c>
      <c r="B1243" s="1" t="s">
        <v>102</v>
      </c>
      <c r="C1243" s="1" t="s">
        <v>474</v>
      </c>
      <c r="D1243" t="s">
        <v>67</v>
      </c>
    </row>
    <row r="1244" spans="1:4" x14ac:dyDescent="0.45">
      <c r="A1244" s="1" t="s">
        <v>178</v>
      </c>
      <c r="B1244" s="1" t="s">
        <v>102</v>
      </c>
      <c r="C1244" s="1" t="s">
        <v>520</v>
      </c>
      <c r="D1244" t="s">
        <v>67</v>
      </c>
    </row>
    <row r="1245" spans="1:4" x14ac:dyDescent="0.45">
      <c r="A1245" s="1" t="s">
        <v>178</v>
      </c>
      <c r="B1245" s="1" t="s">
        <v>102</v>
      </c>
      <c r="C1245" s="1" t="s">
        <v>600</v>
      </c>
      <c r="D1245" t="s">
        <v>67</v>
      </c>
    </row>
    <row r="1246" spans="1:4" x14ac:dyDescent="0.45">
      <c r="A1246" s="1" t="s">
        <v>178</v>
      </c>
      <c r="B1246" s="1" t="s">
        <v>102</v>
      </c>
      <c r="C1246" s="1" t="s">
        <v>632</v>
      </c>
      <c r="D1246" t="s">
        <v>67</v>
      </c>
    </row>
    <row r="1247" spans="1:4" x14ac:dyDescent="0.45">
      <c r="A1247" s="1" t="s">
        <v>178</v>
      </c>
      <c r="B1247" s="1" t="s">
        <v>102</v>
      </c>
      <c r="C1247" s="1" t="s">
        <v>661</v>
      </c>
      <c r="D1247" t="s">
        <v>67</v>
      </c>
    </row>
    <row r="1248" spans="1:4" x14ac:dyDescent="0.45">
      <c r="A1248" s="1" t="s">
        <v>178</v>
      </c>
      <c r="B1248" s="1" t="s">
        <v>102</v>
      </c>
      <c r="C1248" s="1" t="s">
        <v>695</v>
      </c>
      <c r="D1248" t="s">
        <v>67</v>
      </c>
    </row>
    <row r="1249" spans="1:4" x14ac:dyDescent="0.45">
      <c r="A1249" s="1" t="s">
        <v>178</v>
      </c>
      <c r="B1249" s="1" t="s">
        <v>102</v>
      </c>
      <c r="C1249" s="1" t="s">
        <v>914</v>
      </c>
      <c r="D1249" t="s">
        <v>67</v>
      </c>
    </row>
    <row r="1250" spans="1:4" x14ac:dyDescent="0.45">
      <c r="A1250" s="1" t="s">
        <v>178</v>
      </c>
      <c r="B1250" s="1" t="s">
        <v>102</v>
      </c>
      <c r="C1250" s="1" t="s">
        <v>930</v>
      </c>
      <c r="D1250" t="s">
        <v>67</v>
      </c>
    </row>
    <row r="1251" spans="1:4" x14ac:dyDescent="0.45">
      <c r="A1251" s="1" t="s">
        <v>178</v>
      </c>
      <c r="B1251" s="1" t="s">
        <v>102</v>
      </c>
      <c r="C1251" s="1" t="s">
        <v>1025</v>
      </c>
      <c r="D1251" t="s">
        <v>67</v>
      </c>
    </row>
    <row r="1252" spans="1:4" x14ac:dyDescent="0.45">
      <c r="A1252" s="1" t="s">
        <v>178</v>
      </c>
      <c r="B1252" s="1" t="s">
        <v>102</v>
      </c>
      <c r="C1252" s="1" t="s">
        <v>1029</v>
      </c>
      <c r="D1252" t="s">
        <v>67</v>
      </c>
    </row>
    <row r="1253" spans="1:4" x14ac:dyDescent="0.45">
      <c r="A1253" s="1" t="s">
        <v>178</v>
      </c>
      <c r="B1253" s="1" t="s">
        <v>102</v>
      </c>
      <c r="C1253" s="1" t="s">
        <v>1070</v>
      </c>
      <c r="D1253" t="s">
        <v>67</v>
      </c>
    </row>
    <row r="1254" spans="1:4" x14ac:dyDescent="0.45">
      <c r="A1254" s="1" t="s">
        <v>178</v>
      </c>
      <c r="B1254" s="1" t="s">
        <v>102</v>
      </c>
      <c r="C1254" s="1" t="s">
        <v>1073</v>
      </c>
      <c r="D1254" t="s">
        <v>67</v>
      </c>
    </row>
    <row r="1255" spans="1:4" x14ac:dyDescent="0.45">
      <c r="A1255" s="1" t="s">
        <v>178</v>
      </c>
      <c r="B1255" s="1" t="s">
        <v>102</v>
      </c>
      <c r="C1255" s="1" t="s">
        <v>1076</v>
      </c>
      <c r="D1255" t="s">
        <v>67</v>
      </c>
    </row>
    <row r="1256" spans="1:4" x14ac:dyDescent="0.45">
      <c r="A1256" s="1" t="s">
        <v>178</v>
      </c>
      <c r="B1256" s="1" t="s">
        <v>102</v>
      </c>
      <c r="C1256" s="1" t="s">
        <v>1123</v>
      </c>
      <c r="D1256" t="s">
        <v>67</v>
      </c>
    </row>
    <row r="1257" spans="1:4" x14ac:dyDescent="0.45">
      <c r="A1257" s="1" t="s">
        <v>178</v>
      </c>
      <c r="B1257" s="1" t="s">
        <v>102</v>
      </c>
      <c r="C1257" s="1" t="s">
        <v>1149</v>
      </c>
      <c r="D1257" t="s">
        <v>67</v>
      </c>
    </row>
    <row r="1258" spans="1:4" x14ac:dyDescent="0.45">
      <c r="A1258" s="1" t="s">
        <v>178</v>
      </c>
      <c r="B1258" s="1" t="s">
        <v>102</v>
      </c>
      <c r="C1258" s="1" t="s">
        <v>1153</v>
      </c>
      <c r="D1258" t="s">
        <v>67</v>
      </c>
    </row>
    <row r="1259" spans="1:4" x14ac:dyDescent="0.45">
      <c r="A1259" s="1" t="s">
        <v>178</v>
      </c>
      <c r="B1259" s="1" t="s">
        <v>102</v>
      </c>
      <c r="C1259" s="1" t="s">
        <v>1155</v>
      </c>
      <c r="D1259" t="s">
        <v>67</v>
      </c>
    </row>
    <row r="1260" spans="1:4" x14ac:dyDescent="0.45">
      <c r="A1260" s="1" t="s">
        <v>178</v>
      </c>
      <c r="B1260" s="1" t="s">
        <v>102</v>
      </c>
      <c r="C1260" s="1" t="s">
        <v>1338</v>
      </c>
      <c r="D1260" t="s">
        <v>67</v>
      </c>
    </row>
    <row r="1261" spans="1:4" x14ac:dyDescent="0.45">
      <c r="A1261" s="1" t="s">
        <v>178</v>
      </c>
      <c r="B1261" s="1" t="s">
        <v>102</v>
      </c>
      <c r="C1261" s="1" t="s">
        <v>1373</v>
      </c>
      <c r="D1261" t="s">
        <v>67</v>
      </c>
    </row>
    <row r="1262" spans="1:4" x14ac:dyDescent="0.45">
      <c r="A1262" s="1" t="s">
        <v>178</v>
      </c>
      <c r="B1262" s="1" t="s">
        <v>102</v>
      </c>
      <c r="C1262" s="1" t="s">
        <v>1453</v>
      </c>
      <c r="D1262" t="s">
        <v>67</v>
      </c>
    </row>
    <row r="1263" spans="1:4" x14ac:dyDescent="0.45">
      <c r="A1263" s="1" t="s">
        <v>178</v>
      </c>
      <c r="B1263" s="1" t="s">
        <v>102</v>
      </c>
      <c r="C1263" s="1" t="s">
        <v>1487</v>
      </c>
      <c r="D1263" t="s">
        <v>67</v>
      </c>
    </row>
    <row r="1264" spans="1:4" x14ac:dyDescent="0.45">
      <c r="A1264" s="1" t="s">
        <v>178</v>
      </c>
      <c r="B1264" s="1" t="s">
        <v>102</v>
      </c>
      <c r="C1264" s="1" t="s">
        <v>1500</v>
      </c>
      <c r="D1264" t="s">
        <v>67</v>
      </c>
    </row>
    <row r="1265" spans="1:4" x14ac:dyDescent="0.45">
      <c r="A1265" s="1" t="s">
        <v>178</v>
      </c>
      <c r="B1265" s="1" t="s">
        <v>102</v>
      </c>
      <c r="C1265" s="1" t="s">
        <v>1531</v>
      </c>
      <c r="D1265" t="s">
        <v>67</v>
      </c>
    </row>
    <row r="1266" spans="1:4" x14ac:dyDescent="0.45">
      <c r="A1266" s="1" t="s">
        <v>178</v>
      </c>
      <c r="B1266" s="1" t="s">
        <v>102</v>
      </c>
      <c r="C1266" s="1" t="s">
        <v>1574</v>
      </c>
      <c r="D1266" t="s">
        <v>67</v>
      </c>
    </row>
    <row r="1267" spans="1:4" x14ac:dyDescent="0.45">
      <c r="A1267" s="1" t="s">
        <v>178</v>
      </c>
      <c r="B1267" s="1" t="s">
        <v>102</v>
      </c>
      <c r="C1267" s="1" t="s">
        <v>1609</v>
      </c>
      <c r="D1267" t="s">
        <v>67</v>
      </c>
    </row>
    <row r="1268" spans="1:4" x14ac:dyDescent="0.45">
      <c r="A1268" s="1" t="s">
        <v>178</v>
      </c>
      <c r="B1268" s="1" t="s">
        <v>102</v>
      </c>
      <c r="C1268" s="1" t="s">
        <v>1639</v>
      </c>
      <c r="D1268" t="s">
        <v>67</v>
      </c>
    </row>
    <row r="1269" spans="1:4" x14ac:dyDescent="0.45">
      <c r="A1269" s="1" t="s">
        <v>178</v>
      </c>
      <c r="B1269" s="1" t="s">
        <v>102</v>
      </c>
      <c r="C1269" s="1" t="s">
        <v>1648</v>
      </c>
      <c r="D1269" t="s">
        <v>67</v>
      </c>
    </row>
    <row r="1270" spans="1:4" x14ac:dyDescent="0.45">
      <c r="A1270" s="1" t="s">
        <v>178</v>
      </c>
      <c r="B1270" s="1" t="s">
        <v>102</v>
      </c>
      <c r="C1270" s="1" t="s">
        <v>1732</v>
      </c>
      <c r="D1270" t="s">
        <v>67</v>
      </c>
    </row>
    <row r="1271" spans="1:4" x14ac:dyDescent="0.45">
      <c r="A1271" s="1" t="s">
        <v>178</v>
      </c>
      <c r="B1271" s="1" t="s">
        <v>102</v>
      </c>
      <c r="C1271" s="1" t="s">
        <v>102</v>
      </c>
      <c r="D1271" t="s">
        <v>67</v>
      </c>
    </row>
    <row r="1272" spans="1:4" x14ac:dyDescent="0.45">
      <c r="A1272" s="1" t="s">
        <v>178</v>
      </c>
      <c r="B1272" s="1" t="s">
        <v>102</v>
      </c>
      <c r="C1272" s="1" t="s">
        <v>1748</v>
      </c>
      <c r="D1272" t="s">
        <v>67</v>
      </c>
    </row>
    <row r="1273" spans="1:4" x14ac:dyDescent="0.45">
      <c r="A1273" s="1" t="s">
        <v>178</v>
      </c>
      <c r="B1273" s="1" t="s">
        <v>102</v>
      </c>
      <c r="C1273" s="1" t="s">
        <v>1831</v>
      </c>
      <c r="D1273" t="s">
        <v>67</v>
      </c>
    </row>
    <row r="1274" spans="1:4" x14ac:dyDescent="0.45">
      <c r="A1274" s="1" t="s">
        <v>178</v>
      </c>
      <c r="B1274" s="1" t="s">
        <v>102</v>
      </c>
      <c r="C1274" s="1" t="s">
        <v>1852</v>
      </c>
      <c r="D1274" t="s">
        <v>67</v>
      </c>
    </row>
    <row r="1275" spans="1:4" x14ac:dyDescent="0.45">
      <c r="A1275" s="1" t="s">
        <v>178</v>
      </c>
      <c r="B1275" s="1" t="s">
        <v>102</v>
      </c>
      <c r="C1275" s="1" t="s">
        <v>1902</v>
      </c>
      <c r="D1275" t="s">
        <v>67</v>
      </c>
    </row>
    <row r="1276" spans="1:4" x14ac:dyDescent="0.45">
      <c r="A1276" s="1" t="s">
        <v>178</v>
      </c>
      <c r="B1276" s="1" t="s">
        <v>102</v>
      </c>
      <c r="C1276" s="1" t="s">
        <v>1956</v>
      </c>
      <c r="D1276" t="s">
        <v>67</v>
      </c>
    </row>
    <row r="1277" spans="1:4" x14ac:dyDescent="0.45">
      <c r="A1277" s="1" t="s">
        <v>178</v>
      </c>
      <c r="B1277" s="1" t="s">
        <v>102</v>
      </c>
      <c r="C1277" s="1" t="s">
        <v>2011</v>
      </c>
      <c r="D1277" t="s">
        <v>67</v>
      </c>
    </row>
    <row r="1278" spans="1:4" x14ac:dyDescent="0.45">
      <c r="A1278" s="1" t="s">
        <v>178</v>
      </c>
      <c r="B1278" s="1" t="s">
        <v>102</v>
      </c>
      <c r="C1278" s="1" t="s">
        <v>2042</v>
      </c>
      <c r="D1278" t="s">
        <v>67</v>
      </c>
    </row>
    <row r="1279" spans="1:4" x14ac:dyDescent="0.45">
      <c r="A1279" s="1" t="s">
        <v>178</v>
      </c>
      <c r="B1279" s="1" t="s">
        <v>102</v>
      </c>
      <c r="C1279" s="1" t="s">
        <v>2097</v>
      </c>
      <c r="D1279" t="s">
        <v>67</v>
      </c>
    </row>
    <row r="1280" spans="1:4" x14ac:dyDescent="0.45">
      <c r="A1280" s="1" t="s">
        <v>178</v>
      </c>
      <c r="B1280" s="1" t="s">
        <v>102</v>
      </c>
      <c r="C1280" s="1" t="s">
        <v>2132</v>
      </c>
      <c r="D1280" t="s">
        <v>67</v>
      </c>
    </row>
    <row r="1281" spans="1:4" x14ac:dyDescent="0.45">
      <c r="A1281" s="1" t="s">
        <v>178</v>
      </c>
      <c r="B1281" s="1" t="s">
        <v>102</v>
      </c>
      <c r="C1281" s="1" t="s">
        <v>2155</v>
      </c>
      <c r="D1281" t="s">
        <v>67</v>
      </c>
    </row>
    <row r="1282" spans="1:4" x14ac:dyDescent="0.45">
      <c r="A1282" s="1" t="s">
        <v>178</v>
      </c>
      <c r="B1282" s="1" t="s">
        <v>102</v>
      </c>
      <c r="C1282" s="1" t="s">
        <v>2165</v>
      </c>
      <c r="D1282" t="s">
        <v>67</v>
      </c>
    </row>
    <row r="1283" spans="1:4" x14ac:dyDescent="0.45">
      <c r="A1283" s="1" t="s">
        <v>178</v>
      </c>
      <c r="B1283" s="1" t="s">
        <v>102</v>
      </c>
      <c r="C1283" s="1" t="s">
        <v>2295</v>
      </c>
      <c r="D1283" t="s">
        <v>67</v>
      </c>
    </row>
    <row r="1284" spans="1:4" x14ac:dyDescent="0.45">
      <c r="A1284" s="1" t="s">
        <v>178</v>
      </c>
      <c r="B1284" s="1" t="s">
        <v>102</v>
      </c>
      <c r="C1284" s="1" t="s">
        <v>2342</v>
      </c>
      <c r="D1284" t="s">
        <v>67</v>
      </c>
    </row>
    <row r="1285" spans="1:4" x14ac:dyDescent="0.45">
      <c r="A1285" s="1" t="s">
        <v>178</v>
      </c>
      <c r="B1285" s="1" t="s">
        <v>102</v>
      </c>
      <c r="C1285" s="1" t="s">
        <v>2364</v>
      </c>
      <c r="D1285" t="s">
        <v>67</v>
      </c>
    </row>
    <row r="1286" spans="1:4" x14ac:dyDescent="0.45">
      <c r="A1286" s="1" t="s">
        <v>178</v>
      </c>
      <c r="B1286" s="1" t="s">
        <v>102</v>
      </c>
      <c r="C1286" s="1" t="s">
        <v>2409</v>
      </c>
      <c r="D1286" t="s">
        <v>67</v>
      </c>
    </row>
    <row r="1287" spans="1:4" x14ac:dyDescent="0.45">
      <c r="A1287" s="1" t="s">
        <v>178</v>
      </c>
      <c r="B1287" s="1" t="s">
        <v>102</v>
      </c>
      <c r="C1287" s="1" t="s">
        <v>2416</v>
      </c>
      <c r="D1287" t="s">
        <v>67</v>
      </c>
    </row>
    <row r="1288" spans="1:4" x14ac:dyDescent="0.45">
      <c r="A1288" s="1" t="s">
        <v>178</v>
      </c>
      <c r="B1288" s="1" t="s">
        <v>102</v>
      </c>
      <c r="C1288" s="1" t="s">
        <v>2476</v>
      </c>
      <c r="D1288" t="s">
        <v>67</v>
      </c>
    </row>
    <row r="1289" spans="1:4" x14ac:dyDescent="0.45">
      <c r="A1289" s="1" t="s">
        <v>178</v>
      </c>
      <c r="B1289" s="1" t="s">
        <v>102</v>
      </c>
      <c r="C1289" s="1" t="s">
        <v>2541</v>
      </c>
      <c r="D1289" t="s">
        <v>67</v>
      </c>
    </row>
    <row r="1290" spans="1:4" x14ac:dyDescent="0.45">
      <c r="A1290" s="1" t="s">
        <v>178</v>
      </c>
      <c r="B1290" s="1" t="s">
        <v>102</v>
      </c>
      <c r="C1290" s="1" t="s">
        <v>2557</v>
      </c>
      <c r="D1290" t="s">
        <v>67</v>
      </c>
    </row>
    <row r="1291" spans="1:4" x14ac:dyDescent="0.45">
      <c r="A1291" s="1" t="s">
        <v>178</v>
      </c>
      <c r="B1291" s="1" t="s">
        <v>102</v>
      </c>
      <c r="C1291" s="1" t="s">
        <v>2632</v>
      </c>
      <c r="D1291" t="s">
        <v>67</v>
      </c>
    </row>
    <row r="1292" spans="1:4" x14ac:dyDescent="0.45">
      <c r="A1292" s="1" t="s">
        <v>178</v>
      </c>
      <c r="B1292" s="1" t="s">
        <v>102</v>
      </c>
      <c r="C1292" s="1" t="s">
        <v>2662</v>
      </c>
      <c r="D1292" t="s">
        <v>49</v>
      </c>
    </row>
    <row r="1293" spans="1:4" x14ac:dyDescent="0.45">
      <c r="A1293" s="1" t="s">
        <v>178</v>
      </c>
      <c r="B1293" s="1" t="s">
        <v>102</v>
      </c>
      <c r="C1293" s="1" t="s">
        <v>2706</v>
      </c>
      <c r="D1293" t="s">
        <v>49</v>
      </c>
    </row>
    <row r="1294" spans="1:4" x14ac:dyDescent="0.45">
      <c r="A1294" s="1" t="s">
        <v>178</v>
      </c>
      <c r="B1294" s="1" t="s">
        <v>102</v>
      </c>
      <c r="C1294" s="1" t="s">
        <v>2836</v>
      </c>
      <c r="D1294" t="s">
        <v>49</v>
      </c>
    </row>
    <row r="1295" spans="1:4" x14ac:dyDescent="0.45">
      <c r="A1295" s="1" t="s">
        <v>178</v>
      </c>
      <c r="B1295" s="1" t="s">
        <v>103</v>
      </c>
      <c r="C1295" s="1" t="s">
        <v>533</v>
      </c>
      <c r="D1295" t="s">
        <v>49</v>
      </c>
    </row>
    <row r="1296" spans="1:4" x14ac:dyDescent="0.45">
      <c r="A1296" s="1" t="s">
        <v>178</v>
      </c>
      <c r="B1296" s="1" t="s">
        <v>103</v>
      </c>
      <c r="C1296" s="1" t="s">
        <v>542</v>
      </c>
      <c r="D1296" t="s">
        <v>49</v>
      </c>
    </row>
    <row r="1297" spans="1:4" x14ac:dyDescent="0.45">
      <c r="A1297" s="1" t="s">
        <v>178</v>
      </c>
      <c r="B1297" s="1" t="s">
        <v>103</v>
      </c>
      <c r="C1297" s="1" t="s">
        <v>733</v>
      </c>
      <c r="D1297" t="s">
        <v>49</v>
      </c>
    </row>
    <row r="1298" spans="1:4" x14ac:dyDescent="0.45">
      <c r="A1298" s="1" t="s">
        <v>178</v>
      </c>
      <c r="B1298" s="1" t="s">
        <v>103</v>
      </c>
      <c r="C1298" s="1" t="s">
        <v>800</v>
      </c>
      <c r="D1298" t="s">
        <v>49</v>
      </c>
    </row>
    <row r="1299" spans="1:4" x14ac:dyDescent="0.45">
      <c r="A1299" s="1" t="s">
        <v>178</v>
      </c>
      <c r="B1299" s="1" t="s">
        <v>103</v>
      </c>
      <c r="C1299" s="1" t="s">
        <v>1222</v>
      </c>
      <c r="D1299" t="s">
        <v>49</v>
      </c>
    </row>
    <row r="1300" spans="1:4" x14ac:dyDescent="0.45">
      <c r="A1300" s="1" t="s">
        <v>178</v>
      </c>
      <c r="B1300" s="1" t="s">
        <v>103</v>
      </c>
      <c r="C1300" s="1" t="s">
        <v>1598</v>
      </c>
      <c r="D1300" t="s">
        <v>49</v>
      </c>
    </row>
    <row r="1301" spans="1:4" x14ac:dyDescent="0.45">
      <c r="A1301" s="1" t="s">
        <v>178</v>
      </c>
      <c r="B1301" s="1" t="s">
        <v>103</v>
      </c>
      <c r="C1301" s="1" t="s">
        <v>1653</v>
      </c>
      <c r="D1301" t="s">
        <v>49</v>
      </c>
    </row>
    <row r="1302" spans="1:4" x14ac:dyDescent="0.45">
      <c r="A1302" s="1" t="s">
        <v>178</v>
      </c>
      <c r="B1302" s="1" t="s">
        <v>103</v>
      </c>
      <c r="C1302" s="1" t="s">
        <v>2153</v>
      </c>
      <c r="D1302" t="s">
        <v>49</v>
      </c>
    </row>
    <row r="1303" spans="1:4" x14ac:dyDescent="0.45">
      <c r="A1303" s="1" t="s">
        <v>178</v>
      </c>
      <c r="B1303" s="1" t="s">
        <v>103</v>
      </c>
      <c r="C1303" s="1" t="s">
        <v>103</v>
      </c>
      <c r="D1303" t="s">
        <v>49</v>
      </c>
    </row>
    <row r="1304" spans="1:4" x14ac:dyDescent="0.45">
      <c r="A1304" s="1" t="s">
        <v>178</v>
      </c>
      <c r="B1304" s="1" t="s">
        <v>103</v>
      </c>
      <c r="C1304" s="1" t="s">
        <v>2450</v>
      </c>
      <c r="D1304" t="s">
        <v>49</v>
      </c>
    </row>
    <row r="1305" spans="1:4" x14ac:dyDescent="0.45">
      <c r="A1305" s="1" t="s">
        <v>178</v>
      </c>
      <c r="B1305" s="1" t="s">
        <v>103</v>
      </c>
      <c r="C1305" s="1" t="s">
        <v>2499</v>
      </c>
      <c r="D1305" t="s">
        <v>22</v>
      </c>
    </row>
    <row r="1306" spans="1:4" x14ac:dyDescent="0.45">
      <c r="A1306" s="1" t="s">
        <v>178</v>
      </c>
      <c r="B1306" s="1" t="s">
        <v>103</v>
      </c>
      <c r="C1306" s="1" t="s">
        <v>2703</v>
      </c>
      <c r="D1306" t="s">
        <v>22</v>
      </c>
    </row>
    <row r="1307" spans="1:4" x14ac:dyDescent="0.45">
      <c r="A1307" s="1" t="s">
        <v>178</v>
      </c>
      <c r="B1307" s="1" t="s">
        <v>103</v>
      </c>
      <c r="C1307" s="1" t="s">
        <v>2884</v>
      </c>
      <c r="D1307" t="s">
        <v>22</v>
      </c>
    </row>
    <row r="1308" spans="1:4" x14ac:dyDescent="0.45">
      <c r="A1308" s="1" t="s">
        <v>178</v>
      </c>
      <c r="B1308" s="1" t="s">
        <v>104</v>
      </c>
      <c r="C1308" s="1" t="s">
        <v>197</v>
      </c>
      <c r="D1308" t="s">
        <v>22</v>
      </c>
    </row>
    <row r="1309" spans="1:4" x14ac:dyDescent="0.45">
      <c r="A1309" s="1" t="s">
        <v>178</v>
      </c>
      <c r="B1309" s="1" t="s">
        <v>104</v>
      </c>
      <c r="C1309" s="1" t="s">
        <v>257</v>
      </c>
      <c r="D1309" t="s">
        <v>22</v>
      </c>
    </row>
    <row r="1310" spans="1:4" x14ac:dyDescent="0.45">
      <c r="A1310" s="1" t="s">
        <v>178</v>
      </c>
      <c r="B1310" s="1" t="s">
        <v>104</v>
      </c>
      <c r="C1310" s="1" t="s">
        <v>285</v>
      </c>
      <c r="D1310" t="s">
        <v>22</v>
      </c>
    </row>
    <row r="1311" spans="1:4" x14ac:dyDescent="0.45">
      <c r="A1311" s="1" t="s">
        <v>178</v>
      </c>
      <c r="B1311" s="1" t="s">
        <v>104</v>
      </c>
      <c r="C1311" s="1" t="s">
        <v>299</v>
      </c>
      <c r="D1311" t="s">
        <v>22</v>
      </c>
    </row>
    <row r="1312" spans="1:4" x14ac:dyDescent="0.45">
      <c r="A1312" s="1" t="s">
        <v>178</v>
      </c>
      <c r="B1312" s="1" t="s">
        <v>104</v>
      </c>
      <c r="C1312" s="1" t="s">
        <v>320</v>
      </c>
      <c r="D1312" t="s">
        <v>22</v>
      </c>
    </row>
    <row r="1313" spans="1:4" x14ac:dyDescent="0.45">
      <c r="A1313" s="1" t="s">
        <v>178</v>
      </c>
      <c r="B1313" s="1" t="s">
        <v>104</v>
      </c>
      <c r="C1313" s="1" t="s">
        <v>466</v>
      </c>
      <c r="D1313" t="s">
        <v>22</v>
      </c>
    </row>
    <row r="1314" spans="1:4" x14ac:dyDescent="0.45">
      <c r="A1314" s="1" t="s">
        <v>178</v>
      </c>
      <c r="B1314" s="1" t="s">
        <v>104</v>
      </c>
      <c r="C1314" s="1" t="s">
        <v>473</v>
      </c>
      <c r="D1314" t="s">
        <v>22</v>
      </c>
    </row>
    <row r="1315" spans="1:4" x14ac:dyDescent="0.45">
      <c r="A1315" s="1" t="s">
        <v>178</v>
      </c>
      <c r="B1315" s="1" t="s">
        <v>104</v>
      </c>
      <c r="C1315" s="1" t="s">
        <v>656</v>
      </c>
      <c r="D1315" t="s">
        <v>22</v>
      </c>
    </row>
    <row r="1316" spans="1:4" x14ac:dyDescent="0.45">
      <c r="A1316" s="1" t="s">
        <v>178</v>
      </c>
      <c r="B1316" s="1" t="s">
        <v>104</v>
      </c>
      <c r="C1316" s="1" t="s">
        <v>731</v>
      </c>
      <c r="D1316" t="s">
        <v>22</v>
      </c>
    </row>
    <row r="1317" spans="1:4" x14ac:dyDescent="0.45">
      <c r="A1317" s="1" t="s">
        <v>178</v>
      </c>
      <c r="B1317" s="1" t="s">
        <v>104</v>
      </c>
      <c r="C1317" s="1" t="s">
        <v>816</v>
      </c>
      <c r="D1317" t="s">
        <v>22</v>
      </c>
    </row>
    <row r="1318" spans="1:4" x14ac:dyDescent="0.45">
      <c r="A1318" s="1" t="s">
        <v>178</v>
      </c>
      <c r="B1318" s="1" t="s">
        <v>104</v>
      </c>
      <c r="C1318" s="1" t="s">
        <v>821</v>
      </c>
      <c r="D1318" t="s">
        <v>22</v>
      </c>
    </row>
    <row r="1319" spans="1:4" x14ac:dyDescent="0.45">
      <c r="A1319" s="1" t="s">
        <v>178</v>
      </c>
      <c r="B1319" s="1" t="s">
        <v>104</v>
      </c>
      <c r="C1319" s="1" t="s">
        <v>830</v>
      </c>
      <c r="D1319" t="s">
        <v>22</v>
      </c>
    </row>
    <row r="1320" spans="1:4" x14ac:dyDescent="0.45">
      <c r="A1320" s="1" t="s">
        <v>178</v>
      </c>
      <c r="B1320" s="1" t="s">
        <v>104</v>
      </c>
      <c r="C1320" s="1" t="s">
        <v>904</v>
      </c>
      <c r="D1320" t="s">
        <v>22</v>
      </c>
    </row>
    <row r="1321" spans="1:4" x14ac:dyDescent="0.45">
      <c r="A1321" s="1" t="s">
        <v>178</v>
      </c>
      <c r="B1321" s="1" t="s">
        <v>104</v>
      </c>
      <c r="C1321" s="1" t="s">
        <v>945</v>
      </c>
      <c r="D1321" t="s">
        <v>22</v>
      </c>
    </row>
    <row r="1322" spans="1:4" x14ac:dyDescent="0.45">
      <c r="A1322" s="1" t="s">
        <v>178</v>
      </c>
      <c r="B1322" s="1" t="s">
        <v>104</v>
      </c>
      <c r="C1322" s="1" t="s">
        <v>989</v>
      </c>
      <c r="D1322" t="s">
        <v>22</v>
      </c>
    </row>
    <row r="1323" spans="1:4" x14ac:dyDescent="0.45">
      <c r="A1323" s="1" t="s">
        <v>178</v>
      </c>
      <c r="B1323" s="1" t="s">
        <v>104</v>
      </c>
      <c r="C1323" s="1" t="s">
        <v>1066</v>
      </c>
      <c r="D1323" t="s">
        <v>22</v>
      </c>
    </row>
    <row r="1324" spans="1:4" x14ac:dyDescent="0.45">
      <c r="A1324" s="1" t="s">
        <v>178</v>
      </c>
      <c r="B1324" s="1" t="s">
        <v>104</v>
      </c>
      <c r="C1324" s="1" t="s">
        <v>1156</v>
      </c>
      <c r="D1324" t="s">
        <v>22</v>
      </c>
    </row>
    <row r="1325" spans="1:4" x14ac:dyDescent="0.45">
      <c r="A1325" s="1" t="s">
        <v>178</v>
      </c>
      <c r="B1325" s="1" t="s">
        <v>104</v>
      </c>
      <c r="C1325" s="1" t="s">
        <v>1203</v>
      </c>
      <c r="D1325" t="s">
        <v>22</v>
      </c>
    </row>
    <row r="1326" spans="1:4" x14ac:dyDescent="0.45">
      <c r="A1326" s="1" t="s">
        <v>178</v>
      </c>
      <c r="B1326" s="1" t="s">
        <v>104</v>
      </c>
      <c r="C1326" s="1" t="s">
        <v>1259</v>
      </c>
      <c r="D1326" t="s">
        <v>22</v>
      </c>
    </row>
    <row r="1327" spans="1:4" x14ac:dyDescent="0.45">
      <c r="A1327" s="1" t="s">
        <v>178</v>
      </c>
      <c r="B1327" s="1" t="s">
        <v>104</v>
      </c>
      <c r="C1327" s="1" t="s">
        <v>1264</v>
      </c>
      <c r="D1327" t="s">
        <v>22</v>
      </c>
    </row>
    <row r="1328" spans="1:4" x14ac:dyDescent="0.45">
      <c r="A1328" s="1" t="s">
        <v>178</v>
      </c>
      <c r="B1328" s="1" t="s">
        <v>104</v>
      </c>
      <c r="C1328" s="1" t="s">
        <v>1268</v>
      </c>
      <c r="D1328" t="s">
        <v>22</v>
      </c>
    </row>
    <row r="1329" spans="1:4" x14ac:dyDescent="0.45">
      <c r="A1329" s="1" t="s">
        <v>178</v>
      </c>
      <c r="B1329" s="1" t="s">
        <v>104</v>
      </c>
      <c r="C1329" s="1" t="s">
        <v>1291</v>
      </c>
      <c r="D1329" t="s">
        <v>22</v>
      </c>
    </row>
    <row r="1330" spans="1:4" x14ac:dyDescent="0.45">
      <c r="A1330" s="1" t="s">
        <v>178</v>
      </c>
      <c r="B1330" s="1" t="s">
        <v>104</v>
      </c>
      <c r="C1330" s="1" t="s">
        <v>1378</v>
      </c>
      <c r="D1330" t="s">
        <v>22</v>
      </c>
    </row>
    <row r="1331" spans="1:4" x14ac:dyDescent="0.45">
      <c r="A1331" s="1" t="s">
        <v>178</v>
      </c>
      <c r="B1331" s="1" t="s">
        <v>104</v>
      </c>
      <c r="C1331" s="1" t="s">
        <v>1434</v>
      </c>
      <c r="D1331" t="s">
        <v>22</v>
      </c>
    </row>
    <row r="1332" spans="1:4" x14ac:dyDescent="0.45">
      <c r="A1332" s="1" t="s">
        <v>178</v>
      </c>
      <c r="B1332" s="1" t="s">
        <v>104</v>
      </c>
      <c r="C1332" s="1" t="s">
        <v>1448</v>
      </c>
      <c r="D1332" t="s">
        <v>22</v>
      </c>
    </row>
    <row r="1333" spans="1:4" x14ac:dyDescent="0.45">
      <c r="A1333" s="1" t="s">
        <v>178</v>
      </c>
      <c r="B1333" s="1" t="s">
        <v>104</v>
      </c>
      <c r="C1333" s="1" t="s">
        <v>1508</v>
      </c>
      <c r="D1333" t="s">
        <v>22</v>
      </c>
    </row>
    <row r="1334" spans="1:4" x14ac:dyDescent="0.45">
      <c r="A1334" s="1" t="s">
        <v>178</v>
      </c>
      <c r="B1334" s="1" t="s">
        <v>104</v>
      </c>
      <c r="C1334" s="1" t="s">
        <v>1659</v>
      </c>
      <c r="D1334" t="s">
        <v>22</v>
      </c>
    </row>
    <row r="1335" spans="1:4" x14ac:dyDescent="0.45">
      <c r="A1335" s="1" t="s">
        <v>178</v>
      </c>
      <c r="B1335" s="1" t="s">
        <v>104</v>
      </c>
      <c r="C1335" s="1" t="s">
        <v>1662</v>
      </c>
      <c r="D1335" t="s">
        <v>22</v>
      </c>
    </row>
    <row r="1336" spans="1:4" x14ac:dyDescent="0.45">
      <c r="A1336" s="1" t="s">
        <v>178</v>
      </c>
      <c r="B1336" s="1" t="s">
        <v>104</v>
      </c>
      <c r="C1336" s="1" t="s">
        <v>1675</v>
      </c>
      <c r="D1336" t="s">
        <v>22</v>
      </c>
    </row>
    <row r="1337" spans="1:4" x14ac:dyDescent="0.45">
      <c r="A1337" s="1" t="s">
        <v>178</v>
      </c>
      <c r="B1337" s="1" t="s">
        <v>104</v>
      </c>
      <c r="C1337" s="1" t="s">
        <v>1676</v>
      </c>
      <c r="D1337" t="s">
        <v>22</v>
      </c>
    </row>
    <row r="1338" spans="1:4" x14ac:dyDescent="0.45">
      <c r="A1338" s="1" t="s">
        <v>178</v>
      </c>
      <c r="B1338" s="1" t="s">
        <v>104</v>
      </c>
      <c r="C1338" s="1" t="s">
        <v>1714</v>
      </c>
      <c r="D1338" t="s">
        <v>22</v>
      </c>
    </row>
    <row r="1339" spans="1:4" x14ac:dyDescent="0.45">
      <c r="A1339" s="1" t="s">
        <v>178</v>
      </c>
      <c r="B1339" s="1" t="s">
        <v>104</v>
      </c>
      <c r="C1339" s="1" t="s">
        <v>1790</v>
      </c>
      <c r="D1339" t="s">
        <v>22</v>
      </c>
    </row>
    <row r="1340" spans="1:4" x14ac:dyDescent="0.45">
      <c r="A1340" s="1" t="s">
        <v>178</v>
      </c>
      <c r="B1340" s="1" t="s">
        <v>104</v>
      </c>
      <c r="C1340" s="1" t="s">
        <v>1804</v>
      </c>
      <c r="D1340" t="s">
        <v>22</v>
      </c>
    </row>
    <row r="1341" spans="1:4" x14ac:dyDescent="0.45">
      <c r="A1341" s="1" t="s">
        <v>178</v>
      </c>
      <c r="B1341" s="1" t="s">
        <v>104</v>
      </c>
      <c r="C1341" s="1" t="s">
        <v>1906</v>
      </c>
      <c r="D1341" t="s">
        <v>22</v>
      </c>
    </row>
    <row r="1342" spans="1:4" x14ac:dyDescent="0.45">
      <c r="A1342" s="1" t="s">
        <v>178</v>
      </c>
      <c r="B1342" s="1" t="s">
        <v>104</v>
      </c>
      <c r="C1342" s="1" t="s">
        <v>1961</v>
      </c>
      <c r="D1342" t="s">
        <v>22</v>
      </c>
    </row>
    <row r="1343" spans="1:4" x14ac:dyDescent="0.45">
      <c r="A1343" s="1" t="s">
        <v>178</v>
      </c>
      <c r="B1343" s="1" t="s">
        <v>104</v>
      </c>
      <c r="C1343" s="1" t="s">
        <v>1966</v>
      </c>
      <c r="D1343" t="s">
        <v>22</v>
      </c>
    </row>
    <row r="1344" spans="1:4" x14ac:dyDescent="0.45">
      <c r="A1344" s="1" t="s">
        <v>178</v>
      </c>
      <c r="B1344" s="1" t="s">
        <v>104</v>
      </c>
      <c r="C1344" s="1" t="s">
        <v>1971</v>
      </c>
      <c r="D1344" t="s">
        <v>22</v>
      </c>
    </row>
    <row r="1345" spans="1:4" x14ac:dyDescent="0.45">
      <c r="A1345" s="1" t="s">
        <v>178</v>
      </c>
      <c r="B1345" s="1" t="s">
        <v>104</v>
      </c>
      <c r="C1345" s="1" t="s">
        <v>2017</v>
      </c>
      <c r="D1345" t="s">
        <v>22</v>
      </c>
    </row>
    <row r="1346" spans="1:4" x14ac:dyDescent="0.45">
      <c r="A1346" s="1" t="s">
        <v>178</v>
      </c>
      <c r="B1346" s="1" t="s">
        <v>104</v>
      </c>
      <c r="C1346" s="1" t="s">
        <v>2025</v>
      </c>
      <c r="D1346" t="s">
        <v>22</v>
      </c>
    </row>
    <row r="1347" spans="1:4" x14ac:dyDescent="0.45">
      <c r="A1347" s="1" t="s">
        <v>178</v>
      </c>
      <c r="B1347" s="1" t="s">
        <v>104</v>
      </c>
      <c r="C1347" s="1" t="s">
        <v>2238</v>
      </c>
      <c r="D1347" t="s">
        <v>22</v>
      </c>
    </row>
    <row r="1348" spans="1:4" x14ac:dyDescent="0.45">
      <c r="A1348" s="1" t="s">
        <v>178</v>
      </c>
      <c r="B1348" s="1" t="s">
        <v>104</v>
      </c>
      <c r="C1348" s="1" t="s">
        <v>2239</v>
      </c>
      <c r="D1348" t="s">
        <v>22</v>
      </c>
    </row>
    <row r="1349" spans="1:4" x14ac:dyDescent="0.45">
      <c r="A1349" s="1" t="s">
        <v>178</v>
      </c>
      <c r="B1349" s="1" t="s">
        <v>104</v>
      </c>
      <c r="C1349" s="1" t="s">
        <v>2320</v>
      </c>
      <c r="D1349" t="s">
        <v>22</v>
      </c>
    </row>
    <row r="1350" spans="1:4" x14ac:dyDescent="0.45">
      <c r="A1350" s="1" t="s">
        <v>178</v>
      </c>
      <c r="B1350" s="1" t="s">
        <v>104</v>
      </c>
      <c r="C1350" s="1" t="s">
        <v>2343</v>
      </c>
      <c r="D1350" t="s">
        <v>22</v>
      </c>
    </row>
    <row r="1351" spans="1:4" x14ac:dyDescent="0.45">
      <c r="A1351" s="1" t="s">
        <v>178</v>
      </c>
      <c r="B1351" s="1" t="s">
        <v>104</v>
      </c>
      <c r="C1351" s="1" t="s">
        <v>2347</v>
      </c>
      <c r="D1351" t="s">
        <v>22</v>
      </c>
    </row>
    <row r="1352" spans="1:4" x14ac:dyDescent="0.45">
      <c r="A1352" s="1" t="s">
        <v>178</v>
      </c>
      <c r="B1352" s="1" t="s">
        <v>104</v>
      </c>
      <c r="C1352" s="1" t="s">
        <v>2448</v>
      </c>
      <c r="D1352" t="s">
        <v>22</v>
      </c>
    </row>
    <row r="1353" spans="1:4" x14ac:dyDescent="0.45">
      <c r="A1353" s="1" t="s">
        <v>178</v>
      </c>
      <c r="B1353" s="1" t="s">
        <v>104</v>
      </c>
      <c r="C1353" s="1" t="s">
        <v>104</v>
      </c>
      <c r="D1353" t="s">
        <v>22</v>
      </c>
    </row>
    <row r="1354" spans="1:4" x14ac:dyDescent="0.45">
      <c r="A1354" s="1" t="s">
        <v>178</v>
      </c>
      <c r="B1354" s="1" t="s">
        <v>104</v>
      </c>
      <c r="C1354" s="1" t="s">
        <v>2473</v>
      </c>
      <c r="D1354" t="s">
        <v>22</v>
      </c>
    </row>
    <row r="1355" spans="1:4" x14ac:dyDescent="0.45">
      <c r="A1355" s="1" t="s">
        <v>178</v>
      </c>
      <c r="B1355" s="1" t="s">
        <v>104</v>
      </c>
      <c r="C1355" s="1" t="s">
        <v>2540</v>
      </c>
      <c r="D1355" t="s">
        <v>22</v>
      </c>
    </row>
    <row r="1356" spans="1:4" x14ac:dyDescent="0.45">
      <c r="A1356" s="1" t="s">
        <v>178</v>
      </c>
      <c r="B1356" s="1" t="s">
        <v>104</v>
      </c>
      <c r="C1356" s="1" t="s">
        <v>2560</v>
      </c>
      <c r="D1356" t="s">
        <v>22</v>
      </c>
    </row>
    <row r="1357" spans="1:4" x14ac:dyDescent="0.45">
      <c r="A1357" s="1" t="s">
        <v>178</v>
      </c>
      <c r="B1357" s="1" t="s">
        <v>104</v>
      </c>
      <c r="C1357" s="1" t="s">
        <v>2621</v>
      </c>
      <c r="D1357" t="s">
        <v>22</v>
      </c>
    </row>
    <row r="1358" spans="1:4" x14ac:dyDescent="0.45">
      <c r="A1358" s="1" t="s">
        <v>178</v>
      </c>
      <c r="B1358" s="1" t="s">
        <v>104</v>
      </c>
      <c r="C1358" s="1" t="s">
        <v>2639</v>
      </c>
      <c r="D1358" t="s">
        <v>22</v>
      </c>
    </row>
    <row r="1359" spans="1:4" x14ac:dyDescent="0.45">
      <c r="A1359" s="1" t="s">
        <v>178</v>
      </c>
      <c r="B1359" s="1" t="s">
        <v>104</v>
      </c>
      <c r="C1359" s="1" t="s">
        <v>2596</v>
      </c>
      <c r="D1359" t="s">
        <v>69</v>
      </c>
    </row>
    <row r="1360" spans="1:4" x14ac:dyDescent="0.45">
      <c r="A1360" s="1" t="s">
        <v>178</v>
      </c>
      <c r="B1360" s="1" t="s">
        <v>104</v>
      </c>
      <c r="C1360" s="1" t="s">
        <v>2724</v>
      </c>
      <c r="D1360" t="s">
        <v>69</v>
      </c>
    </row>
    <row r="1361" spans="1:4" x14ac:dyDescent="0.45">
      <c r="A1361" s="1" t="s">
        <v>178</v>
      </c>
      <c r="B1361" s="1" t="s">
        <v>104</v>
      </c>
      <c r="C1361" s="1" t="s">
        <v>2812</v>
      </c>
      <c r="D1361" t="s">
        <v>69</v>
      </c>
    </row>
    <row r="1362" spans="1:4" x14ac:dyDescent="0.45">
      <c r="A1362" s="1" t="s">
        <v>178</v>
      </c>
      <c r="B1362" s="1" t="s">
        <v>105</v>
      </c>
      <c r="C1362" s="1" t="s">
        <v>253</v>
      </c>
      <c r="D1362" t="s">
        <v>69</v>
      </c>
    </row>
    <row r="1363" spans="1:4" x14ac:dyDescent="0.45">
      <c r="A1363" s="1" t="s">
        <v>178</v>
      </c>
      <c r="B1363" s="1" t="s">
        <v>105</v>
      </c>
      <c r="C1363" s="1" t="s">
        <v>448</v>
      </c>
      <c r="D1363" t="s">
        <v>69</v>
      </c>
    </row>
    <row r="1364" spans="1:4" x14ac:dyDescent="0.45">
      <c r="A1364" s="1" t="s">
        <v>178</v>
      </c>
      <c r="B1364" s="1" t="s">
        <v>105</v>
      </c>
      <c r="C1364" s="1" t="s">
        <v>482</v>
      </c>
      <c r="D1364" t="s">
        <v>69</v>
      </c>
    </row>
    <row r="1365" spans="1:4" x14ac:dyDescent="0.45">
      <c r="A1365" s="1" t="s">
        <v>178</v>
      </c>
      <c r="B1365" s="1" t="s">
        <v>105</v>
      </c>
      <c r="C1365" s="1" t="s">
        <v>495</v>
      </c>
      <c r="D1365" t="s">
        <v>69</v>
      </c>
    </row>
    <row r="1366" spans="1:4" x14ac:dyDescent="0.45">
      <c r="A1366" s="1" t="s">
        <v>178</v>
      </c>
      <c r="B1366" s="1" t="s">
        <v>105</v>
      </c>
      <c r="C1366" s="1" t="s">
        <v>849</v>
      </c>
      <c r="D1366" t="s">
        <v>69</v>
      </c>
    </row>
    <row r="1367" spans="1:4" x14ac:dyDescent="0.45">
      <c r="A1367" s="1" t="s">
        <v>178</v>
      </c>
      <c r="B1367" s="1" t="s">
        <v>105</v>
      </c>
      <c r="C1367" s="1" t="s">
        <v>853</v>
      </c>
      <c r="D1367" t="s">
        <v>69</v>
      </c>
    </row>
    <row r="1368" spans="1:4" x14ac:dyDescent="0.45">
      <c r="A1368" s="1" t="s">
        <v>178</v>
      </c>
      <c r="B1368" s="1" t="s">
        <v>105</v>
      </c>
      <c r="C1368" s="1" t="s">
        <v>938</v>
      </c>
      <c r="D1368" t="s">
        <v>69</v>
      </c>
    </row>
    <row r="1369" spans="1:4" x14ac:dyDescent="0.45">
      <c r="A1369" s="1" t="s">
        <v>178</v>
      </c>
      <c r="B1369" s="1" t="s">
        <v>105</v>
      </c>
      <c r="C1369" s="1" t="s">
        <v>1032</v>
      </c>
      <c r="D1369" t="s">
        <v>69</v>
      </c>
    </row>
    <row r="1370" spans="1:4" x14ac:dyDescent="0.45">
      <c r="A1370" s="1" t="s">
        <v>178</v>
      </c>
      <c r="B1370" s="1" t="s">
        <v>105</v>
      </c>
      <c r="C1370" s="1" t="s">
        <v>1182</v>
      </c>
      <c r="D1370" t="s">
        <v>69</v>
      </c>
    </row>
    <row r="1371" spans="1:4" x14ac:dyDescent="0.45">
      <c r="A1371" s="1" t="s">
        <v>178</v>
      </c>
      <c r="B1371" s="1" t="s">
        <v>105</v>
      </c>
      <c r="C1371" s="1" t="s">
        <v>1309</v>
      </c>
      <c r="D1371" t="s">
        <v>69</v>
      </c>
    </row>
    <row r="1372" spans="1:4" x14ac:dyDescent="0.45">
      <c r="A1372" s="1" t="s">
        <v>178</v>
      </c>
      <c r="B1372" s="1" t="s">
        <v>105</v>
      </c>
      <c r="C1372" s="1" t="s">
        <v>1419</v>
      </c>
      <c r="D1372" t="s">
        <v>69</v>
      </c>
    </row>
    <row r="1373" spans="1:4" x14ac:dyDescent="0.45">
      <c r="A1373" s="1" t="s">
        <v>178</v>
      </c>
      <c r="B1373" s="1" t="s">
        <v>105</v>
      </c>
      <c r="C1373" s="1" t="s">
        <v>1471</v>
      </c>
      <c r="D1373" t="s">
        <v>69</v>
      </c>
    </row>
    <row r="1374" spans="1:4" x14ac:dyDescent="0.45">
      <c r="A1374" s="1" t="s">
        <v>178</v>
      </c>
      <c r="B1374" s="1" t="s">
        <v>105</v>
      </c>
      <c r="C1374" s="1" t="s">
        <v>1512</v>
      </c>
      <c r="D1374" t="s">
        <v>69</v>
      </c>
    </row>
    <row r="1375" spans="1:4" x14ac:dyDescent="0.45">
      <c r="A1375" s="1" t="s">
        <v>178</v>
      </c>
      <c r="B1375" s="1" t="s">
        <v>105</v>
      </c>
      <c r="C1375" s="1" t="s">
        <v>1530</v>
      </c>
      <c r="D1375" t="s">
        <v>69</v>
      </c>
    </row>
    <row r="1376" spans="1:4" x14ac:dyDescent="0.45">
      <c r="A1376" s="1" t="s">
        <v>178</v>
      </c>
      <c r="B1376" s="1" t="s">
        <v>105</v>
      </c>
      <c r="C1376" s="1" t="s">
        <v>1540</v>
      </c>
      <c r="D1376" t="s">
        <v>69</v>
      </c>
    </row>
    <row r="1377" spans="1:4" x14ac:dyDescent="0.45">
      <c r="A1377" s="1" t="s">
        <v>178</v>
      </c>
      <c r="B1377" s="1" t="s">
        <v>105</v>
      </c>
      <c r="C1377" s="1" t="s">
        <v>1660</v>
      </c>
      <c r="D1377" t="s">
        <v>69</v>
      </c>
    </row>
    <row r="1378" spans="1:4" x14ac:dyDescent="0.45">
      <c r="A1378" s="1" t="s">
        <v>178</v>
      </c>
      <c r="B1378" s="1" t="s">
        <v>105</v>
      </c>
      <c r="C1378" s="1" t="s">
        <v>1669</v>
      </c>
      <c r="D1378" t="s">
        <v>69</v>
      </c>
    </row>
    <row r="1379" spans="1:4" x14ac:dyDescent="0.45">
      <c r="A1379" s="1" t="s">
        <v>178</v>
      </c>
      <c r="B1379" s="1" t="s">
        <v>105</v>
      </c>
      <c r="C1379" s="1" t="s">
        <v>1670</v>
      </c>
      <c r="D1379" t="s">
        <v>69</v>
      </c>
    </row>
    <row r="1380" spans="1:4" x14ac:dyDescent="0.45">
      <c r="A1380" s="1" t="s">
        <v>178</v>
      </c>
      <c r="B1380" s="1" t="s">
        <v>105</v>
      </c>
      <c r="C1380" s="1" t="s">
        <v>1752</v>
      </c>
      <c r="D1380" t="s">
        <v>69</v>
      </c>
    </row>
    <row r="1381" spans="1:4" x14ac:dyDescent="0.45">
      <c r="A1381" s="1" t="s">
        <v>178</v>
      </c>
      <c r="B1381" s="1" t="s">
        <v>105</v>
      </c>
      <c r="C1381" s="1" t="s">
        <v>2183</v>
      </c>
      <c r="D1381" t="s">
        <v>69</v>
      </c>
    </row>
    <row r="1382" spans="1:4" x14ac:dyDescent="0.45">
      <c r="A1382" s="1" t="s">
        <v>178</v>
      </c>
      <c r="B1382" s="1" t="s">
        <v>105</v>
      </c>
      <c r="C1382" s="1" t="s">
        <v>2219</v>
      </c>
      <c r="D1382" t="s">
        <v>69</v>
      </c>
    </row>
    <row r="1383" spans="1:4" x14ac:dyDescent="0.45">
      <c r="A1383" s="1" t="s">
        <v>178</v>
      </c>
      <c r="B1383" s="1" t="s">
        <v>105</v>
      </c>
      <c r="C1383" s="1" t="s">
        <v>2200</v>
      </c>
      <c r="D1383" t="s">
        <v>69</v>
      </c>
    </row>
    <row r="1384" spans="1:4" x14ac:dyDescent="0.45">
      <c r="A1384" s="1" t="s">
        <v>178</v>
      </c>
      <c r="B1384" s="1" t="s">
        <v>105</v>
      </c>
      <c r="C1384" s="1" t="s">
        <v>2435</v>
      </c>
      <c r="D1384" t="s">
        <v>69</v>
      </c>
    </row>
    <row r="1385" spans="1:4" x14ac:dyDescent="0.45">
      <c r="A1385" s="1" t="s">
        <v>178</v>
      </c>
      <c r="B1385" s="1" t="s">
        <v>105</v>
      </c>
      <c r="C1385" s="1" t="s">
        <v>2449</v>
      </c>
      <c r="D1385" t="s">
        <v>69</v>
      </c>
    </row>
    <row r="1386" spans="1:4" x14ac:dyDescent="0.45">
      <c r="A1386" s="1" t="s">
        <v>178</v>
      </c>
      <c r="B1386" s="1" t="s">
        <v>105</v>
      </c>
      <c r="C1386" s="1" t="s">
        <v>2463</v>
      </c>
      <c r="D1386" t="s">
        <v>69</v>
      </c>
    </row>
    <row r="1387" spans="1:4" x14ac:dyDescent="0.45">
      <c r="A1387" s="1" t="s">
        <v>178</v>
      </c>
      <c r="B1387" s="1" t="s">
        <v>105</v>
      </c>
      <c r="C1387" s="1" t="s">
        <v>2594</v>
      </c>
      <c r="D1387" t="s">
        <v>69</v>
      </c>
    </row>
    <row r="1388" spans="1:4" x14ac:dyDescent="0.45">
      <c r="A1388" s="1" t="s">
        <v>178</v>
      </c>
      <c r="B1388" s="1" t="s">
        <v>105</v>
      </c>
      <c r="C1388" s="1" t="s">
        <v>2648</v>
      </c>
      <c r="D1388" t="s">
        <v>69</v>
      </c>
    </row>
    <row r="1389" spans="1:4" x14ac:dyDescent="0.45">
      <c r="A1389" s="1" t="s">
        <v>178</v>
      </c>
      <c r="B1389" s="1" t="s">
        <v>105</v>
      </c>
      <c r="C1389" s="1" t="s">
        <v>2677</v>
      </c>
      <c r="D1389" t="s">
        <v>69</v>
      </c>
    </row>
    <row r="1390" spans="1:4" x14ac:dyDescent="0.45">
      <c r="A1390" s="1" t="s">
        <v>178</v>
      </c>
      <c r="B1390" s="1" t="s">
        <v>105</v>
      </c>
      <c r="C1390" s="1" t="s">
        <v>2721</v>
      </c>
      <c r="D1390" t="s">
        <v>69</v>
      </c>
    </row>
    <row r="1391" spans="1:4" x14ac:dyDescent="0.45">
      <c r="A1391" s="1" t="s">
        <v>178</v>
      </c>
      <c r="B1391" s="1" t="s">
        <v>105</v>
      </c>
      <c r="C1391" s="1" t="s">
        <v>105</v>
      </c>
      <c r="D1391" t="s">
        <v>69</v>
      </c>
    </row>
    <row r="1392" spans="1:4" x14ac:dyDescent="0.45">
      <c r="A1392" s="1" t="s">
        <v>178</v>
      </c>
      <c r="B1392" s="1" t="s">
        <v>105</v>
      </c>
      <c r="C1392" s="1" t="s">
        <v>2853</v>
      </c>
      <c r="D1392" t="s">
        <v>12</v>
      </c>
    </row>
    <row r="1393" spans="1:4" x14ac:dyDescent="0.45">
      <c r="A1393" s="1" t="s">
        <v>178</v>
      </c>
      <c r="B1393" s="1" t="s">
        <v>105</v>
      </c>
      <c r="C1393" s="1" t="s">
        <v>2885</v>
      </c>
      <c r="D1393" t="s">
        <v>12</v>
      </c>
    </row>
    <row r="1394" spans="1:4" x14ac:dyDescent="0.45">
      <c r="A1394" s="1" t="s">
        <v>178</v>
      </c>
      <c r="B1394" s="1" t="s">
        <v>105</v>
      </c>
      <c r="C1394" s="1" t="s">
        <v>2889</v>
      </c>
      <c r="D1394" t="s">
        <v>12</v>
      </c>
    </row>
    <row r="1395" spans="1:4" x14ac:dyDescent="0.45">
      <c r="A1395" s="1" t="s">
        <v>181</v>
      </c>
      <c r="B1395" s="1" t="s">
        <v>130</v>
      </c>
      <c r="C1395" s="1" t="s">
        <v>189</v>
      </c>
      <c r="D1395" t="s">
        <v>12</v>
      </c>
    </row>
    <row r="1396" spans="1:4" x14ac:dyDescent="0.45">
      <c r="A1396" s="1" t="s">
        <v>181</v>
      </c>
      <c r="B1396" s="1" t="s">
        <v>130</v>
      </c>
      <c r="C1396" s="1" t="s">
        <v>196</v>
      </c>
      <c r="D1396" t="s">
        <v>12</v>
      </c>
    </row>
    <row r="1397" spans="1:4" x14ac:dyDescent="0.45">
      <c r="A1397" s="1" t="s">
        <v>181</v>
      </c>
      <c r="B1397" s="1" t="s">
        <v>130</v>
      </c>
      <c r="C1397" s="1" t="s">
        <v>130</v>
      </c>
      <c r="D1397" t="s">
        <v>12</v>
      </c>
    </row>
    <row r="1398" spans="1:4" x14ac:dyDescent="0.45">
      <c r="A1398" s="1" t="s">
        <v>181</v>
      </c>
      <c r="B1398" s="1" t="s">
        <v>130</v>
      </c>
      <c r="C1398" s="1" t="s">
        <v>232</v>
      </c>
      <c r="D1398" t="s">
        <v>12</v>
      </c>
    </row>
    <row r="1399" spans="1:4" x14ac:dyDescent="0.45">
      <c r="A1399" s="1" t="s">
        <v>181</v>
      </c>
      <c r="B1399" s="1" t="s">
        <v>130</v>
      </c>
      <c r="C1399" s="1" t="s">
        <v>249</v>
      </c>
      <c r="D1399" t="s">
        <v>12</v>
      </c>
    </row>
    <row r="1400" spans="1:4" x14ac:dyDescent="0.45">
      <c r="A1400" s="1" t="s">
        <v>181</v>
      </c>
      <c r="B1400" s="1" t="s">
        <v>130</v>
      </c>
      <c r="C1400" s="1" t="s">
        <v>259</v>
      </c>
      <c r="D1400" t="s">
        <v>12</v>
      </c>
    </row>
    <row r="1401" spans="1:4" x14ac:dyDescent="0.45">
      <c r="A1401" s="1" t="s">
        <v>181</v>
      </c>
      <c r="B1401" s="1" t="s">
        <v>130</v>
      </c>
      <c r="C1401" s="1" t="s">
        <v>314</v>
      </c>
      <c r="D1401" t="s">
        <v>12</v>
      </c>
    </row>
    <row r="1402" spans="1:4" x14ac:dyDescent="0.45">
      <c r="A1402" s="1" t="s">
        <v>181</v>
      </c>
      <c r="B1402" s="1" t="s">
        <v>130</v>
      </c>
      <c r="C1402" s="1" t="s">
        <v>365</v>
      </c>
      <c r="D1402" t="s">
        <v>12</v>
      </c>
    </row>
    <row r="1403" spans="1:4" x14ac:dyDescent="0.45">
      <c r="A1403" s="1" t="s">
        <v>181</v>
      </c>
      <c r="B1403" s="1" t="s">
        <v>130</v>
      </c>
      <c r="C1403" s="1" t="s">
        <v>370</v>
      </c>
      <c r="D1403" t="s">
        <v>12</v>
      </c>
    </row>
    <row r="1404" spans="1:4" x14ac:dyDescent="0.45">
      <c r="A1404" s="1" t="s">
        <v>181</v>
      </c>
      <c r="B1404" s="1" t="s">
        <v>130</v>
      </c>
      <c r="C1404" s="1" t="s">
        <v>384</v>
      </c>
      <c r="D1404" t="s">
        <v>12</v>
      </c>
    </row>
    <row r="1405" spans="1:4" x14ac:dyDescent="0.45">
      <c r="A1405" s="1" t="s">
        <v>181</v>
      </c>
      <c r="B1405" s="1" t="s">
        <v>130</v>
      </c>
      <c r="C1405" s="1" t="s">
        <v>429</v>
      </c>
      <c r="D1405" t="s">
        <v>12</v>
      </c>
    </row>
    <row r="1406" spans="1:4" x14ac:dyDescent="0.45">
      <c r="A1406" s="1" t="s">
        <v>181</v>
      </c>
      <c r="B1406" s="1" t="s">
        <v>130</v>
      </c>
      <c r="C1406" s="1" t="s">
        <v>629</v>
      </c>
      <c r="D1406" t="s">
        <v>12</v>
      </c>
    </row>
    <row r="1407" spans="1:4" x14ac:dyDescent="0.45">
      <c r="A1407" s="1" t="s">
        <v>181</v>
      </c>
      <c r="B1407" s="1" t="s">
        <v>130</v>
      </c>
      <c r="C1407" s="1" t="s">
        <v>685</v>
      </c>
      <c r="D1407" t="s">
        <v>12</v>
      </c>
    </row>
    <row r="1408" spans="1:4" x14ac:dyDescent="0.45">
      <c r="A1408" s="1" t="s">
        <v>181</v>
      </c>
      <c r="B1408" s="1" t="s">
        <v>130</v>
      </c>
      <c r="C1408" s="1" t="s">
        <v>686</v>
      </c>
      <c r="D1408" t="s">
        <v>12</v>
      </c>
    </row>
    <row r="1409" spans="1:4" x14ac:dyDescent="0.45">
      <c r="A1409" s="1" t="s">
        <v>181</v>
      </c>
      <c r="B1409" s="1" t="s">
        <v>130</v>
      </c>
      <c r="C1409" s="1" t="s">
        <v>690</v>
      </c>
      <c r="D1409" t="s">
        <v>12</v>
      </c>
    </row>
    <row r="1410" spans="1:4" x14ac:dyDescent="0.45">
      <c r="A1410" s="1" t="s">
        <v>181</v>
      </c>
      <c r="B1410" s="1" t="s">
        <v>130</v>
      </c>
      <c r="C1410" s="1" t="s">
        <v>711</v>
      </c>
      <c r="D1410" t="s">
        <v>12</v>
      </c>
    </row>
    <row r="1411" spans="1:4" x14ac:dyDescent="0.45">
      <c r="A1411" s="1" t="s">
        <v>181</v>
      </c>
      <c r="B1411" s="1" t="s">
        <v>130</v>
      </c>
      <c r="C1411" s="1" t="s">
        <v>744</v>
      </c>
      <c r="D1411" t="s">
        <v>12</v>
      </c>
    </row>
    <row r="1412" spans="1:4" x14ac:dyDescent="0.45">
      <c r="A1412" s="1" t="s">
        <v>181</v>
      </c>
      <c r="B1412" s="1" t="s">
        <v>130</v>
      </c>
      <c r="C1412" s="1" t="s">
        <v>747</v>
      </c>
      <c r="D1412" t="s">
        <v>12</v>
      </c>
    </row>
    <row r="1413" spans="1:4" x14ac:dyDescent="0.45">
      <c r="A1413" s="1" t="s">
        <v>181</v>
      </c>
      <c r="B1413" s="1" t="s">
        <v>130</v>
      </c>
      <c r="C1413" s="1" t="s">
        <v>757</v>
      </c>
      <c r="D1413" t="s">
        <v>12</v>
      </c>
    </row>
    <row r="1414" spans="1:4" x14ac:dyDescent="0.45">
      <c r="A1414" s="1" t="s">
        <v>181</v>
      </c>
      <c r="B1414" s="1" t="s">
        <v>130</v>
      </c>
      <c r="C1414" s="1" t="s">
        <v>767</v>
      </c>
      <c r="D1414" t="s">
        <v>12</v>
      </c>
    </row>
    <row r="1415" spans="1:4" x14ac:dyDescent="0.45">
      <c r="A1415" s="1" t="s">
        <v>181</v>
      </c>
      <c r="B1415" s="1" t="s">
        <v>130</v>
      </c>
      <c r="C1415" s="1" t="s">
        <v>768</v>
      </c>
      <c r="D1415" t="s">
        <v>12</v>
      </c>
    </row>
    <row r="1416" spans="1:4" x14ac:dyDescent="0.45">
      <c r="A1416" s="1" t="s">
        <v>181</v>
      </c>
      <c r="B1416" s="1" t="s">
        <v>130</v>
      </c>
      <c r="C1416" s="1" t="s">
        <v>862</v>
      </c>
      <c r="D1416" t="s">
        <v>12</v>
      </c>
    </row>
    <row r="1417" spans="1:4" x14ac:dyDescent="0.45">
      <c r="A1417" s="1" t="s">
        <v>181</v>
      </c>
      <c r="B1417" s="1" t="s">
        <v>130</v>
      </c>
      <c r="C1417" s="1" t="s">
        <v>865</v>
      </c>
      <c r="D1417" t="s">
        <v>12</v>
      </c>
    </row>
    <row r="1418" spans="1:4" x14ac:dyDescent="0.45">
      <c r="A1418" s="1" t="s">
        <v>181</v>
      </c>
      <c r="B1418" s="1" t="s">
        <v>130</v>
      </c>
      <c r="C1418" s="1" t="s">
        <v>921</v>
      </c>
      <c r="D1418" t="s">
        <v>12</v>
      </c>
    </row>
    <row r="1419" spans="1:4" x14ac:dyDescent="0.45">
      <c r="A1419" s="1" t="s">
        <v>181</v>
      </c>
      <c r="B1419" s="1" t="s">
        <v>130</v>
      </c>
      <c r="C1419" s="1" t="s">
        <v>933</v>
      </c>
      <c r="D1419" t="s">
        <v>12</v>
      </c>
    </row>
    <row r="1420" spans="1:4" x14ac:dyDescent="0.45">
      <c r="A1420" s="1" t="s">
        <v>181</v>
      </c>
      <c r="B1420" s="1" t="s">
        <v>130</v>
      </c>
      <c r="C1420" s="1" t="s">
        <v>1009</v>
      </c>
      <c r="D1420" t="s">
        <v>12</v>
      </c>
    </row>
    <row r="1421" spans="1:4" x14ac:dyDescent="0.45">
      <c r="A1421" s="1" t="s">
        <v>181</v>
      </c>
      <c r="B1421" s="1" t="s">
        <v>130</v>
      </c>
      <c r="C1421" s="1" t="s">
        <v>1031</v>
      </c>
      <c r="D1421" t="s">
        <v>12</v>
      </c>
    </row>
    <row r="1422" spans="1:4" x14ac:dyDescent="0.45">
      <c r="A1422" s="1" t="s">
        <v>181</v>
      </c>
      <c r="B1422" s="1" t="s">
        <v>130</v>
      </c>
      <c r="C1422" s="1" t="s">
        <v>1122</v>
      </c>
      <c r="D1422" t="s">
        <v>12</v>
      </c>
    </row>
    <row r="1423" spans="1:4" x14ac:dyDescent="0.45">
      <c r="A1423" s="1" t="s">
        <v>181</v>
      </c>
      <c r="B1423" s="1" t="s">
        <v>130</v>
      </c>
      <c r="C1423" s="1" t="s">
        <v>1126</v>
      </c>
      <c r="D1423" t="s">
        <v>12</v>
      </c>
    </row>
    <row r="1424" spans="1:4" x14ac:dyDescent="0.45">
      <c r="A1424" s="1" t="s">
        <v>181</v>
      </c>
      <c r="B1424" s="1" t="s">
        <v>130</v>
      </c>
      <c r="C1424" s="1" t="s">
        <v>1132</v>
      </c>
      <c r="D1424" t="s">
        <v>12</v>
      </c>
    </row>
    <row r="1425" spans="1:4" x14ac:dyDescent="0.45">
      <c r="A1425" s="1" t="s">
        <v>181</v>
      </c>
      <c r="B1425" s="1" t="s">
        <v>130</v>
      </c>
      <c r="C1425" s="1" t="s">
        <v>1151</v>
      </c>
      <c r="D1425" t="s">
        <v>12</v>
      </c>
    </row>
    <row r="1426" spans="1:4" x14ac:dyDescent="0.45">
      <c r="A1426" s="1" t="s">
        <v>181</v>
      </c>
      <c r="B1426" s="1" t="s">
        <v>130</v>
      </c>
      <c r="C1426" s="1" t="s">
        <v>1163</v>
      </c>
      <c r="D1426" t="s">
        <v>12</v>
      </c>
    </row>
    <row r="1427" spans="1:4" x14ac:dyDescent="0.45">
      <c r="A1427" s="1" t="s">
        <v>181</v>
      </c>
      <c r="B1427" s="1" t="s">
        <v>130</v>
      </c>
      <c r="C1427" s="1" t="s">
        <v>1207</v>
      </c>
      <c r="D1427" t="s">
        <v>12</v>
      </c>
    </row>
    <row r="1428" spans="1:4" x14ac:dyDescent="0.45">
      <c r="A1428" s="1" t="s">
        <v>181</v>
      </c>
      <c r="B1428" s="1" t="s">
        <v>130</v>
      </c>
      <c r="C1428" s="1" t="s">
        <v>1251</v>
      </c>
      <c r="D1428" t="s">
        <v>12</v>
      </c>
    </row>
    <row r="1429" spans="1:4" x14ac:dyDescent="0.45">
      <c r="A1429" s="1" t="s">
        <v>181</v>
      </c>
      <c r="B1429" s="1" t="s">
        <v>130</v>
      </c>
      <c r="C1429" s="1" t="s">
        <v>1254</v>
      </c>
      <c r="D1429" t="s">
        <v>12</v>
      </c>
    </row>
    <row r="1430" spans="1:4" x14ac:dyDescent="0.45">
      <c r="A1430" s="1" t="s">
        <v>181</v>
      </c>
      <c r="B1430" s="1" t="s">
        <v>130</v>
      </c>
      <c r="C1430" s="1" t="s">
        <v>1269</v>
      </c>
      <c r="D1430" t="s">
        <v>12</v>
      </c>
    </row>
    <row r="1431" spans="1:4" x14ac:dyDescent="0.45">
      <c r="A1431" s="1" t="s">
        <v>181</v>
      </c>
      <c r="B1431" s="1" t="s">
        <v>130</v>
      </c>
      <c r="C1431" s="1" t="s">
        <v>1275</v>
      </c>
      <c r="D1431" t="s">
        <v>12</v>
      </c>
    </row>
    <row r="1432" spans="1:4" x14ac:dyDescent="0.45">
      <c r="A1432" s="1" t="s">
        <v>181</v>
      </c>
      <c r="B1432" s="1" t="s">
        <v>130</v>
      </c>
      <c r="C1432" s="1" t="s">
        <v>1284</v>
      </c>
      <c r="D1432" t="s">
        <v>12</v>
      </c>
    </row>
    <row r="1433" spans="1:4" x14ac:dyDescent="0.45">
      <c r="A1433" s="1" t="s">
        <v>181</v>
      </c>
      <c r="B1433" s="1" t="s">
        <v>130</v>
      </c>
      <c r="C1433" s="1" t="s">
        <v>1287</v>
      </c>
      <c r="D1433" t="s">
        <v>12</v>
      </c>
    </row>
    <row r="1434" spans="1:4" x14ac:dyDescent="0.45">
      <c r="A1434" s="1" t="s">
        <v>181</v>
      </c>
      <c r="B1434" s="1" t="s">
        <v>130</v>
      </c>
      <c r="C1434" s="1" t="s">
        <v>1316</v>
      </c>
      <c r="D1434" t="s">
        <v>12</v>
      </c>
    </row>
    <row r="1435" spans="1:4" x14ac:dyDescent="0.45">
      <c r="A1435" s="1" t="s">
        <v>181</v>
      </c>
      <c r="B1435" s="1" t="s">
        <v>130</v>
      </c>
      <c r="C1435" s="1" t="s">
        <v>1340</v>
      </c>
      <c r="D1435" t="s">
        <v>12</v>
      </c>
    </row>
    <row r="1436" spans="1:4" x14ac:dyDescent="0.45">
      <c r="A1436" s="1" t="s">
        <v>181</v>
      </c>
      <c r="B1436" s="1" t="s">
        <v>130</v>
      </c>
      <c r="C1436" s="1" t="s">
        <v>1373</v>
      </c>
      <c r="D1436" t="s">
        <v>12</v>
      </c>
    </row>
    <row r="1437" spans="1:4" x14ac:dyDescent="0.45">
      <c r="A1437" s="1" t="s">
        <v>181</v>
      </c>
      <c r="B1437" s="1" t="s">
        <v>130</v>
      </c>
      <c r="C1437" s="1" t="s">
        <v>1405</v>
      </c>
      <c r="D1437" t="s">
        <v>12</v>
      </c>
    </row>
    <row r="1438" spans="1:4" x14ac:dyDescent="0.45">
      <c r="A1438" s="1" t="s">
        <v>181</v>
      </c>
      <c r="B1438" s="1" t="s">
        <v>130</v>
      </c>
      <c r="C1438" s="1" t="s">
        <v>1406</v>
      </c>
      <c r="D1438" t="s">
        <v>12</v>
      </c>
    </row>
    <row r="1439" spans="1:4" x14ac:dyDescent="0.45">
      <c r="A1439" s="1" t="s">
        <v>181</v>
      </c>
      <c r="B1439" s="1" t="s">
        <v>130</v>
      </c>
      <c r="C1439" s="1" t="s">
        <v>1416</v>
      </c>
      <c r="D1439" t="s">
        <v>12</v>
      </c>
    </row>
    <row r="1440" spans="1:4" x14ac:dyDescent="0.45">
      <c r="A1440" s="1" t="s">
        <v>181</v>
      </c>
      <c r="B1440" s="1" t="s">
        <v>130</v>
      </c>
      <c r="C1440" s="1" t="s">
        <v>1440</v>
      </c>
      <c r="D1440" t="s">
        <v>12</v>
      </c>
    </row>
    <row r="1441" spans="1:4" x14ac:dyDescent="0.45">
      <c r="A1441" s="1" t="s">
        <v>181</v>
      </c>
      <c r="B1441" s="1" t="s">
        <v>130</v>
      </c>
      <c r="C1441" s="1" t="s">
        <v>1441</v>
      </c>
      <c r="D1441" t="s">
        <v>12</v>
      </c>
    </row>
    <row r="1442" spans="1:4" x14ac:dyDescent="0.45">
      <c r="A1442" s="1" t="s">
        <v>181</v>
      </c>
      <c r="B1442" s="1" t="s">
        <v>130</v>
      </c>
      <c r="C1442" s="1" t="s">
        <v>1494</v>
      </c>
      <c r="D1442" t="s">
        <v>12</v>
      </c>
    </row>
    <row r="1443" spans="1:4" x14ac:dyDescent="0.45">
      <c r="A1443" s="1" t="s">
        <v>181</v>
      </c>
      <c r="B1443" s="1" t="s">
        <v>130</v>
      </c>
      <c r="C1443" s="1" t="s">
        <v>1534</v>
      </c>
      <c r="D1443" t="s">
        <v>12</v>
      </c>
    </row>
    <row r="1444" spans="1:4" x14ac:dyDescent="0.45">
      <c r="A1444" s="1" t="s">
        <v>181</v>
      </c>
      <c r="B1444" s="1" t="s">
        <v>130</v>
      </c>
      <c r="C1444" s="1" t="s">
        <v>1581</v>
      </c>
      <c r="D1444" t="s">
        <v>12</v>
      </c>
    </row>
    <row r="1445" spans="1:4" x14ac:dyDescent="0.45">
      <c r="A1445" s="1" t="s">
        <v>181</v>
      </c>
      <c r="B1445" s="1" t="s">
        <v>130</v>
      </c>
      <c r="C1445" s="1" t="s">
        <v>1612</v>
      </c>
      <c r="D1445" t="s">
        <v>12</v>
      </c>
    </row>
    <row r="1446" spans="1:4" x14ac:dyDescent="0.45">
      <c r="A1446" s="1" t="s">
        <v>181</v>
      </c>
      <c r="B1446" s="1" t="s">
        <v>130</v>
      </c>
      <c r="C1446" s="1" t="s">
        <v>1658</v>
      </c>
      <c r="D1446" t="s">
        <v>12</v>
      </c>
    </row>
    <row r="1447" spans="1:4" x14ac:dyDescent="0.45">
      <c r="A1447" s="1" t="s">
        <v>181</v>
      </c>
      <c r="B1447" s="1" t="s">
        <v>130</v>
      </c>
      <c r="C1447" s="1" t="s">
        <v>1691</v>
      </c>
      <c r="D1447" t="s">
        <v>12</v>
      </c>
    </row>
    <row r="1448" spans="1:4" x14ac:dyDescent="0.45">
      <c r="A1448" s="1" t="s">
        <v>181</v>
      </c>
      <c r="B1448" s="1" t="s">
        <v>130</v>
      </c>
      <c r="C1448" s="1" t="s">
        <v>1695</v>
      </c>
      <c r="D1448" t="s">
        <v>12</v>
      </c>
    </row>
    <row r="1449" spans="1:4" x14ac:dyDescent="0.45">
      <c r="A1449" s="1" t="s">
        <v>181</v>
      </c>
      <c r="B1449" s="1" t="s">
        <v>130</v>
      </c>
      <c r="C1449" s="1" t="s">
        <v>1711</v>
      </c>
      <c r="D1449" t="s">
        <v>12</v>
      </c>
    </row>
    <row r="1450" spans="1:4" x14ac:dyDescent="0.45">
      <c r="A1450" s="1" t="s">
        <v>181</v>
      </c>
      <c r="B1450" s="1" t="s">
        <v>130</v>
      </c>
      <c r="C1450" s="1" t="s">
        <v>1771</v>
      </c>
      <c r="D1450" t="s">
        <v>12</v>
      </c>
    </row>
    <row r="1451" spans="1:4" x14ac:dyDescent="0.45">
      <c r="A1451" s="1" t="s">
        <v>181</v>
      </c>
      <c r="B1451" s="1" t="s">
        <v>130</v>
      </c>
      <c r="C1451" s="1" t="s">
        <v>1778</v>
      </c>
      <c r="D1451" t="s">
        <v>12</v>
      </c>
    </row>
    <row r="1452" spans="1:4" x14ac:dyDescent="0.45">
      <c r="A1452" s="1" t="s">
        <v>181</v>
      </c>
      <c r="B1452" s="1" t="s">
        <v>130</v>
      </c>
      <c r="C1452" s="1" t="s">
        <v>1807</v>
      </c>
      <c r="D1452" t="s">
        <v>12</v>
      </c>
    </row>
    <row r="1453" spans="1:4" x14ac:dyDescent="0.45">
      <c r="A1453" s="1" t="s">
        <v>181</v>
      </c>
      <c r="B1453" s="1" t="s">
        <v>130</v>
      </c>
      <c r="C1453" s="1" t="s">
        <v>1810</v>
      </c>
      <c r="D1453" t="s">
        <v>12</v>
      </c>
    </row>
    <row r="1454" spans="1:4" x14ac:dyDescent="0.45">
      <c r="A1454" s="1" t="s">
        <v>181</v>
      </c>
      <c r="B1454" s="1" t="s">
        <v>130</v>
      </c>
      <c r="C1454" s="1" t="s">
        <v>1868</v>
      </c>
      <c r="D1454" t="s">
        <v>12</v>
      </c>
    </row>
    <row r="1455" spans="1:4" x14ac:dyDescent="0.45">
      <c r="A1455" s="1" t="s">
        <v>181</v>
      </c>
      <c r="B1455" s="1" t="s">
        <v>130</v>
      </c>
      <c r="C1455" s="1" t="s">
        <v>1926</v>
      </c>
      <c r="D1455" t="s">
        <v>12</v>
      </c>
    </row>
    <row r="1456" spans="1:4" x14ac:dyDescent="0.45">
      <c r="A1456" s="1" t="s">
        <v>181</v>
      </c>
      <c r="B1456" s="1" t="s">
        <v>130</v>
      </c>
      <c r="C1456" s="1" t="s">
        <v>1945</v>
      </c>
      <c r="D1456" t="s">
        <v>12</v>
      </c>
    </row>
    <row r="1457" spans="1:4" x14ac:dyDescent="0.45">
      <c r="A1457" s="1" t="s">
        <v>181</v>
      </c>
      <c r="B1457" s="1" t="s">
        <v>130</v>
      </c>
      <c r="C1457" s="1" t="s">
        <v>2041</v>
      </c>
      <c r="D1457" t="s">
        <v>12</v>
      </c>
    </row>
    <row r="1458" spans="1:4" x14ac:dyDescent="0.45">
      <c r="A1458" s="1" t="s">
        <v>181</v>
      </c>
      <c r="B1458" s="1" t="s">
        <v>130</v>
      </c>
      <c r="C1458" s="1" t="s">
        <v>2057</v>
      </c>
      <c r="D1458" t="s">
        <v>12</v>
      </c>
    </row>
    <row r="1459" spans="1:4" x14ac:dyDescent="0.45">
      <c r="A1459" s="1" t="s">
        <v>181</v>
      </c>
      <c r="B1459" s="1" t="s">
        <v>130</v>
      </c>
      <c r="C1459" s="1" t="s">
        <v>2066</v>
      </c>
      <c r="D1459" t="s">
        <v>12</v>
      </c>
    </row>
    <row r="1460" spans="1:4" x14ac:dyDescent="0.45">
      <c r="A1460" s="1" t="s">
        <v>181</v>
      </c>
      <c r="B1460" s="1" t="s">
        <v>130</v>
      </c>
      <c r="C1460" s="1" t="s">
        <v>2070</v>
      </c>
      <c r="D1460" t="s">
        <v>12</v>
      </c>
    </row>
    <row r="1461" spans="1:4" x14ac:dyDescent="0.45">
      <c r="A1461" s="1" t="s">
        <v>181</v>
      </c>
      <c r="B1461" s="1" t="s">
        <v>130</v>
      </c>
      <c r="C1461" s="1" t="s">
        <v>2082</v>
      </c>
      <c r="D1461" t="s">
        <v>12</v>
      </c>
    </row>
    <row r="1462" spans="1:4" x14ac:dyDescent="0.45">
      <c r="A1462" s="1" t="s">
        <v>181</v>
      </c>
      <c r="B1462" s="1" t="s">
        <v>130</v>
      </c>
      <c r="C1462" s="1" t="s">
        <v>2220</v>
      </c>
      <c r="D1462" t="s">
        <v>12</v>
      </c>
    </row>
    <row r="1463" spans="1:4" x14ac:dyDescent="0.45">
      <c r="A1463" s="1" t="s">
        <v>181</v>
      </c>
      <c r="B1463" s="1" t="s">
        <v>130</v>
      </c>
      <c r="C1463" s="1" t="s">
        <v>2228</v>
      </c>
      <c r="D1463" t="s">
        <v>12</v>
      </c>
    </row>
    <row r="1464" spans="1:4" x14ac:dyDescent="0.45">
      <c r="A1464" s="1" t="s">
        <v>181</v>
      </c>
      <c r="B1464" s="1" t="s">
        <v>130</v>
      </c>
      <c r="C1464" s="1" t="s">
        <v>2280</v>
      </c>
      <c r="D1464" t="s">
        <v>12</v>
      </c>
    </row>
    <row r="1465" spans="1:4" x14ac:dyDescent="0.45">
      <c r="A1465" s="1" t="s">
        <v>181</v>
      </c>
      <c r="B1465" s="1" t="s">
        <v>130</v>
      </c>
      <c r="C1465" s="1" t="s">
        <v>2281</v>
      </c>
      <c r="D1465" t="s">
        <v>12</v>
      </c>
    </row>
    <row r="1466" spans="1:4" x14ac:dyDescent="0.45">
      <c r="A1466" s="1" t="s">
        <v>181</v>
      </c>
      <c r="B1466" s="1" t="s">
        <v>130</v>
      </c>
      <c r="C1466" s="1" t="s">
        <v>2305</v>
      </c>
      <c r="D1466" t="s">
        <v>12</v>
      </c>
    </row>
    <row r="1467" spans="1:4" x14ac:dyDescent="0.45">
      <c r="A1467" s="1" t="s">
        <v>181</v>
      </c>
      <c r="B1467" s="1" t="s">
        <v>130</v>
      </c>
      <c r="C1467" s="1" t="s">
        <v>2334</v>
      </c>
      <c r="D1467" t="s">
        <v>12</v>
      </c>
    </row>
    <row r="1468" spans="1:4" x14ac:dyDescent="0.45">
      <c r="A1468" s="1" t="s">
        <v>181</v>
      </c>
      <c r="B1468" s="1" t="s">
        <v>130</v>
      </c>
      <c r="C1468" s="1" t="s">
        <v>2358</v>
      </c>
      <c r="D1468" t="s">
        <v>12</v>
      </c>
    </row>
    <row r="1469" spans="1:4" x14ac:dyDescent="0.45">
      <c r="A1469" s="1" t="s">
        <v>181</v>
      </c>
      <c r="B1469" s="1" t="s">
        <v>130</v>
      </c>
      <c r="C1469" s="1" t="s">
        <v>2366</v>
      </c>
      <c r="D1469" t="s">
        <v>12</v>
      </c>
    </row>
    <row r="1470" spans="1:4" x14ac:dyDescent="0.45">
      <c r="A1470" s="1" t="s">
        <v>181</v>
      </c>
      <c r="B1470" s="1" t="s">
        <v>130</v>
      </c>
      <c r="C1470" s="1" t="s">
        <v>2374</v>
      </c>
      <c r="D1470" t="s">
        <v>12</v>
      </c>
    </row>
    <row r="1471" spans="1:4" x14ac:dyDescent="0.45">
      <c r="A1471" s="1" t="s">
        <v>181</v>
      </c>
      <c r="B1471" s="1" t="s">
        <v>130</v>
      </c>
      <c r="C1471" s="1" t="s">
        <v>2428</v>
      </c>
      <c r="D1471" t="s">
        <v>12</v>
      </c>
    </row>
    <row r="1472" spans="1:4" x14ac:dyDescent="0.45">
      <c r="A1472" s="1" t="s">
        <v>181</v>
      </c>
      <c r="B1472" s="1" t="s">
        <v>130</v>
      </c>
      <c r="C1472" s="1" t="s">
        <v>2501</v>
      </c>
      <c r="D1472" t="s">
        <v>12</v>
      </c>
    </row>
    <row r="1473" spans="1:4" x14ac:dyDescent="0.45">
      <c r="A1473" s="1" t="s">
        <v>181</v>
      </c>
      <c r="B1473" s="1" t="s">
        <v>130</v>
      </c>
      <c r="C1473" s="1" t="s">
        <v>2580</v>
      </c>
      <c r="D1473" t="s">
        <v>12</v>
      </c>
    </row>
    <row r="1474" spans="1:4" x14ac:dyDescent="0.45">
      <c r="A1474" s="1" t="s">
        <v>181</v>
      </c>
      <c r="B1474" s="1" t="s">
        <v>130</v>
      </c>
      <c r="C1474" s="1" t="s">
        <v>2582</v>
      </c>
      <c r="D1474" t="s">
        <v>12</v>
      </c>
    </row>
    <row r="1475" spans="1:4" x14ac:dyDescent="0.45">
      <c r="A1475" s="1" t="s">
        <v>181</v>
      </c>
      <c r="B1475" s="1" t="s">
        <v>130</v>
      </c>
      <c r="C1475" s="1" t="s">
        <v>2763</v>
      </c>
      <c r="D1475" t="s">
        <v>12</v>
      </c>
    </row>
    <row r="1476" spans="1:4" x14ac:dyDescent="0.45">
      <c r="A1476" s="1" t="s">
        <v>181</v>
      </c>
      <c r="B1476" s="1" t="s">
        <v>130</v>
      </c>
      <c r="C1476" s="1" t="s">
        <v>2768</v>
      </c>
      <c r="D1476" t="s">
        <v>12</v>
      </c>
    </row>
    <row r="1477" spans="1:4" x14ac:dyDescent="0.45">
      <c r="A1477" s="1" t="s">
        <v>181</v>
      </c>
      <c r="B1477" s="1" t="s">
        <v>130</v>
      </c>
      <c r="C1477" s="1" t="s">
        <v>2782</v>
      </c>
      <c r="D1477" t="s">
        <v>12</v>
      </c>
    </row>
    <row r="1478" spans="1:4" x14ac:dyDescent="0.45">
      <c r="A1478" s="1" t="s">
        <v>181</v>
      </c>
      <c r="B1478" s="1" t="s">
        <v>130</v>
      </c>
      <c r="C1478" s="1" t="s">
        <v>2789</v>
      </c>
      <c r="D1478" t="s">
        <v>54</v>
      </c>
    </row>
    <row r="1479" spans="1:4" x14ac:dyDescent="0.45">
      <c r="A1479" s="1" t="s">
        <v>181</v>
      </c>
      <c r="B1479" s="1" t="s">
        <v>130</v>
      </c>
      <c r="C1479" s="1" t="s">
        <v>2823</v>
      </c>
      <c r="D1479" t="s">
        <v>54</v>
      </c>
    </row>
    <row r="1480" spans="1:4" x14ac:dyDescent="0.45">
      <c r="A1480" s="1" t="s">
        <v>181</v>
      </c>
      <c r="B1480" s="1" t="s">
        <v>130</v>
      </c>
      <c r="C1480" s="1" t="s">
        <v>2848</v>
      </c>
      <c r="D1480" t="s">
        <v>54</v>
      </c>
    </row>
    <row r="1481" spans="1:4" x14ac:dyDescent="0.45">
      <c r="A1481" s="1" t="s">
        <v>181</v>
      </c>
      <c r="B1481" s="1" t="s">
        <v>131</v>
      </c>
      <c r="C1481" s="1" t="s">
        <v>193</v>
      </c>
      <c r="D1481" t="s">
        <v>54</v>
      </c>
    </row>
    <row r="1482" spans="1:4" x14ac:dyDescent="0.45">
      <c r="A1482" s="1" t="s">
        <v>181</v>
      </c>
      <c r="B1482" s="1" t="s">
        <v>131</v>
      </c>
      <c r="C1482" s="1" t="s">
        <v>234</v>
      </c>
      <c r="D1482" t="s">
        <v>54</v>
      </c>
    </row>
    <row r="1483" spans="1:4" x14ac:dyDescent="0.45">
      <c r="A1483" s="1" t="s">
        <v>181</v>
      </c>
      <c r="B1483" s="1" t="s">
        <v>131</v>
      </c>
      <c r="C1483" s="1" t="s">
        <v>351</v>
      </c>
      <c r="D1483" t="s">
        <v>54</v>
      </c>
    </row>
    <row r="1484" spans="1:4" x14ac:dyDescent="0.45">
      <c r="A1484" s="1" t="s">
        <v>181</v>
      </c>
      <c r="B1484" s="1" t="s">
        <v>131</v>
      </c>
      <c r="C1484" s="1" t="s">
        <v>352</v>
      </c>
      <c r="D1484" t="s">
        <v>54</v>
      </c>
    </row>
    <row r="1485" spans="1:4" x14ac:dyDescent="0.45">
      <c r="A1485" s="1" t="s">
        <v>181</v>
      </c>
      <c r="B1485" s="1" t="s">
        <v>131</v>
      </c>
      <c r="C1485" s="1" t="s">
        <v>475</v>
      </c>
      <c r="D1485" t="s">
        <v>54</v>
      </c>
    </row>
    <row r="1486" spans="1:4" x14ac:dyDescent="0.45">
      <c r="A1486" s="1" t="s">
        <v>181</v>
      </c>
      <c r="B1486" s="1" t="s">
        <v>131</v>
      </c>
      <c r="C1486" s="1" t="s">
        <v>518</v>
      </c>
      <c r="D1486" t="s">
        <v>54</v>
      </c>
    </row>
    <row r="1487" spans="1:4" x14ac:dyDescent="0.45">
      <c r="A1487" s="1" t="s">
        <v>181</v>
      </c>
      <c r="B1487" s="1" t="s">
        <v>131</v>
      </c>
      <c r="C1487" s="1" t="s">
        <v>725</v>
      </c>
      <c r="D1487" t="s">
        <v>54</v>
      </c>
    </row>
    <row r="1488" spans="1:4" x14ac:dyDescent="0.45">
      <c r="A1488" s="1" t="s">
        <v>181</v>
      </c>
      <c r="B1488" s="1" t="s">
        <v>131</v>
      </c>
      <c r="C1488" s="1" t="s">
        <v>744</v>
      </c>
      <c r="D1488" t="s">
        <v>54</v>
      </c>
    </row>
    <row r="1489" spans="1:4" x14ac:dyDescent="0.45">
      <c r="A1489" s="1" t="s">
        <v>181</v>
      </c>
      <c r="B1489" s="1" t="s">
        <v>131</v>
      </c>
      <c r="C1489" s="1" t="s">
        <v>756</v>
      </c>
      <c r="D1489" t="s">
        <v>54</v>
      </c>
    </row>
    <row r="1490" spans="1:4" x14ac:dyDescent="0.45">
      <c r="A1490" s="1" t="s">
        <v>181</v>
      </c>
      <c r="B1490" s="1" t="s">
        <v>131</v>
      </c>
      <c r="C1490" s="1" t="s">
        <v>863</v>
      </c>
      <c r="D1490" t="s">
        <v>54</v>
      </c>
    </row>
    <row r="1491" spans="1:4" x14ac:dyDescent="0.45">
      <c r="A1491" s="1" t="s">
        <v>181</v>
      </c>
      <c r="B1491" s="1" t="s">
        <v>131</v>
      </c>
      <c r="C1491" s="1" t="s">
        <v>901</v>
      </c>
      <c r="D1491" t="s">
        <v>54</v>
      </c>
    </row>
    <row r="1492" spans="1:4" x14ac:dyDescent="0.45">
      <c r="A1492" s="1" t="s">
        <v>181</v>
      </c>
      <c r="B1492" s="1" t="s">
        <v>131</v>
      </c>
      <c r="C1492" s="1" t="s">
        <v>913</v>
      </c>
      <c r="D1492" t="s">
        <v>54</v>
      </c>
    </row>
    <row r="1493" spans="1:4" x14ac:dyDescent="0.45">
      <c r="A1493" s="1" t="s">
        <v>181</v>
      </c>
      <c r="B1493" s="1" t="s">
        <v>131</v>
      </c>
      <c r="C1493" s="1" t="s">
        <v>131</v>
      </c>
      <c r="D1493" t="s">
        <v>54</v>
      </c>
    </row>
    <row r="1494" spans="1:4" x14ac:dyDescent="0.45">
      <c r="A1494" s="1" t="s">
        <v>181</v>
      </c>
      <c r="B1494" s="1" t="s">
        <v>131</v>
      </c>
      <c r="C1494" s="1" t="s">
        <v>929</v>
      </c>
      <c r="D1494" t="s">
        <v>54</v>
      </c>
    </row>
    <row r="1495" spans="1:4" x14ac:dyDescent="0.45">
      <c r="A1495" s="1" t="s">
        <v>181</v>
      </c>
      <c r="B1495" s="1" t="s">
        <v>131</v>
      </c>
      <c r="C1495" s="1" t="s">
        <v>987</v>
      </c>
      <c r="D1495" t="s">
        <v>54</v>
      </c>
    </row>
    <row r="1496" spans="1:4" x14ac:dyDescent="0.45">
      <c r="A1496" s="1" t="s">
        <v>181</v>
      </c>
      <c r="B1496" s="1" t="s">
        <v>131</v>
      </c>
      <c r="C1496" s="1" t="s">
        <v>1006</v>
      </c>
      <c r="D1496" t="s">
        <v>54</v>
      </c>
    </row>
    <row r="1497" spans="1:4" x14ac:dyDescent="0.45">
      <c r="A1497" s="1" t="s">
        <v>181</v>
      </c>
      <c r="B1497" s="1" t="s">
        <v>131</v>
      </c>
      <c r="C1497" s="1" t="s">
        <v>1018</v>
      </c>
      <c r="D1497" t="s">
        <v>54</v>
      </c>
    </row>
    <row r="1498" spans="1:4" x14ac:dyDescent="0.45">
      <c r="A1498" s="1" t="s">
        <v>181</v>
      </c>
      <c r="B1498" s="1" t="s">
        <v>131</v>
      </c>
      <c r="C1498" s="1" t="s">
        <v>1069</v>
      </c>
      <c r="D1498" t="s">
        <v>54</v>
      </c>
    </row>
    <row r="1499" spans="1:4" x14ac:dyDescent="0.45">
      <c r="A1499" s="1" t="s">
        <v>181</v>
      </c>
      <c r="B1499" s="1" t="s">
        <v>131</v>
      </c>
      <c r="C1499" s="1" t="s">
        <v>1078</v>
      </c>
      <c r="D1499" t="s">
        <v>54</v>
      </c>
    </row>
    <row r="1500" spans="1:4" x14ac:dyDescent="0.45">
      <c r="A1500" s="1" t="s">
        <v>181</v>
      </c>
      <c r="B1500" s="1" t="s">
        <v>131</v>
      </c>
      <c r="C1500" s="1" t="s">
        <v>1086</v>
      </c>
      <c r="D1500" t="s">
        <v>54</v>
      </c>
    </row>
    <row r="1501" spans="1:4" x14ac:dyDescent="0.45">
      <c r="A1501" s="1" t="s">
        <v>181</v>
      </c>
      <c r="B1501" s="1" t="s">
        <v>131</v>
      </c>
      <c r="C1501" s="1" t="s">
        <v>1132</v>
      </c>
      <c r="D1501" t="s">
        <v>54</v>
      </c>
    </row>
    <row r="1502" spans="1:4" x14ac:dyDescent="0.45">
      <c r="A1502" s="1" t="s">
        <v>181</v>
      </c>
      <c r="B1502" s="1" t="s">
        <v>131</v>
      </c>
      <c r="C1502" s="1" t="s">
        <v>1185</v>
      </c>
      <c r="D1502" t="s">
        <v>54</v>
      </c>
    </row>
    <row r="1503" spans="1:4" x14ac:dyDescent="0.45">
      <c r="A1503" s="1" t="s">
        <v>181</v>
      </c>
      <c r="B1503" s="1" t="s">
        <v>131</v>
      </c>
      <c r="C1503" s="1" t="s">
        <v>1192</v>
      </c>
      <c r="D1503" t="s">
        <v>54</v>
      </c>
    </row>
    <row r="1504" spans="1:4" x14ac:dyDescent="0.45">
      <c r="A1504" s="1" t="s">
        <v>181</v>
      </c>
      <c r="B1504" s="1" t="s">
        <v>131</v>
      </c>
      <c r="C1504" s="1" t="s">
        <v>1306</v>
      </c>
      <c r="D1504" t="s">
        <v>54</v>
      </c>
    </row>
    <row r="1505" spans="1:4" x14ac:dyDescent="0.45">
      <c r="A1505" s="1" t="s">
        <v>181</v>
      </c>
      <c r="B1505" s="1" t="s">
        <v>131</v>
      </c>
      <c r="C1505" s="1" t="s">
        <v>1362</v>
      </c>
      <c r="D1505" t="s">
        <v>54</v>
      </c>
    </row>
    <row r="1506" spans="1:4" x14ac:dyDescent="0.45">
      <c r="A1506" s="1" t="s">
        <v>181</v>
      </c>
      <c r="B1506" s="1" t="s">
        <v>131</v>
      </c>
      <c r="C1506" s="1" t="s">
        <v>1457</v>
      </c>
      <c r="D1506" t="s">
        <v>54</v>
      </c>
    </row>
    <row r="1507" spans="1:4" x14ac:dyDescent="0.45">
      <c r="A1507" s="1" t="s">
        <v>181</v>
      </c>
      <c r="B1507" s="1" t="s">
        <v>131</v>
      </c>
      <c r="C1507" s="1" t="s">
        <v>1438</v>
      </c>
      <c r="D1507" t="s">
        <v>54</v>
      </c>
    </row>
    <row r="1508" spans="1:4" x14ac:dyDescent="0.45">
      <c r="A1508" s="1" t="s">
        <v>181</v>
      </c>
      <c r="B1508" s="1" t="s">
        <v>131</v>
      </c>
      <c r="C1508" s="1" t="s">
        <v>1545</v>
      </c>
      <c r="D1508" t="s">
        <v>54</v>
      </c>
    </row>
    <row r="1509" spans="1:4" x14ac:dyDescent="0.45">
      <c r="A1509" s="1" t="s">
        <v>181</v>
      </c>
      <c r="B1509" s="1" t="s">
        <v>131</v>
      </c>
      <c r="C1509" s="1" t="s">
        <v>1601</v>
      </c>
      <c r="D1509" t="s">
        <v>54</v>
      </c>
    </row>
    <row r="1510" spans="1:4" x14ac:dyDescent="0.45">
      <c r="A1510" s="1" t="s">
        <v>181</v>
      </c>
      <c r="B1510" s="1" t="s">
        <v>131</v>
      </c>
      <c r="C1510" s="1" t="s">
        <v>1640</v>
      </c>
      <c r="D1510" t="s">
        <v>54</v>
      </c>
    </row>
    <row r="1511" spans="1:4" x14ac:dyDescent="0.45">
      <c r="A1511" s="1" t="s">
        <v>181</v>
      </c>
      <c r="B1511" s="1" t="s">
        <v>131</v>
      </c>
      <c r="C1511" s="1" t="s">
        <v>1656</v>
      </c>
      <c r="D1511" t="s">
        <v>54</v>
      </c>
    </row>
    <row r="1512" spans="1:4" x14ac:dyDescent="0.45">
      <c r="A1512" s="1" t="s">
        <v>181</v>
      </c>
      <c r="B1512" s="1" t="s">
        <v>131</v>
      </c>
      <c r="C1512" s="1" t="s">
        <v>1685</v>
      </c>
      <c r="D1512" t="s">
        <v>54</v>
      </c>
    </row>
    <row r="1513" spans="1:4" x14ac:dyDescent="0.45">
      <c r="A1513" s="1" t="s">
        <v>181</v>
      </c>
      <c r="B1513" s="1" t="s">
        <v>131</v>
      </c>
      <c r="C1513" s="1" t="s">
        <v>1693</v>
      </c>
      <c r="D1513" t="s">
        <v>54</v>
      </c>
    </row>
    <row r="1514" spans="1:4" x14ac:dyDescent="0.45">
      <c r="A1514" s="1" t="s">
        <v>181</v>
      </c>
      <c r="B1514" s="1" t="s">
        <v>131</v>
      </c>
      <c r="C1514" s="1" t="s">
        <v>1696</v>
      </c>
      <c r="D1514" t="s">
        <v>54</v>
      </c>
    </row>
    <row r="1515" spans="1:4" x14ac:dyDescent="0.45">
      <c r="A1515" s="1" t="s">
        <v>181</v>
      </c>
      <c r="B1515" s="1" t="s">
        <v>131</v>
      </c>
      <c r="C1515" s="1" t="s">
        <v>1757</v>
      </c>
      <c r="D1515" t="s">
        <v>54</v>
      </c>
    </row>
    <row r="1516" spans="1:4" x14ac:dyDescent="0.45">
      <c r="A1516" s="1" t="s">
        <v>181</v>
      </c>
      <c r="B1516" s="1" t="s">
        <v>131</v>
      </c>
      <c r="C1516" s="1" t="s">
        <v>1830</v>
      </c>
      <c r="D1516" t="s">
        <v>54</v>
      </c>
    </row>
    <row r="1517" spans="1:4" x14ac:dyDescent="0.45">
      <c r="A1517" s="1" t="s">
        <v>181</v>
      </c>
      <c r="B1517" s="1" t="s">
        <v>131</v>
      </c>
      <c r="C1517" s="1" t="s">
        <v>1837</v>
      </c>
      <c r="D1517" t="s">
        <v>54</v>
      </c>
    </row>
    <row r="1518" spans="1:4" x14ac:dyDescent="0.45">
      <c r="A1518" s="1" t="s">
        <v>181</v>
      </c>
      <c r="B1518" s="1" t="s">
        <v>131</v>
      </c>
      <c r="C1518" s="1" t="s">
        <v>1945</v>
      </c>
      <c r="D1518" t="s">
        <v>54</v>
      </c>
    </row>
    <row r="1519" spans="1:4" x14ac:dyDescent="0.45">
      <c r="A1519" s="1" t="s">
        <v>181</v>
      </c>
      <c r="B1519" s="1" t="s">
        <v>131</v>
      </c>
      <c r="C1519" s="1" t="s">
        <v>1988</v>
      </c>
      <c r="D1519" t="s">
        <v>54</v>
      </c>
    </row>
    <row r="1520" spans="1:4" x14ac:dyDescent="0.45">
      <c r="A1520" s="1" t="s">
        <v>181</v>
      </c>
      <c r="B1520" s="1" t="s">
        <v>131</v>
      </c>
      <c r="C1520" s="1" t="s">
        <v>1998</v>
      </c>
      <c r="D1520" t="s">
        <v>54</v>
      </c>
    </row>
    <row r="1521" spans="1:4" x14ac:dyDescent="0.45">
      <c r="A1521" s="1" t="s">
        <v>181</v>
      </c>
      <c r="B1521" s="1" t="s">
        <v>131</v>
      </c>
      <c r="C1521" s="1" t="s">
        <v>2079</v>
      </c>
      <c r="D1521" t="s">
        <v>54</v>
      </c>
    </row>
    <row r="1522" spans="1:4" x14ac:dyDescent="0.45">
      <c r="A1522" s="1" t="s">
        <v>181</v>
      </c>
      <c r="B1522" s="1" t="s">
        <v>131</v>
      </c>
      <c r="C1522" s="1" t="s">
        <v>2083</v>
      </c>
      <c r="D1522" t="s">
        <v>54</v>
      </c>
    </row>
    <row r="1523" spans="1:4" x14ac:dyDescent="0.45">
      <c r="A1523" s="1" t="s">
        <v>181</v>
      </c>
      <c r="B1523" s="1" t="s">
        <v>131</v>
      </c>
      <c r="C1523" s="1" t="s">
        <v>2090</v>
      </c>
      <c r="D1523" t="s">
        <v>54</v>
      </c>
    </row>
    <row r="1524" spans="1:4" x14ac:dyDescent="0.45">
      <c r="A1524" s="1" t="s">
        <v>181</v>
      </c>
      <c r="B1524" s="1" t="s">
        <v>131</v>
      </c>
      <c r="C1524" s="1" t="s">
        <v>2113</v>
      </c>
      <c r="D1524" t="s">
        <v>54</v>
      </c>
    </row>
    <row r="1525" spans="1:4" x14ac:dyDescent="0.45">
      <c r="A1525" s="1" t="s">
        <v>181</v>
      </c>
      <c r="B1525" s="1" t="s">
        <v>131</v>
      </c>
      <c r="C1525" s="1" t="s">
        <v>2115</v>
      </c>
      <c r="D1525" t="s">
        <v>54</v>
      </c>
    </row>
    <row r="1526" spans="1:4" x14ac:dyDescent="0.45">
      <c r="A1526" s="1" t="s">
        <v>181</v>
      </c>
      <c r="B1526" s="1" t="s">
        <v>131</v>
      </c>
      <c r="C1526" s="1" t="s">
        <v>2211</v>
      </c>
      <c r="D1526" t="s">
        <v>54</v>
      </c>
    </row>
    <row r="1527" spans="1:4" x14ac:dyDescent="0.45">
      <c r="A1527" s="1" t="s">
        <v>181</v>
      </c>
      <c r="B1527" s="1" t="s">
        <v>131</v>
      </c>
      <c r="C1527" s="1" t="s">
        <v>2214</v>
      </c>
      <c r="D1527" t="s">
        <v>54</v>
      </c>
    </row>
    <row r="1528" spans="1:4" x14ac:dyDescent="0.45">
      <c r="A1528" s="1" t="s">
        <v>181</v>
      </c>
      <c r="B1528" s="1" t="s">
        <v>131</v>
      </c>
      <c r="C1528" s="1" t="s">
        <v>2245</v>
      </c>
      <c r="D1528" t="s">
        <v>54</v>
      </c>
    </row>
    <row r="1529" spans="1:4" x14ac:dyDescent="0.45">
      <c r="A1529" s="1" t="s">
        <v>181</v>
      </c>
      <c r="B1529" s="1" t="s">
        <v>131</v>
      </c>
      <c r="C1529" s="1" t="s">
        <v>2466</v>
      </c>
      <c r="D1529" t="s">
        <v>54</v>
      </c>
    </row>
    <row r="1530" spans="1:4" x14ac:dyDescent="0.45">
      <c r="A1530" s="1" t="s">
        <v>181</v>
      </c>
      <c r="B1530" s="1" t="s">
        <v>131</v>
      </c>
      <c r="C1530" s="1" t="s">
        <v>2519</v>
      </c>
      <c r="D1530" t="s">
        <v>54</v>
      </c>
    </row>
    <row r="1531" spans="1:4" x14ac:dyDescent="0.45">
      <c r="A1531" s="1" t="s">
        <v>181</v>
      </c>
      <c r="B1531" s="1" t="s">
        <v>131</v>
      </c>
      <c r="C1531" s="1" t="s">
        <v>2545</v>
      </c>
      <c r="D1531" t="s">
        <v>54</v>
      </c>
    </row>
    <row r="1532" spans="1:4" x14ac:dyDescent="0.45">
      <c r="A1532" s="1" t="s">
        <v>181</v>
      </c>
      <c r="B1532" s="1" t="s">
        <v>131</v>
      </c>
      <c r="C1532" s="1" t="s">
        <v>2574</v>
      </c>
      <c r="D1532" t="s">
        <v>54</v>
      </c>
    </row>
    <row r="1533" spans="1:4" x14ac:dyDescent="0.45">
      <c r="A1533" s="1" t="s">
        <v>181</v>
      </c>
      <c r="B1533" s="1" t="s">
        <v>131</v>
      </c>
      <c r="C1533" s="1" t="s">
        <v>2670</v>
      </c>
      <c r="D1533" t="s">
        <v>54</v>
      </c>
    </row>
    <row r="1534" spans="1:4" x14ac:dyDescent="0.45">
      <c r="A1534" s="1" t="s">
        <v>181</v>
      </c>
      <c r="B1534" s="1" t="s">
        <v>131</v>
      </c>
      <c r="C1534" s="1" t="s">
        <v>2698</v>
      </c>
      <c r="D1534" t="s">
        <v>54</v>
      </c>
    </row>
    <row r="1535" spans="1:4" x14ac:dyDescent="0.45">
      <c r="A1535" s="1" t="s">
        <v>181</v>
      </c>
      <c r="B1535" s="1" t="s">
        <v>131</v>
      </c>
      <c r="C1535" s="1" t="s">
        <v>2757</v>
      </c>
      <c r="D1535" t="s">
        <v>54</v>
      </c>
    </row>
    <row r="1536" spans="1:4" x14ac:dyDescent="0.45">
      <c r="A1536" s="1" t="s">
        <v>181</v>
      </c>
      <c r="B1536" s="1" t="s">
        <v>131</v>
      </c>
      <c r="C1536" s="1" t="s">
        <v>2765</v>
      </c>
      <c r="D1536" t="s">
        <v>54</v>
      </c>
    </row>
    <row r="1537" spans="1:4" x14ac:dyDescent="0.45">
      <c r="A1537" s="1" t="s">
        <v>181</v>
      </c>
      <c r="B1537" s="1" t="s">
        <v>131</v>
      </c>
      <c r="C1537" s="1" t="s">
        <v>2769</v>
      </c>
      <c r="D1537" t="s">
        <v>54</v>
      </c>
    </row>
    <row r="1538" spans="1:4" x14ac:dyDescent="0.45">
      <c r="A1538" s="1" t="s">
        <v>181</v>
      </c>
      <c r="B1538" s="1" t="s">
        <v>131</v>
      </c>
      <c r="C1538" s="1" t="s">
        <v>2778</v>
      </c>
      <c r="D1538" t="s">
        <v>54</v>
      </c>
    </row>
    <row r="1539" spans="1:4" x14ac:dyDescent="0.45">
      <c r="A1539" s="1" t="s">
        <v>181</v>
      </c>
      <c r="B1539" s="1" t="s">
        <v>131</v>
      </c>
      <c r="C1539" s="1" t="s">
        <v>2812</v>
      </c>
      <c r="D1539" t="s">
        <v>54</v>
      </c>
    </row>
    <row r="1540" spans="1:4" x14ac:dyDescent="0.45">
      <c r="A1540" s="1" t="s">
        <v>181</v>
      </c>
      <c r="B1540" s="1" t="s">
        <v>131</v>
      </c>
      <c r="C1540" s="1" t="s">
        <v>2813</v>
      </c>
      <c r="D1540" t="s">
        <v>64</v>
      </c>
    </row>
    <row r="1541" spans="1:4" x14ac:dyDescent="0.45">
      <c r="A1541" s="1" t="s">
        <v>181</v>
      </c>
      <c r="B1541" s="1" t="s">
        <v>131</v>
      </c>
      <c r="C1541" s="1" t="s">
        <v>2827</v>
      </c>
      <c r="D1541" t="s">
        <v>64</v>
      </c>
    </row>
    <row r="1542" spans="1:4" x14ac:dyDescent="0.45">
      <c r="A1542" s="1" t="s">
        <v>181</v>
      </c>
      <c r="B1542" s="1" t="s">
        <v>131</v>
      </c>
      <c r="C1542" s="1" t="s">
        <v>2859</v>
      </c>
      <c r="D1542" t="s">
        <v>64</v>
      </c>
    </row>
    <row r="1543" spans="1:4" x14ac:dyDescent="0.45">
      <c r="A1543" s="1" t="s">
        <v>181</v>
      </c>
      <c r="B1543" s="1" t="s">
        <v>132</v>
      </c>
      <c r="C1543" s="1" t="s">
        <v>189</v>
      </c>
      <c r="D1543" t="s">
        <v>64</v>
      </c>
    </row>
    <row r="1544" spans="1:4" x14ac:dyDescent="0.45">
      <c r="A1544" s="1" t="s">
        <v>181</v>
      </c>
      <c r="B1544" s="1" t="s">
        <v>132</v>
      </c>
      <c r="C1544" s="1" t="s">
        <v>403</v>
      </c>
      <c r="D1544" t="s">
        <v>64</v>
      </c>
    </row>
    <row r="1545" spans="1:4" x14ac:dyDescent="0.45">
      <c r="A1545" s="1" t="s">
        <v>181</v>
      </c>
      <c r="B1545" s="1" t="s">
        <v>132</v>
      </c>
      <c r="C1545" s="1" t="s">
        <v>484</v>
      </c>
      <c r="D1545" t="s">
        <v>64</v>
      </c>
    </row>
    <row r="1546" spans="1:4" x14ac:dyDescent="0.45">
      <c r="A1546" s="1" t="s">
        <v>181</v>
      </c>
      <c r="B1546" s="1" t="s">
        <v>132</v>
      </c>
      <c r="C1546" s="1" t="s">
        <v>753</v>
      </c>
      <c r="D1546" t="s">
        <v>64</v>
      </c>
    </row>
    <row r="1547" spans="1:4" x14ac:dyDescent="0.45">
      <c r="A1547" s="1" t="s">
        <v>181</v>
      </c>
      <c r="B1547" s="1" t="s">
        <v>132</v>
      </c>
      <c r="C1547" s="1" t="s">
        <v>792</v>
      </c>
      <c r="D1547" t="s">
        <v>64</v>
      </c>
    </row>
    <row r="1548" spans="1:4" x14ac:dyDescent="0.45">
      <c r="A1548" s="1" t="s">
        <v>181</v>
      </c>
      <c r="B1548" s="1" t="s">
        <v>132</v>
      </c>
      <c r="C1548" s="1" t="s">
        <v>867</v>
      </c>
      <c r="D1548" t="s">
        <v>64</v>
      </c>
    </row>
    <row r="1549" spans="1:4" x14ac:dyDescent="0.45">
      <c r="A1549" s="1" t="s">
        <v>181</v>
      </c>
      <c r="B1549" s="1" t="s">
        <v>132</v>
      </c>
      <c r="C1549" s="1" t="s">
        <v>915</v>
      </c>
      <c r="D1549" t="s">
        <v>64</v>
      </c>
    </row>
    <row r="1550" spans="1:4" x14ac:dyDescent="0.45">
      <c r="A1550" s="1" t="s">
        <v>181</v>
      </c>
      <c r="B1550" s="1" t="s">
        <v>132</v>
      </c>
      <c r="C1550" s="1" t="s">
        <v>960</v>
      </c>
      <c r="D1550" t="s">
        <v>64</v>
      </c>
    </row>
    <row r="1551" spans="1:4" x14ac:dyDescent="0.45">
      <c r="A1551" s="1" t="s">
        <v>181</v>
      </c>
      <c r="B1551" s="1" t="s">
        <v>132</v>
      </c>
      <c r="C1551" s="1" t="s">
        <v>1042</v>
      </c>
      <c r="D1551" t="s">
        <v>64</v>
      </c>
    </row>
    <row r="1552" spans="1:4" x14ac:dyDescent="0.45">
      <c r="A1552" s="1" t="s">
        <v>181</v>
      </c>
      <c r="B1552" s="1" t="s">
        <v>132</v>
      </c>
      <c r="C1552" s="1" t="s">
        <v>1048</v>
      </c>
      <c r="D1552" t="s">
        <v>64</v>
      </c>
    </row>
    <row r="1553" spans="1:4" x14ac:dyDescent="0.45">
      <c r="A1553" s="1" t="s">
        <v>181</v>
      </c>
      <c r="B1553" s="1" t="s">
        <v>132</v>
      </c>
      <c r="C1553" s="1" t="s">
        <v>132</v>
      </c>
      <c r="D1553" t="s">
        <v>64</v>
      </c>
    </row>
    <row r="1554" spans="1:4" x14ac:dyDescent="0.45">
      <c r="A1554" s="1" t="s">
        <v>181</v>
      </c>
      <c r="B1554" s="1" t="s">
        <v>132</v>
      </c>
      <c r="C1554" s="1" t="s">
        <v>1255</v>
      </c>
      <c r="D1554" t="s">
        <v>64</v>
      </c>
    </row>
    <row r="1555" spans="1:4" x14ac:dyDescent="0.45">
      <c r="A1555" s="1" t="s">
        <v>181</v>
      </c>
      <c r="B1555" s="1" t="s">
        <v>132</v>
      </c>
      <c r="C1555" s="1" t="s">
        <v>1335</v>
      </c>
      <c r="D1555" t="s">
        <v>64</v>
      </c>
    </row>
    <row r="1556" spans="1:4" x14ac:dyDescent="0.45">
      <c r="A1556" s="1" t="s">
        <v>181</v>
      </c>
      <c r="B1556" s="1" t="s">
        <v>132</v>
      </c>
      <c r="C1556" s="1" t="s">
        <v>1342</v>
      </c>
      <c r="D1556" t="s">
        <v>64</v>
      </c>
    </row>
    <row r="1557" spans="1:4" x14ac:dyDescent="0.45">
      <c r="A1557" s="1" t="s">
        <v>181</v>
      </c>
      <c r="B1557" s="1" t="s">
        <v>132</v>
      </c>
      <c r="C1557" s="1" t="s">
        <v>1455</v>
      </c>
      <c r="D1557" t="s">
        <v>64</v>
      </c>
    </row>
    <row r="1558" spans="1:4" x14ac:dyDescent="0.45">
      <c r="A1558" s="1" t="s">
        <v>181</v>
      </c>
      <c r="B1558" s="1" t="s">
        <v>132</v>
      </c>
      <c r="C1558" s="1" t="s">
        <v>1473</v>
      </c>
      <c r="D1558" t="s">
        <v>64</v>
      </c>
    </row>
    <row r="1559" spans="1:4" x14ac:dyDescent="0.45">
      <c r="A1559" s="1" t="s">
        <v>181</v>
      </c>
      <c r="B1559" s="1" t="s">
        <v>132</v>
      </c>
      <c r="C1559" s="1" t="s">
        <v>1481</v>
      </c>
      <c r="D1559" t="s">
        <v>64</v>
      </c>
    </row>
    <row r="1560" spans="1:4" x14ac:dyDescent="0.45">
      <c r="A1560" s="1" t="s">
        <v>181</v>
      </c>
      <c r="B1560" s="1" t="s">
        <v>132</v>
      </c>
      <c r="C1560" s="1" t="s">
        <v>1526</v>
      </c>
      <c r="D1560" t="s">
        <v>64</v>
      </c>
    </row>
    <row r="1561" spans="1:4" x14ac:dyDescent="0.45">
      <c r="A1561" s="1" t="s">
        <v>181</v>
      </c>
      <c r="B1561" s="1" t="s">
        <v>132</v>
      </c>
      <c r="C1561" s="1" t="s">
        <v>1548</v>
      </c>
      <c r="D1561" t="s">
        <v>64</v>
      </c>
    </row>
    <row r="1562" spans="1:4" x14ac:dyDescent="0.45">
      <c r="A1562" s="1" t="s">
        <v>181</v>
      </c>
      <c r="B1562" s="1" t="s">
        <v>132</v>
      </c>
      <c r="C1562" s="1" t="s">
        <v>1591</v>
      </c>
      <c r="D1562" t="s">
        <v>64</v>
      </c>
    </row>
    <row r="1563" spans="1:4" x14ac:dyDescent="0.45">
      <c r="A1563" s="1" t="s">
        <v>181</v>
      </c>
      <c r="B1563" s="1" t="s">
        <v>132</v>
      </c>
      <c r="C1563" s="1" t="s">
        <v>1818</v>
      </c>
      <c r="D1563" t="s">
        <v>64</v>
      </c>
    </row>
    <row r="1564" spans="1:4" x14ac:dyDescent="0.45">
      <c r="A1564" s="1" t="s">
        <v>181</v>
      </c>
      <c r="B1564" s="1" t="s">
        <v>132</v>
      </c>
      <c r="C1564" s="1" t="s">
        <v>1903</v>
      </c>
      <c r="D1564" t="s">
        <v>64</v>
      </c>
    </row>
    <row r="1565" spans="1:4" x14ac:dyDescent="0.45">
      <c r="A1565" s="1" t="s">
        <v>181</v>
      </c>
      <c r="B1565" s="1" t="s">
        <v>132</v>
      </c>
      <c r="C1565" s="1" t="s">
        <v>2037</v>
      </c>
      <c r="D1565" t="s">
        <v>64</v>
      </c>
    </row>
    <row r="1566" spans="1:4" x14ac:dyDescent="0.45">
      <c r="A1566" s="1" t="s">
        <v>181</v>
      </c>
      <c r="B1566" s="1" t="s">
        <v>132</v>
      </c>
      <c r="C1566" s="1" t="s">
        <v>2059</v>
      </c>
      <c r="D1566" t="s">
        <v>64</v>
      </c>
    </row>
    <row r="1567" spans="1:4" x14ac:dyDescent="0.45">
      <c r="A1567" s="1" t="s">
        <v>181</v>
      </c>
      <c r="B1567" s="1" t="s">
        <v>132</v>
      </c>
      <c r="C1567" s="1" t="s">
        <v>2210</v>
      </c>
      <c r="D1567" t="s">
        <v>64</v>
      </c>
    </row>
    <row r="1568" spans="1:4" x14ac:dyDescent="0.45">
      <c r="A1568" s="1" t="s">
        <v>181</v>
      </c>
      <c r="B1568" s="1" t="s">
        <v>132</v>
      </c>
      <c r="C1568" s="1" t="s">
        <v>2246</v>
      </c>
      <c r="D1568" t="s">
        <v>64</v>
      </c>
    </row>
    <row r="1569" spans="1:4" x14ac:dyDescent="0.45">
      <c r="A1569" s="1" t="s">
        <v>181</v>
      </c>
      <c r="B1569" s="1" t="s">
        <v>132</v>
      </c>
      <c r="C1569" s="1" t="s">
        <v>2247</v>
      </c>
      <c r="D1569" t="s">
        <v>64</v>
      </c>
    </row>
    <row r="1570" spans="1:4" x14ac:dyDescent="0.45">
      <c r="A1570" s="1" t="s">
        <v>181</v>
      </c>
      <c r="B1570" s="1" t="s">
        <v>132</v>
      </c>
      <c r="C1570" s="1" t="s">
        <v>2250</v>
      </c>
      <c r="D1570" t="s">
        <v>64</v>
      </c>
    </row>
    <row r="1571" spans="1:4" x14ac:dyDescent="0.45">
      <c r="A1571" s="1" t="s">
        <v>181</v>
      </c>
      <c r="B1571" s="1" t="s">
        <v>132</v>
      </c>
      <c r="C1571" s="1" t="s">
        <v>2269</v>
      </c>
      <c r="D1571" t="s">
        <v>64</v>
      </c>
    </row>
    <row r="1572" spans="1:4" x14ac:dyDescent="0.45">
      <c r="A1572" s="1" t="s">
        <v>181</v>
      </c>
      <c r="B1572" s="1" t="s">
        <v>132</v>
      </c>
      <c r="C1572" s="1" t="s">
        <v>2283</v>
      </c>
      <c r="D1572" t="s">
        <v>64</v>
      </c>
    </row>
    <row r="1573" spans="1:4" x14ac:dyDescent="0.45">
      <c r="A1573" s="1" t="s">
        <v>181</v>
      </c>
      <c r="B1573" s="1" t="s">
        <v>132</v>
      </c>
      <c r="C1573" s="1" t="s">
        <v>2467</v>
      </c>
      <c r="D1573" t="s">
        <v>64</v>
      </c>
    </row>
    <row r="1574" spans="1:4" x14ac:dyDescent="0.45">
      <c r="A1574" s="1" t="s">
        <v>181</v>
      </c>
      <c r="B1574" s="1" t="s">
        <v>132</v>
      </c>
      <c r="C1574" s="1" t="s">
        <v>2539</v>
      </c>
      <c r="D1574" t="s">
        <v>64</v>
      </c>
    </row>
    <row r="1575" spans="1:4" x14ac:dyDescent="0.45">
      <c r="A1575" s="1" t="s">
        <v>181</v>
      </c>
      <c r="B1575" s="1" t="s">
        <v>132</v>
      </c>
      <c r="C1575" s="1" t="s">
        <v>2602</v>
      </c>
      <c r="D1575" t="s">
        <v>64</v>
      </c>
    </row>
    <row r="1576" spans="1:4" x14ac:dyDescent="0.45">
      <c r="A1576" s="1" t="s">
        <v>181</v>
      </c>
      <c r="B1576" s="1" t="s">
        <v>132</v>
      </c>
      <c r="C1576" s="1" t="s">
        <v>2608</v>
      </c>
      <c r="D1576" t="s">
        <v>64</v>
      </c>
    </row>
    <row r="1577" spans="1:4" x14ac:dyDescent="0.45">
      <c r="A1577" s="1" t="s">
        <v>181</v>
      </c>
      <c r="B1577" s="1" t="s">
        <v>132</v>
      </c>
      <c r="C1577" s="1" t="s">
        <v>2707</v>
      </c>
      <c r="D1577" t="s">
        <v>64</v>
      </c>
    </row>
    <row r="1578" spans="1:4" x14ac:dyDescent="0.45">
      <c r="A1578" s="1" t="s">
        <v>181</v>
      </c>
      <c r="B1578" s="1" t="s">
        <v>132</v>
      </c>
      <c r="C1578" s="1" t="s">
        <v>2708</v>
      </c>
      <c r="D1578" t="s">
        <v>64</v>
      </c>
    </row>
    <row r="1579" spans="1:4" x14ac:dyDescent="0.45">
      <c r="A1579" s="1" t="s">
        <v>181</v>
      </c>
      <c r="B1579" s="1" t="s">
        <v>132</v>
      </c>
      <c r="C1579" s="1" t="s">
        <v>2718</v>
      </c>
      <c r="D1579" t="s">
        <v>64</v>
      </c>
    </row>
    <row r="1580" spans="1:4" x14ac:dyDescent="0.45">
      <c r="A1580" s="1" t="s">
        <v>181</v>
      </c>
      <c r="B1580" s="1" t="s">
        <v>132</v>
      </c>
      <c r="C1580" s="1" t="s">
        <v>2729</v>
      </c>
      <c r="D1580" t="s">
        <v>64</v>
      </c>
    </row>
    <row r="1581" spans="1:4" x14ac:dyDescent="0.45">
      <c r="A1581" s="1" t="s">
        <v>181</v>
      </c>
      <c r="B1581" s="1" t="s">
        <v>132</v>
      </c>
      <c r="C1581" s="1" t="s">
        <v>2739</v>
      </c>
      <c r="D1581" t="s">
        <v>65</v>
      </c>
    </row>
    <row r="1582" spans="1:4" x14ac:dyDescent="0.45">
      <c r="A1582" s="1" t="s">
        <v>181</v>
      </c>
      <c r="B1582" s="1" t="s">
        <v>132</v>
      </c>
      <c r="C1582" s="1" t="s">
        <v>2805</v>
      </c>
      <c r="D1582" t="s">
        <v>65</v>
      </c>
    </row>
    <row r="1583" spans="1:4" x14ac:dyDescent="0.45">
      <c r="A1583" s="1" t="s">
        <v>181</v>
      </c>
      <c r="B1583" s="1" t="s">
        <v>132</v>
      </c>
      <c r="C1583" s="1" t="s">
        <v>2866</v>
      </c>
      <c r="D1583" t="s">
        <v>65</v>
      </c>
    </row>
    <row r="1584" spans="1:4" x14ac:dyDescent="0.45">
      <c r="A1584" s="1" t="s">
        <v>181</v>
      </c>
      <c r="B1584" s="1" t="s">
        <v>133</v>
      </c>
      <c r="C1584" s="1" t="s">
        <v>220</v>
      </c>
      <c r="D1584" t="s">
        <v>65</v>
      </c>
    </row>
    <row r="1585" spans="1:4" x14ac:dyDescent="0.45">
      <c r="A1585" s="1" t="s">
        <v>181</v>
      </c>
      <c r="B1585" s="1" t="s">
        <v>133</v>
      </c>
      <c r="C1585" s="1" t="s">
        <v>248</v>
      </c>
      <c r="D1585" t="s">
        <v>65</v>
      </c>
    </row>
    <row r="1586" spans="1:4" x14ac:dyDescent="0.45">
      <c r="A1586" s="1" t="s">
        <v>181</v>
      </c>
      <c r="B1586" s="1" t="s">
        <v>133</v>
      </c>
      <c r="C1586" s="1" t="s">
        <v>283</v>
      </c>
      <c r="D1586" t="s">
        <v>65</v>
      </c>
    </row>
    <row r="1587" spans="1:4" x14ac:dyDescent="0.45">
      <c r="A1587" s="1" t="s">
        <v>181</v>
      </c>
      <c r="B1587" s="1" t="s">
        <v>133</v>
      </c>
      <c r="C1587" s="1" t="s">
        <v>380</v>
      </c>
      <c r="D1587" t="s">
        <v>65</v>
      </c>
    </row>
    <row r="1588" spans="1:4" x14ac:dyDescent="0.45">
      <c r="A1588" s="1" t="s">
        <v>181</v>
      </c>
      <c r="B1588" s="1" t="s">
        <v>133</v>
      </c>
      <c r="C1588" s="1" t="s">
        <v>394</v>
      </c>
      <c r="D1588" t="s">
        <v>65</v>
      </c>
    </row>
    <row r="1589" spans="1:4" x14ac:dyDescent="0.45">
      <c r="A1589" s="1" t="s">
        <v>181</v>
      </c>
      <c r="B1589" s="1" t="s">
        <v>133</v>
      </c>
      <c r="C1589" s="1" t="s">
        <v>547</v>
      </c>
      <c r="D1589" t="s">
        <v>65</v>
      </c>
    </row>
    <row r="1590" spans="1:4" x14ac:dyDescent="0.45">
      <c r="A1590" s="1" t="s">
        <v>181</v>
      </c>
      <c r="B1590" s="1" t="s">
        <v>133</v>
      </c>
      <c r="C1590" s="1" t="s">
        <v>604</v>
      </c>
      <c r="D1590" t="s">
        <v>65</v>
      </c>
    </row>
    <row r="1591" spans="1:4" x14ac:dyDescent="0.45">
      <c r="A1591" s="1" t="s">
        <v>181</v>
      </c>
      <c r="B1591" s="1" t="s">
        <v>133</v>
      </c>
      <c r="C1591" s="1" t="s">
        <v>608</v>
      </c>
      <c r="D1591" t="s">
        <v>65</v>
      </c>
    </row>
    <row r="1592" spans="1:4" x14ac:dyDescent="0.45">
      <c r="A1592" s="1" t="s">
        <v>181</v>
      </c>
      <c r="B1592" s="1" t="s">
        <v>133</v>
      </c>
      <c r="C1592" s="1" t="s">
        <v>613</v>
      </c>
      <c r="D1592" t="s">
        <v>65</v>
      </c>
    </row>
    <row r="1593" spans="1:4" x14ac:dyDescent="0.45">
      <c r="A1593" s="1" t="s">
        <v>181</v>
      </c>
      <c r="B1593" s="1" t="s">
        <v>133</v>
      </c>
      <c r="C1593" s="1" t="s">
        <v>652</v>
      </c>
      <c r="D1593" t="s">
        <v>65</v>
      </c>
    </row>
    <row r="1594" spans="1:4" x14ac:dyDescent="0.45">
      <c r="A1594" s="1" t="s">
        <v>181</v>
      </c>
      <c r="B1594" s="1" t="s">
        <v>133</v>
      </c>
      <c r="C1594" s="1" t="s">
        <v>721</v>
      </c>
      <c r="D1594" t="s">
        <v>65</v>
      </c>
    </row>
    <row r="1595" spans="1:4" x14ac:dyDescent="0.45">
      <c r="A1595" s="1" t="s">
        <v>181</v>
      </c>
      <c r="B1595" s="1" t="s">
        <v>133</v>
      </c>
      <c r="C1595" s="1" t="s">
        <v>746</v>
      </c>
      <c r="D1595" t="s">
        <v>65</v>
      </c>
    </row>
    <row r="1596" spans="1:4" x14ac:dyDescent="0.45">
      <c r="A1596" s="1" t="s">
        <v>181</v>
      </c>
      <c r="B1596" s="1" t="s">
        <v>133</v>
      </c>
      <c r="C1596" s="1" t="s">
        <v>984</v>
      </c>
      <c r="D1596" t="s">
        <v>65</v>
      </c>
    </row>
    <row r="1597" spans="1:4" x14ac:dyDescent="0.45">
      <c r="A1597" s="1" t="s">
        <v>181</v>
      </c>
      <c r="B1597" s="1" t="s">
        <v>133</v>
      </c>
      <c r="C1597" s="1" t="s">
        <v>1104</v>
      </c>
      <c r="D1597" t="s">
        <v>65</v>
      </c>
    </row>
    <row r="1598" spans="1:4" x14ac:dyDescent="0.45">
      <c r="A1598" s="1" t="s">
        <v>181</v>
      </c>
      <c r="B1598" s="1" t="s">
        <v>133</v>
      </c>
      <c r="C1598" s="1" t="s">
        <v>1170</v>
      </c>
      <c r="D1598" t="s">
        <v>65</v>
      </c>
    </row>
    <row r="1599" spans="1:4" x14ac:dyDescent="0.45">
      <c r="A1599" s="1" t="s">
        <v>181</v>
      </c>
      <c r="B1599" s="1" t="s">
        <v>133</v>
      </c>
      <c r="C1599" s="1" t="s">
        <v>1285</v>
      </c>
      <c r="D1599" t="s">
        <v>65</v>
      </c>
    </row>
    <row r="1600" spans="1:4" x14ac:dyDescent="0.45">
      <c r="A1600" s="1" t="s">
        <v>181</v>
      </c>
      <c r="B1600" s="1" t="s">
        <v>133</v>
      </c>
      <c r="C1600" s="1" t="s">
        <v>133</v>
      </c>
      <c r="D1600" t="s">
        <v>65</v>
      </c>
    </row>
    <row r="1601" spans="1:4" x14ac:dyDescent="0.45">
      <c r="A1601" s="1" t="s">
        <v>181</v>
      </c>
      <c r="B1601" s="1" t="s">
        <v>133</v>
      </c>
      <c r="C1601" s="1" t="s">
        <v>1431</v>
      </c>
      <c r="D1601" t="s">
        <v>65</v>
      </c>
    </row>
    <row r="1602" spans="1:4" x14ac:dyDescent="0.45">
      <c r="A1602" s="1" t="s">
        <v>181</v>
      </c>
      <c r="B1602" s="1" t="s">
        <v>133</v>
      </c>
      <c r="C1602" s="1" t="s">
        <v>1663</v>
      </c>
      <c r="D1602" t="s">
        <v>65</v>
      </c>
    </row>
    <row r="1603" spans="1:4" x14ac:dyDescent="0.45">
      <c r="A1603" s="1" t="s">
        <v>181</v>
      </c>
      <c r="B1603" s="1" t="s">
        <v>133</v>
      </c>
      <c r="C1603" s="1" t="s">
        <v>1698</v>
      </c>
      <c r="D1603" t="s">
        <v>65</v>
      </c>
    </row>
    <row r="1604" spans="1:4" x14ac:dyDescent="0.45">
      <c r="A1604" s="1" t="s">
        <v>181</v>
      </c>
      <c r="B1604" s="1" t="s">
        <v>133</v>
      </c>
      <c r="C1604" s="1" t="s">
        <v>1772</v>
      </c>
      <c r="D1604" t="s">
        <v>65</v>
      </c>
    </row>
    <row r="1605" spans="1:4" x14ac:dyDescent="0.45">
      <c r="A1605" s="1" t="s">
        <v>181</v>
      </c>
      <c r="B1605" s="1" t="s">
        <v>133</v>
      </c>
      <c r="C1605" s="1" t="s">
        <v>1800</v>
      </c>
      <c r="D1605" t="s">
        <v>65</v>
      </c>
    </row>
    <row r="1606" spans="1:4" x14ac:dyDescent="0.45">
      <c r="A1606" s="1" t="s">
        <v>181</v>
      </c>
      <c r="B1606" s="1" t="s">
        <v>133</v>
      </c>
      <c r="C1606" s="1" t="s">
        <v>1856</v>
      </c>
      <c r="D1606" t="s">
        <v>65</v>
      </c>
    </row>
    <row r="1607" spans="1:4" x14ac:dyDescent="0.45">
      <c r="A1607" s="1" t="s">
        <v>181</v>
      </c>
      <c r="B1607" s="1" t="s">
        <v>133</v>
      </c>
      <c r="C1607" s="1" t="s">
        <v>1933</v>
      </c>
      <c r="D1607" t="s">
        <v>65</v>
      </c>
    </row>
    <row r="1608" spans="1:4" x14ac:dyDescent="0.45">
      <c r="A1608" s="1" t="s">
        <v>181</v>
      </c>
      <c r="B1608" s="1" t="s">
        <v>133</v>
      </c>
      <c r="C1608" s="1" t="s">
        <v>1936</v>
      </c>
      <c r="D1608" t="s">
        <v>65</v>
      </c>
    </row>
    <row r="1609" spans="1:4" x14ac:dyDescent="0.45">
      <c r="A1609" s="1" t="s">
        <v>181</v>
      </c>
      <c r="B1609" s="1" t="s">
        <v>133</v>
      </c>
      <c r="C1609" s="1" t="s">
        <v>2251</v>
      </c>
      <c r="D1609" t="s">
        <v>65</v>
      </c>
    </row>
    <row r="1610" spans="1:4" x14ac:dyDescent="0.45">
      <c r="A1610" s="1" t="s">
        <v>181</v>
      </c>
      <c r="B1610" s="1" t="s">
        <v>133</v>
      </c>
      <c r="C1610" s="1" t="s">
        <v>2254</v>
      </c>
      <c r="D1610" t="s">
        <v>65</v>
      </c>
    </row>
    <row r="1611" spans="1:4" x14ac:dyDescent="0.45">
      <c r="A1611" s="1" t="s">
        <v>181</v>
      </c>
      <c r="B1611" s="1" t="s">
        <v>133</v>
      </c>
      <c r="C1611" s="1" t="s">
        <v>2257</v>
      </c>
      <c r="D1611" t="s">
        <v>65</v>
      </c>
    </row>
    <row r="1612" spans="1:4" x14ac:dyDescent="0.45">
      <c r="A1612" s="1" t="s">
        <v>181</v>
      </c>
      <c r="B1612" s="1" t="s">
        <v>133</v>
      </c>
      <c r="C1612" s="1" t="s">
        <v>2303</v>
      </c>
      <c r="D1612" t="s">
        <v>65</v>
      </c>
    </row>
    <row r="1613" spans="1:4" x14ac:dyDescent="0.45">
      <c r="A1613" s="1" t="s">
        <v>181</v>
      </c>
      <c r="B1613" s="1" t="s">
        <v>133</v>
      </c>
      <c r="C1613" s="1" t="s">
        <v>2470</v>
      </c>
      <c r="D1613" t="s">
        <v>65</v>
      </c>
    </row>
    <row r="1614" spans="1:4" x14ac:dyDescent="0.45">
      <c r="A1614" s="1" t="s">
        <v>181</v>
      </c>
      <c r="B1614" s="1" t="s">
        <v>133</v>
      </c>
      <c r="C1614" s="1" t="s">
        <v>2556</v>
      </c>
      <c r="D1614" t="s">
        <v>57</v>
      </c>
    </row>
    <row r="1615" spans="1:4" x14ac:dyDescent="0.45">
      <c r="A1615" s="1" t="s">
        <v>181</v>
      </c>
      <c r="B1615" s="1" t="s">
        <v>133</v>
      </c>
      <c r="C1615" s="1" t="s">
        <v>2773</v>
      </c>
      <c r="D1615" t="s">
        <v>57</v>
      </c>
    </row>
    <row r="1616" spans="1:4" x14ac:dyDescent="0.45">
      <c r="A1616" s="1" t="s">
        <v>181</v>
      </c>
      <c r="B1616" s="1" t="s">
        <v>133</v>
      </c>
      <c r="C1616" s="1" t="s">
        <v>2788</v>
      </c>
      <c r="D1616" t="s">
        <v>57</v>
      </c>
    </row>
    <row r="1617" spans="1:4" x14ac:dyDescent="0.45">
      <c r="A1617" s="1" t="s">
        <v>181</v>
      </c>
      <c r="B1617" s="1" t="s">
        <v>134</v>
      </c>
      <c r="C1617" s="1" t="s">
        <v>353</v>
      </c>
      <c r="D1617" t="s">
        <v>57</v>
      </c>
    </row>
    <row r="1618" spans="1:4" x14ac:dyDescent="0.45">
      <c r="A1618" s="1" t="s">
        <v>181</v>
      </c>
      <c r="B1618" s="1" t="s">
        <v>134</v>
      </c>
      <c r="C1618" s="1" t="s">
        <v>435</v>
      </c>
      <c r="D1618" t="s">
        <v>57</v>
      </c>
    </row>
    <row r="1619" spans="1:4" x14ac:dyDescent="0.45">
      <c r="A1619" s="1" t="s">
        <v>181</v>
      </c>
      <c r="B1619" s="1" t="s">
        <v>134</v>
      </c>
      <c r="C1619" s="1" t="s">
        <v>436</v>
      </c>
      <c r="D1619" t="s">
        <v>57</v>
      </c>
    </row>
    <row r="1620" spans="1:4" x14ac:dyDescent="0.45">
      <c r="A1620" s="1" t="s">
        <v>181</v>
      </c>
      <c r="B1620" s="1" t="s">
        <v>134</v>
      </c>
      <c r="C1620" s="1" t="s">
        <v>477</v>
      </c>
      <c r="D1620" t="s">
        <v>57</v>
      </c>
    </row>
    <row r="1621" spans="1:4" x14ac:dyDescent="0.45">
      <c r="A1621" s="1" t="s">
        <v>181</v>
      </c>
      <c r="B1621" s="1" t="s">
        <v>134</v>
      </c>
      <c r="C1621" s="1" t="s">
        <v>728</v>
      </c>
      <c r="D1621" t="s">
        <v>57</v>
      </c>
    </row>
    <row r="1622" spans="1:4" x14ac:dyDescent="0.45">
      <c r="A1622" s="1" t="s">
        <v>181</v>
      </c>
      <c r="B1622" s="1" t="s">
        <v>134</v>
      </c>
      <c r="C1622" s="1" t="s">
        <v>1054</v>
      </c>
      <c r="D1622" t="s">
        <v>57</v>
      </c>
    </row>
    <row r="1623" spans="1:4" x14ac:dyDescent="0.45">
      <c r="A1623" s="1" t="s">
        <v>181</v>
      </c>
      <c r="B1623" s="1" t="s">
        <v>134</v>
      </c>
      <c r="C1623" s="1" t="s">
        <v>1237</v>
      </c>
      <c r="D1623" t="s">
        <v>57</v>
      </c>
    </row>
    <row r="1624" spans="1:4" x14ac:dyDescent="0.45">
      <c r="A1624" s="1" t="s">
        <v>181</v>
      </c>
      <c r="B1624" s="1" t="s">
        <v>134</v>
      </c>
      <c r="C1624" s="1" t="s">
        <v>134</v>
      </c>
      <c r="D1624" t="s">
        <v>57</v>
      </c>
    </row>
    <row r="1625" spans="1:4" x14ac:dyDescent="0.45">
      <c r="A1625" s="1" t="s">
        <v>181</v>
      </c>
      <c r="B1625" s="1" t="s">
        <v>134</v>
      </c>
      <c r="C1625" s="1" t="s">
        <v>1745</v>
      </c>
      <c r="D1625" t="s">
        <v>57</v>
      </c>
    </row>
    <row r="1626" spans="1:4" x14ac:dyDescent="0.45">
      <c r="A1626" s="1" t="s">
        <v>181</v>
      </c>
      <c r="B1626" s="1" t="s">
        <v>134</v>
      </c>
      <c r="C1626" s="1" t="s">
        <v>1770</v>
      </c>
      <c r="D1626" t="s">
        <v>57</v>
      </c>
    </row>
    <row r="1627" spans="1:4" x14ac:dyDescent="0.45">
      <c r="A1627" s="1" t="s">
        <v>181</v>
      </c>
      <c r="B1627" s="1" t="s">
        <v>134</v>
      </c>
      <c r="C1627" s="1" t="s">
        <v>1774</v>
      </c>
      <c r="D1627" t="s">
        <v>57</v>
      </c>
    </row>
    <row r="1628" spans="1:4" x14ac:dyDescent="0.45">
      <c r="A1628" s="1" t="s">
        <v>181</v>
      </c>
      <c r="B1628" s="1" t="s">
        <v>134</v>
      </c>
      <c r="C1628" s="1" t="s">
        <v>1833</v>
      </c>
      <c r="D1628" t="s">
        <v>57</v>
      </c>
    </row>
    <row r="1629" spans="1:4" x14ac:dyDescent="0.45">
      <c r="A1629" s="1" t="s">
        <v>181</v>
      </c>
      <c r="B1629" s="1" t="s">
        <v>134</v>
      </c>
      <c r="C1629" s="1" t="s">
        <v>2022</v>
      </c>
      <c r="D1629" t="s">
        <v>57</v>
      </c>
    </row>
    <row r="1630" spans="1:4" x14ac:dyDescent="0.45">
      <c r="A1630" s="1" t="s">
        <v>181</v>
      </c>
      <c r="B1630" s="1" t="s">
        <v>134</v>
      </c>
      <c r="C1630" s="1" t="s">
        <v>2063</v>
      </c>
      <c r="D1630" t="s">
        <v>57</v>
      </c>
    </row>
    <row r="1631" spans="1:4" x14ac:dyDescent="0.45">
      <c r="A1631" s="1" t="s">
        <v>181</v>
      </c>
      <c r="B1631" s="1" t="s">
        <v>134</v>
      </c>
      <c r="C1631" s="1" t="s">
        <v>2084</v>
      </c>
      <c r="D1631" t="s">
        <v>57</v>
      </c>
    </row>
    <row r="1632" spans="1:4" x14ac:dyDescent="0.45">
      <c r="A1632" s="1" t="s">
        <v>181</v>
      </c>
      <c r="B1632" s="1" t="s">
        <v>134</v>
      </c>
      <c r="C1632" s="1" t="s">
        <v>2086</v>
      </c>
      <c r="D1632" t="s">
        <v>57</v>
      </c>
    </row>
    <row r="1633" spans="1:4" x14ac:dyDescent="0.45">
      <c r="A1633" s="1" t="s">
        <v>181</v>
      </c>
      <c r="B1633" s="1" t="s">
        <v>134</v>
      </c>
      <c r="C1633" s="1" t="s">
        <v>2318</v>
      </c>
      <c r="D1633" t="s">
        <v>57</v>
      </c>
    </row>
    <row r="1634" spans="1:4" x14ac:dyDescent="0.45">
      <c r="A1634" s="1" t="s">
        <v>181</v>
      </c>
      <c r="B1634" s="1" t="s">
        <v>134</v>
      </c>
      <c r="C1634" s="1" t="s">
        <v>2335</v>
      </c>
      <c r="D1634" t="s">
        <v>57</v>
      </c>
    </row>
    <row r="1635" spans="1:4" x14ac:dyDescent="0.45">
      <c r="A1635" s="1" t="s">
        <v>181</v>
      </c>
      <c r="B1635" s="1" t="s">
        <v>134</v>
      </c>
      <c r="C1635" s="1" t="s">
        <v>2576</v>
      </c>
      <c r="D1635" t="s">
        <v>57</v>
      </c>
    </row>
    <row r="1636" spans="1:4" x14ac:dyDescent="0.45">
      <c r="A1636" s="1" t="s">
        <v>181</v>
      </c>
      <c r="B1636" s="1" t="s">
        <v>134</v>
      </c>
      <c r="C1636" s="1" t="s">
        <v>2720</v>
      </c>
      <c r="D1636" t="s">
        <v>57</v>
      </c>
    </row>
    <row r="1637" spans="1:4" x14ac:dyDescent="0.45">
      <c r="A1637" s="1" t="s">
        <v>181</v>
      </c>
      <c r="B1637" s="1" t="s">
        <v>134</v>
      </c>
      <c r="C1637" s="1" t="s">
        <v>2746</v>
      </c>
      <c r="D1637" t="s">
        <v>29</v>
      </c>
    </row>
    <row r="1638" spans="1:4" x14ac:dyDescent="0.45">
      <c r="A1638" s="1" t="s">
        <v>181</v>
      </c>
      <c r="B1638" s="1" t="s">
        <v>134</v>
      </c>
      <c r="C1638" s="1" t="s">
        <v>2822</v>
      </c>
      <c r="D1638" t="s">
        <v>29</v>
      </c>
    </row>
    <row r="1639" spans="1:4" x14ac:dyDescent="0.45">
      <c r="A1639" s="1" t="s">
        <v>181</v>
      </c>
      <c r="B1639" s="1" t="s">
        <v>134</v>
      </c>
      <c r="C1639" s="1" t="s">
        <v>2826</v>
      </c>
      <c r="D1639" t="s">
        <v>29</v>
      </c>
    </row>
    <row r="1640" spans="1:4" x14ac:dyDescent="0.45">
      <c r="A1640" s="1" t="s">
        <v>181</v>
      </c>
      <c r="B1640" s="1" t="s">
        <v>135</v>
      </c>
      <c r="C1640" s="1" t="s">
        <v>236</v>
      </c>
      <c r="D1640" t="s">
        <v>29</v>
      </c>
    </row>
    <row r="1641" spans="1:4" x14ac:dyDescent="0.45">
      <c r="A1641" s="1" t="s">
        <v>181</v>
      </c>
      <c r="B1641" s="1" t="s">
        <v>135</v>
      </c>
      <c r="C1641" s="1" t="s">
        <v>693</v>
      </c>
      <c r="D1641" t="s">
        <v>29</v>
      </c>
    </row>
    <row r="1642" spans="1:4" x14ac:dyDescent="0.45">
      <c r="A1642" s="1" t="s">
        <v>181</v>
      </c>
      <c r="B1642" s="1" t="s">
        <v>135</v>
      </c>
      <c r="C1642" s="1" t="s">
        <v>711</v>
      </c>
      <c r="D1642" t="s">
        <v>29</v>
      </c>
    </row>
    <row r="1643" spans="1:4" x14ac:dyDescent="0.45">
      <c r="A1643" s="1" t="s">
        <v>181</v>
      </c>
      <c r="B1643" s="1" t="s">
        <v>135</v>
      </c>
      <c r="C1643" s="1" t="s">
        <v>854</v>
      </c>
      <c r="D1643" t="s">
        <v>29</v>
      </c>
    </row>
    <row r="1644" spans="1:4" x14ac:dyDescent="0.45">
      <c r="A1644" s="1" t="s">
        <v>181</v>
      </c>
      <c r="B1644" s="1" t="s">
        <v>135</v>
      </c>
      <c r="C1644" s="1" t="s">
        <v>855</v>
      </c>
      <c r="D1644" t="s">
        <v>29</v>
      </c>
    </row>
    <row r="1645" spans="1:4" x14ac:dyDescent="0.45">
      <c r="A1645" s="1" t="s">
        <v>181</v>
      </c>
      <c r="B1645" s="1" t="s">
        <v>135</v>
      </c>
      <c r="C1645" s="1" t="s">
        <v>874</v>
      </c>
      <c r="D1645" t="s">
        <v>29</v>
      </c>
    </row>
    <row r="1646" spans="1:4" x14ac:dyDescent="0.45">
      <c r="A1646" s="1" t="s">
        <v>181</v>
      </c>
      <c r="B1646" s="1" t="s">
        <v>135</v>
      </c>
      <c r="C1646" s="1" t="s">
        <v>1010</v>
      </c>
      <c r="D1646" t="s">
        <v>29</v>
      </c>
    </row>
    <row r="1647" spans="1:4" x14ac:dyDescent="0.45">
      <c r="A1647" s="1" t="s">
        <v>181</v>
      </c>
      <c r="B1647" s="1" t="s">
        <v>135</v>
      </c>
      <c r="C1647" s="1" t="s">
        <v>1239</v>
      </c>
      <c r="D1647" t="s">
        <v>29</v>
      </c>
    </row>
    <row r="1648" spans="1:4" x14ac:dyDescent="0.45">
      <c r="A1648" s="1" t="s">
        <v>181</v>
      </c>
      <c r="B1648" s="1" t="s">
        <v>135</v>
      </c>
      <c r="C1648" s="1" t="s">
        <v>1387</v>
      </c>
      <c r="D1648" t="s">
        <v>29</v>
      </c>
    </row>
    <row r="1649" spans="1:4" x14ac:dyDescent="0.45">
      <c r="A1649" s="1" t="s">
        <v>181</v>
      </c>
      <c r="B1649" s="1" t="s">
        <v>135</v>
      </c>
      <c r="C1649" s="1" t="s">
        <v>1430</v>
      </c>
      <c r="D1649" t="s">
        <v>29</v>
      </c>
    </row>
    <row r="1650" spans="1:4" x14ac:dyDescent="0.45">
      <c r="A1650" s="1" t="s">
        <v>181</v>
      </c>
      <c r="B1650" s="1" t="s">
        <v>135</v>
      </c>
      <c r="C1650" s="1" t="s">
        <v>1564</v>
      </c>
      <c r="D1650" t="s">
        <v>29</v>
      </c>
    </row>
    <row r="1651" spans="1:4" x14ac:dyDescent="0.45">
      <c r="A1651" s="1" t="s">
        <v>181</v>
      </c>
      <c r="B1651" s="1" t="s">
        <v>135</v>
      </c>
      <c r="C1651" s="1" t="s">
        <v>1592</v>
      </c>
      <c r="D1651" t="s">
        <v>29</v>
      </c>
    </row>
    <row r="1652" spans="1:4" x14ac:dyDescent="0.45">
      <c r="A1652" s="1" t="s">
        <v>181</v>
      </c>
      <c r="B1652" s="1" t="s">
        <v>135</v>
      </c>
      <c r="C1652" s="1" t="s">
        <v>1724</v>
      </c>
      <c r="D1652" t="s">
        <v>29</v>
      </c>
    </row>
    <row r="1653" spans="1:4" x14ac:dyDescent="0.45">
      <c r="A1653" s="1" t="s">
        <v>181</v>
      </c>
      <c r="B1653" s="1" t="s">
        <v>135</v>
      </c>
      <c r="C1653" s="1" t="s">
        <v>135</v>
      </c>
      <c r="D1653" t="s">
        <v>29</v>
      </c>
    </row>
    <row r="1654" spans="1:4" x14ac:dyDescent="0.45">
      <c r="A1654" s="1" t="s">
        <v>181</v>
      </c>
      <c r="B1654" s="1" t="s">
        <v>135</v>
      </c>
      <c r="C1654" s="1" t="s">
        <v>2248</v>
      </c>
      <c r="D1654" t="s">
        <v>29</v>
      </c>
    </row>
    <row r="1655" spans="1:4" x14ac:dyDescent="0.45">
      <c r="A1655" s="1" t="s">
        <v>181</v>
      </c>
      <c r="B1655" s="1" t="s">
        <v>135</v>
      </c>
      <c r="C1655" s="1" t="s">
        <v>2249</v>
      </c>
      <c r="D1655" t="s">
        <v>29</v>
      </c>
    </row>
    <row r="1656" spans="1:4" x14ac:dyDescent="0.45">
      <c r="A1656" s="1" t="s">
        <v>181</v>
      </c>
      <c r="B1656" s="1" t="s">
        <v>135</v>
      </c>
      <c r="C1656" s="1" t="s">
        <v>2256</v>
      </c>
      <c r="D1656" t="s">
        <v>29</v>
      </c>
    </row>
    <row r="1657" spans="1:4" x14ac:dyDescent="0.45">
      <c r="A1657" s="1" t="s">
        <v>181</v>
      </c>
      <c r="B1657" s="1" t="s">
        <v>135</v>
      </c>
      <c r="C1657" s="1" t="s">
        <v>2341</v>
      </c>
      <c r="D1657" t="s">
        <v>29</v>
      </c>
    </row>
    <row r="1658" spans="1:4" x14ac:dyDescent="0.45">
      <c r="A1658" s="1" t="s">
        <v>181</v>
      </c>
      <c r="B1658" s="1" t="s">
        <v>135</v>
      </c>
      <c r="C1658" s="1" t="s">
        <v>2406</v>
      </c>
      <c r="D1658" t="s">
        <v>29</v>
      </c>
    </row>
    <row r="1659" spans="1:4" x14ac:dyDescent="0.45">
      <c r="A1659" s="1" t="s">
        <v>181</v>
      </c>
      <c r="B1659" s="1" t="s">
        <v>135</v>
      </c>
      <c r="C1659" s="1" t="s">
        <v>2407</v>
      </c>
      <c r="D1659" t="s">
        <v>29</v>
      </c>
    </row>
    <row r="1660" spans="1:4" x14ac:dyDescent="0.45">
      <c r="A1660" s="1" t="s">
        <v>181</v>
      </c>
      <c r="B1660" s="1" t="s">
        <v>135</v>
      </c>
      <c r="C1660" s="1" t="s">
        <v>2415</v>
      </c>
      <c r="D1660" t="s">
        <v>29</v>
      </c>
    </row>
    <row r="1661" spans="1:4" x14ac:dyDescent="0.45">
      <c r="A1661" s="1" t="s">
        <v>181</v>
      </c>
      <c r="B1661" s="1" t="s">
        <v>135</v>
      </c>
      <c r="C1661" s="1" t="s">
        <v>2422</v>
      </c>
      <c r="D1661" t="s">
        <v>29</v>
      </c>
    </row>
    <row r="1662" spans="1:4" x14ac:dyDescent="0.45">
      <c r="A1662" s="1" t="s">
        <v>181</v>
      </c>
      <c r="B1662" s="1" t="s">
        <v>135</v>
      </c>
      <c r="C1662" s="1" t="s">
        <v>2429</v>
      </c>
      <c r="D1662" t="s">
        <v>29</v>
      </c>
    </row>
    <row r="1663" spans="1:4" x14ac:dyDescent="0.45">
      <c r="A1663" s="1" t="s">
        <v>181</v>
      </c>
      <c r="B1663" s="1" t="s">
        <v>135</v>
      </c>
      <c r="C1663" s="1" t="s">
        <v>2667</v>
      </c>
      <c r="D1663" t="s">
        <v>29</v>
      </c>
    </row>
    <row r="1664" spans="1:4" x14ac:dyDescent="0.45">
      <c r="A1664" s="1" t="s">
        <v>181</v>
      </c>
      <c r="B1664" s="1" t="s">
        <v>135</v>
      </c>
      <c r="C1664" s="1" t="s">
        <v>2671</v>
      </c>
      <c r="D1664" t="s">
        <v>29</v>
      </c>
    </row>
    <row r="1665" spans="1:4" x14ac:dyDescent="0.45">
      <c r="A1665" s="1" t="s">
        <v>181</v>
      </c>
      <c r="B1665" s="1" t="s">
        <v>135</v>
      </c>
      <c r="C1665" s="1" t="s">
        <v>2680</v>
      </c>
      <c r="D1665" t="s">
        <v>29</v>
      </c>
    </row>
    <row r="1666" spans="1:4" x14ac:dyDescent="0.45">
      <c r="A1666" s="1" t="s">
        <v>181</v>
      </c>
      <c r="B1666" s="1" t="s">
        <v>135</v>
      </c>
      <c r="C1666" s="1" t="s">
        <v>2743</v>
      </c>
      <c r="D1666" t="s">
        <v>15</v>
      </c>
    </row>
    <row r="1667" spans="1:4" x14ac:dyDescent="0.45">
      <c r="A1667" s="1" t="s">
        <v>181</v>
      </c>
      <c r="B1667" s="1" t="s">
        <v>135</v>
      </c>
      <c r="C1667" s="1" t="s">
        <v>2752</v>
      </c>
      <c r="D1667" t="s">
        <v>15</v>
      </c>
    </row>
    <row r="1668" spans="1:4" x14ac:dyDescent="0.45">
      <c r="A1668" s="1" t="s">
        <v>181</v>
      </c>
      <c r="B1668" s="1" t="s">
        <v>135</v>
      </c>
      <c r="C1668" s="1" t="s">
        <v>2872</v>
      </c>
      <c r="D1668" t="s">
        <v>15</v>
      </c>
    </row>
    <row r="1669" spans="1:4" x14ac:dyDescent="0.45">
      <c r="A1669" s="1" t="s">
        <v>181</v>
      </c>
      <c r="B1669" s="1" t="s">
        <v>136</v>
      </c>
      <c r="C1669" s="1" t="s">
        <v>191</v>
      </c>
      <c r="D1669" t="s">
        <v>15</v>
      </c>
    </row>
    <row r="1670" spans="1:4" x14ac:dyDescent="0.45">
      <c r="A1670" s="1" t="s">
        <v>181</v>
      </c>
      <c r="B1670" s="1" t="s">
        <v>136</v>
      </c>
      <c r="C1670" s="1" t="s">
        <v>214</v>
      </c>
      <c r="D1670" t="s">
        <v>15</v>
      </c>
    </row>
    <row r="1671" spans="1:4" x14ac:dyDescent="0.45">
      <c r="A1671" s="1" t="s">
        <v>181</v>
      </c>
      <c r="B1671" s="1" t="s">
        <v>136</v>
      </c>
      <c r="C1671" s="1" t="s">
        <v>272</v>
      </c>
      <c r="D1671" t="s">
        <v>15</v>
      </c>
    </row>
    <row r="1672" spans="1:4" x14ac:dyDescent="0.45">
      <c r="A1672" s="1" t="s">
        <v>181</v>
      </c>
      <c r="B1672" s="1" t="s">
        <v>136</v>
      </c>
      <c r="C1672" s="1" t="s">
        <v>352</v>
      </c>
      <c r="D1672" t="s">
        <v>15</v>
      </c>
    </row>
    <row r="1673" spans="1:4" x14ac:dyDescent="0.45">
      <c r="A1673" s="1" t="s">
        <v>181</v>
      </c>
      <c r="B1673" s="1" t="s">
        <v>136</v>
      </c>
      <c r="C1673" s="1" t="s">
        <v>356</v>
      </c>
      <c r="D1673" t="s">
        <v>15</v>
      </c>
    </row>
    <row r="1674" spans="1:4" x14ac:dyDescent="0.45">
      <c r="A1674" s="1" t="s">
        <v>181</v>
      </c>
      <c r="B1674" s="1" t="s">
        <v>136</v>
      </c>
      <c r="C1674" s="1" t="s">
        <v>371</v>
      </c>
      <c r="D1674" t="s">
        <v>15</v>
      </c>
    </row>
    <row r="1675" spans="1:4" x14ac:dyDescent="0.45">
      <c r="A1675" s="1" t="s">
        <v>181</v>
      </c>
      <c r="B1675" s="1" t="s">
        <v>136</v>
      </c>
      <c r="C1675" s="1" t="s">
        <v>414</v>
      </c>
      <c r="D1675" t="s">
        <v>15</v>
      </c>
    </row>
    <row r="1676" spans="1:4" x14ac:dyDescent="0.45">
      <c r="A1676" s="1" t="s">
        <v>181</v>
      </c>
      <c r="B1676" s="1" t="s">
        <v>136</v>
      </c>
      <c r="C1676" s="1" t="s">
        <v>464</v>
      </c>
      <c r="D1676" t="s">
        <v>15</v>
      </c>
    </row>
    <row r="1677" spans="1:4" x14ac:dyDescent="0.45">
      <c r="A1677" s="1" t="s">
        <v>181</v>
      </c>
      <c r="B1677" s="1" t="s">
        <v>136</v>
      </c>
      <c r="C1677" s="1" t="s">
        <v>479</v>
      </c>
      <c r="D1677" t="s">
        <v>15</v>
      </c>
    </row>
    <row r="1678" spans="1:4" x14ac:dyDescent="0.45">
      <c r="A1678" s="1" t="s">
        <v>181</v>
      </c>
      <c r="B1678" s="1" t="s">
        <v>136</v>
      </c>
      <c r="C1678" s="1" t="s">
        <v>526</v>
      </c>
      <c r="D1678" t="s">
        <v>15</v>
      </c>
    </row>
    <row r="1679" spans="1:4" x14ac:dyDescent="0.45">
      <c r="A1679" s="1" t="s">
        <v>181</v>
      </c>
      <c r="B1679" s="1" t="s">
        <v>136</v>
      </c>
      <c r="C1679" s="1" t="s">
        <v>619</v>
      </c>
      <c r="D1679" t="s">
        <v>15</v>
      </c>
    </row>
    <row r="1680" spans="1:4" x14ac:dyDescent="0.45">
      <c r="A1680" s="1" t="s">
        <v>181</v>
      </c>
      <c r="B1680" s="1" t="s">
        <v>136</v>
      </c>
      <c r="C1680" s="1" t="s">
        <v>622</v>
      </c>
      <c r="D1680" t="s">
        <v>15</v>
      </c>
    </row>
    <row r="1681" spans="1:4" x14ac:dyDescent="0.45">
      <c r="A1681" s="1" t="s">
        <v>181</v>
      </c>
      <c r="B1681" s="1" t="s">
        <v>136</v>
      </c>
      <c r="C1681" s="1" t="s">
        <v>645</v>
      </c>
      <c r="D1681" t="s">
        <v>15</v>
      </c>
    </row>
    <row r="1682" spans="1:4" x14ac:dyDescent="0.45">
      <c r="A1682" s="1" t="s">
        <v>181</v>
      </c>
      <c r="B1682" s="1" t="s">
        <v>136</v>
      </c>
      <c r="C1682" s="1" t="s">
        <v>682</v>
      </c>
      <c r="D1682" t="s">
        <v>15</v>
      </c>
    </row>
    <row r="1683" spans="1:4" x14ac:dyDescent="0.45">
      <c r="A1683" s="1" t="s">
        <v>181</v>
      </c>
      <c r="B1683" s="1" t="s">
        <v>136</v>
      </c>
      <c r="C1683" s="1" t="s">
        <v>687</v>
      </c>
      <c r="D1683" t="s">
        <v>15</v>
      </c>
    </row>
    <row r="1684" spans="1:4" x14ac:dyDescent="0.45">
      <c r="A1684" s="1" t="s">
        <v>181</v>
      </c>
      <c r="B1684" s="1" t="s">
        <v>136</v>
      </c>
      <c r="C1684" s="1" t="s">
        <v>688</v>
      </c>
      <c r="D1684" t="s">
        <v>15</v>
      </c>
    </row>
    <row r="1685" spans="1:4" x14ac:dyDescent="0.45">
      <c r="A1685" s="1" t="s">
        <v>181</v>
      </c>
      <c r="B1685" s="1" t="s">
        <v>136</v>
      </c>
      <c r="C1685" s="1" t="s">
        <v>710</v>
      </c>
      <c r="D1685" t="s">
        <v>15</v>
      </c>
    </row>
    <row r="1686" spans="1:4" x14ac:dyDescent="0.45">
      <c r="A1686" s="1" t="s">
        <v>181</v>
      </c>
      <c r="B1686" s="1" t="s">
        <v>136</v>
      </c>
      <c r="C1686" s="1" t="s">
        <v>723</v>
      </c>
      <c r="D1686" t="s">
        <v>15</v>
      </c>
    </row>
    <row r="1687" spans="1:4" x14ac:dyDescent="0.45">
      <c r="A1687" s="1" t="s">
        <v>181</v>
      </c>
      <c r="B1687" s="1" t="s">
        <v>136</v>
      </c>
      <c r="C1687" s="1" t="s">
        <v>742</v>
      </c>
      <c r="D1687" t="s">
        <v>15</v>
      </c>
    </row>
    <row r="1688" spans="1:4" x14ac:dyDescent="0.45">
      <c r="A1688" s="1" t="s">
        <v>181</v>
      </c>
      <c r="B1688" s="1" t="s">
        <v>136</v>
      </c>
      <c r="C1688" s="1" t="s">
        <v>763</v>
      </c>
      <c r="D1688" t="s">
        <v>15</v>
      </c>
    </row>
    <row r="1689" spans="1:4" x14ac:dyDescent="0.45">
      <c r="A1689" s="1" t="s">
        <v>181</v>
      </c>
      <c r="B1689" s="1" t="s">
        <v>136</v>
      </c>
      <c r="C1689" s="1" t="s">
        <v>765</v>
      </c>
      <c r="D1689" t="s">
        <v>15</v>
      </c>
    </row>
    <row r="1690" spans="1:4" x14ac:dyDescent="0.45">
      <c r="A1690" s="1" t="s">
        <v>181</v>
      </c>
      <c r="B1690" s="1" t="s">
        <v>136</v>
      </c>
      <c r="C1690" s="1" t="s">
        <v>859</v>
      </c>
      <c r="D1690" t="s">
        <v>15</v>
      </c>
    </row>
    <row r="1691" spans="1:4" x14ac:dyDescent="0.45">
      <c r="A1691" s="1" t="s">
        <v>181</v>
      </c>
      <c r="B1691" s="1" t="s">
        <v>136</v>
      </c>
      <c r="C1691" s="1" t="s">
        <v>932</v>
      </c>
      <c r="D1691" t="s">
        <v>15</v>
      </c>
    </row>
    <row r="1692" spans="1:4" x14ac:dyDescent="0.45">
      <c r="A1692" s="1" t="s">
        <v>181</v>
      </c>
      <c r="B1692" s="1" t="s">
        <v>136</v>
      </c>
      <c r="C1692" s="1" t="s">
        <v>934</v>
      </c>
      <c r="D1692" t="s">
        <v>15</v>
      </c>
    </row>
    <row r="1693" spans="1:4" x14ac:dyDescent="0.45">
      <c r="A1693" s="1" t="s">
        <v>181</v>
      </c>
      <c r="B1693" s="1" t="s">
        <v>136</v>
      </c>
      <c r="C1693" s="1" t="s">
        <v>937</v>
      </c>
      <c r="D1693" t="s">
        <v>15</v>
      </c>
    </row>
    <row r="1694" spans="1:4" x14ac:dyDescent="0.45">
      <c r="A1694" s="1" t="s">
        <v>181</v>
      </c>
      <c r="B1694" s="1" t="s">
        <v>136</v>
      </c>
      <c r="C1694" s="1" t="s">
        <v>935</v>
      </c>
      <c r="D1694" t="s">
        <v>15</v>
      </c>
    </row>
    <row r="1695" spans="1:4" x14ac:dyDescent="0.45">
      <c r="A1695" s="1" t="s">
        <v>181</v>
      </c>
      <c r="B1695" s="1" t="s">
        <v>136</v>
      </c>
      <c r="C1695" s="1" t="s">
        <v>936</v>
      </c>
      <c r="D1695" t="s">
        <v>15</v>
      </c>
    </row>
    <row r="1696" spans="1:4" x14ac:dyDescent="0.45">
      <c r="A1696" s="1" t="s">
        <v>181</v>
      </c>
      <c r="B1696" s="1" t="s">
        <v>136</v>
      </c>
      <c r="C1696" s="1" t="s">
        <v>1007</v>
      </c>
      <c r="D1696" t="s">
        <v>15</v>
      </c>
    </row>
    <row r="1697" spans="1:4" x14ac:dyDescent="0.45">
      <c r="A1697" s="1" t="s">
        <v>181</v>
      </c>
      <c r="B1697" s="1" t="s">
        <v>136</v>
      </c>
      <c r="C1697" s="1" t="s">
        <v>1011</v>
      </c>
      <c r="D1697" t="s">
        <v>15</v>
      </c>
    </row>
    <row r="1698" spans="1:4" x14ac:dyDescent="0.45">
      <c r="A1698" s="1" t="s">
        <v>181</v>
      </c>
      <c r="B1698" s="1" t="s">
        <v>136</v>
      </c>
      <c r="C1698" s="1" t="s">
        <v>1083</v>
      </c>
      <c r="D1698" t="s">
        <v>15</v>
      </c>
    </row>
    <row r="1699" spans="1:4" x14ac:dyDescent="0.45">
      <c r="A1699" s="1" t="s">
        <v>181</v>
      </c>
      <c r="B1699" s="1" t="s">
        <v>136</v>
      </c>
      <c r="C1699" s="1" t="s">
        <v>1096</v>
      </c>
      <c r="D1699" t="s">
        <v>15</v>
      </c>
    </row>
    <row r="1700" spans="1:4" x14ac:dyDescent="0.45">
      <c r="A1700" s="1" t="s">
        <v>181</v>
      </c>
      <c r="B1700" s="1" t="s">
        <v>136</v>
      </c>
      <c r="C1700" s="1" t="s">
        <v>1105</v>
      </c>
      <c r="D1700" t="s">
        <v>15</v>
      </c>
    </row>
    <row r="1701" spans="1:4" x14ac:dyDescent="0.45">
      <c r="A1701" s="1" t="s">
        <v>181</v>
      </c>
      <c r="B1701" s="1" t="s">
        <v>136</v>
      </c>
      <c r="C1701" s="1" t="s">
        <v>1133</v>
      </c>
      <c r="D1701" t="s">
        <v>15</v>
      </c>
    </row>
    <row r="1702" spans="1:4" x14ac:dyDescent="0.45">
      <c r="A1702" s="1" t="s">
        <v>181</v>
      </c>
      <c r="B1702" s="1" t="s">
        <v>136</v>
      </c>
      <c r="C1702" s="1" t="s">
        <v>1136</v>
      </c>
      <c r="D1702" t="s">
        <v>15</v>
      </c>
    </row>
    <row r="1703" spans="1:4" x14ac:dyDescent="0.45">
      <c r="A1703" s="1" t="s">
        <v>181</v>
      </c>
      <c r="B1703" s="1" t="s">
        <v>136</v>
      </c>
      <c r="C1703" s="1" t="s">
        <v>1256</v>
      </c>
      <c r="D1703" t="s">
        <v>15</v>
      </c>
    </row>
    <row r="1704" spans="1:4" x14ac:dyDescent="0.45">
      <c r="A1704" s="1" t="s">
        <v>181</v>
      </c>
      <c r="B1704" s="1" t="s">
        <v>136</v>
      </c>
      <c r="C1704" s="1" t="s">
        <v>1292</v>
      </c>
      <c r="D1704" t="s">
        <v>15</v>
      </c>
    </row>
    <row r="1705" spans="1:4" x14ac:dyDescent="0.45">
      <c r="A1705" s="1" t="s">
        <v>181</v>
      </c>
      <c r="B1705" s="1" t="s">
        <v>136</v>
      </c>
      <c r="C1705" s="1" t="s">
        <v>1307</v>
      </c>
      <c r="D1705" t="s">
        <v>15</v>
      </c>
    </row>
    <row r="1706" spans="1:4" x14ac:dyDescent="0.45">
      <c r="A1706" s="1" t="s">
        <v>181</v>
      </c>
      <c r="B1706" s="1" t="s">
        <v>136</v>
      </c>
      <c r="C1706" s="1" t="s">
        <v>1325</v>
      </c>
      <c r="D1706" t="s">
        <v>15</v>
      </c>
    </row>
    <row r="1707" spans="1:4" x14ac:dyDescent="0.45">
      <c r="A1707" s="1" t="s">
        <v>181</v>
      </c>
      <c r="B1707" s="1" t="s">
        <v>136</v>
      </c>
      <c r="C1707" s="1" t="s">
        <v>1339</v>
      </c>
      <c r="D1707" t="s">
        <v>15</v>
      </c>
    </row>
    <row r="1708" spans="1:4" x14ac:dyDescent="0.45">
      <c r="A1708" s="1" t="s">
        <v>181</v>
      </c>
      <c r="B1708" s="1" t="s">
        <v>136</v>
      </c>
      <c r="C1708" s="1" t="s">
        <v>1347</v>
      </c>
      <c r="D1708" t="s">
        <v>15</v>
      </c>
    </row>
    <row r="1709" spans="1:4" x14ac:dyDescent="0.45">
      <c r="A1709" s="1" t="s">
        <v>181</v>
      </c>
      <c r="B1709" s="1" t="s">
        <v>136</v>
      </c>
      <c r="C1709" s="1" t="s">
        <v>1359</v>
      </c>
      <c r="D1709" t="s">
        <v>15</v>
      </c>
    </row>
    <row r="1710" spans="1:4" x14ac:dyDescent="0.45">
      <c r="A1710" s="1" t="s">
        <v>181</v>
      </c>
      <c r="B1710" s="1" t="s">
        <v>136</v>
      </c>
      <c r="C1710" s="1" t="s">
        <v>1372</v>
      </c>
      <c r="D1710" t="s">
        <v>15</v>
      </c>
    </row>
    <row r="1711" spans="1:4" x14ac:dyDescent="0.45">
      <c r="A1711" s="1" t="s">
        <v>181</v>
      </c>
      <c r="B1711" s="1" t="s">
        <v>136</v>
      </c>
      <c r="C1711" s="1" t="s">
        <v>1375</v>
      </c>
      <c r="D1711" t="s">
        <v>15</v>
      </c>
    </row>
    <row r="1712" spans="1:4" x14ac:dyDescent="0.45">
      <c r="A1712" s="1" t="s">
        <v>181</v>
      </c>
      <c r="B1712" s="1" t="s">
        <v>136</v>
      </c>
      <c r="C1712" s="1" t="s">
        <v>1461</v>
      </c>
      <c r="D1712" t="s">
        <v>15</v>
      </c>
    </row>
    <row r="1713" spans="1:4" x14ac:dyDescent="0.45">
      <c r="A1713" s="1" t="s">
        <v>181</v>
      </c>
      <c r="B1713" s="1" t="s">
        <v>136</v>
      </c>
      <c r="C1713" s="1" t="s">
        <v>1463</v>
      </c>
      <c r="D1713" t="s">
        <v>15</v>
      </c>
    </row>
    <row r="1714" spans="1:4" x14ac:dyDescent="0.45">
      <c r="A1714" s="1" t="s">
        <v>181</v>
      </c>
      <c r="B1714" s="1" t="s">
        <v>136</v>
      </c>
      <c r="C1714" s="1" t="s">
        <v>1429</v>
      </c>
      <c r="D1714" t="s">
        <v>15</v>
      </c>
    </row>
    <row r="1715" spans="1:4" x14ac:dyDescent="0.45">
      <c r="A1715" s="1" t="s">
        <v>181</v>
      </c>
      <c r="B1715" s="1" t="s">
        <v>136</v>
      </c>
      <c r="C1715" s="1" t="s">
        <v>1527</v>
      </c>
      <c r="D1715" t="s">
        <v>15</v>
      </c>
    </row>
    <row r="1716" spans="1:4" x14ac:dyDescent="0.45">
      <c r="A1716" s="1" t="s">
        <v>181</v>
      </c>
      <c r="B1716" s="1" t="s">
        <v>136</v>
      </c>
      <c r="C1716" s="1" t="s">
        <v>1528</v>
      </c>
      <c r="D1716" t="s">
        <v>15</v>
      </c>
    </row>
    <row r="1717" spans="1:4" x14ac:dyDescent="0.45">
      <c r="A1717" s="1" t="s">
        <v>181</v>
      </c>
      <c r="B1717" s="1" t="s">
        <v>136</v>
      </c>
      <c r="C1717" s="1" t="s">
        <v>1556</v>
      </c>
      <c r="D1717" t="s">
        <v>15</v>
      </c>
    </row>
    <row r="1718" spans="1:4" x14ac:dyDescent="0.45">
      <c r="A1718" s="1" t="s">
        <v>181</v>
      </c>
      <c r="B1718" s="1" t="s">
        <v>136</v>
      </c>
      <c r="C1718" s="1" t="s">
        <v>1579</v>
      </c>
      <c r="D1718" t="s">
        <v>15</v>
      </c>
    </row>
    <row r="1719" spans="1:4" x14ac:dyDescent="0.45">
      <c r="A1719" s="1" t="s">
        <v>181</v>
      </c>
      <c r="B1719" s="1" t="s">
        <v>136</v>
      </c>
      <c r="C1719" s="1" t="s">
        <v>1587</v>
      </c>
      <c r="D1719" t="s">
        <v>15</v>
      </c>
    </row>
    <row r="1720" spans="1:4" x14ac:dyDescent="0.45">
      <c r="A1720" s="1" t="s">
        <v>181</v>
      </c>
      <c r="B1720" s="1" t="s">
        <v>136</v>
      </c>
      <c r="C1720" s="1" t="s">
        <v>1624</v>
      </c>
      <c r="D1720" t="s">
        <v>15</v>
      </c>
    </row>
    <row r="1721" spans="1:4" x14ac:dyDescent="0.45">
      <c r="A1721" s="1" t="s">
        <v>181</v>
      </c>
      <c r="B1721" s="1" t="s">
        <v>136</v>
      </c>
      <c r="C1721" s="1" t="s">
        <v>1658</v>
      </c>
      <c r="D1721" t="s">
        <v>15</v>
      </c>
    </row>
    <row r="1722" spans="1:4" x14ac:dyDescent="0.45">
      <c r="A1722" s="1" t="s">
        <v>181</v>
      </c>
      <c r="B1722" s="1" t="s">
        <v>136</v>
      </c>
      <c r="C1722" s="1" t="s">
        <v>1763</v>
      </c>
      <c r="D1722" t="s">
        <v>15</v>
      </c>
    </row>
    <row r="1723" spans="1:4" x14ac:dyDescent="0.45">
      <c r="A1723" s="1" t="s">
        <v>181</v>
      </c>
      <c r="B1723" s="1" t="s">
        <v>136</v>
      </c>
      <c r="C1723" s="1" t="s">
        <v>1780</v>
      </c>
      <c r="D1723" t="s">
        <v>15</v>
      </c>
    </row>
    <row r="1724" spans="1:4" x14ac:dyDescent="0.45">
      <c r="A1724" s="1" t="s">
        <v>181</v>
      </c>
      <c r="B1724" s="1" t="s">
        <v>136</v>
      </c>
      <c r="C1724" s="1" t="s">
        <v>1824</v>
      </c>
      <c r="D1724" t="s">
        <v>15</v>
      </c>
    </row>
    <row r="1725" spans="1:4" x14ac:dyDescent="0.45">
      <c r="A1725" s="1" t="s">
        <v>181</v>
      </c>
      <c r="B1725" s="1" t="s">
        <v>136</v>
      </c>
      <c r="C1725" s="1" t="s">
        <v>1871</v>
      </c>
      <c r="D1725" t="s">
        <v>15</v>
      </c>
    </row>
    <row r="1726" spans="1:4" x14ac:dyDescent="0.45">
      <c r="A1726" s="1" t="s">
        <v>181</v>
      </c>
      <c r="B1726" s="1" t="s">
        <v>136</v>
      </c>
      <c r="C1726" s="1" t="s">
        <v>1903</v>
      </c>
      <c r="D1726" t="s">
        <v>15</v>
      </c>
    </row>
    <row r="1727" spans="1:4" x14ac:dyDescent="0.45">
      <c r="A1727" s="1" t="s">
        <v>181</v>
      </c>
      <c r="B1727" s="1" t="s">
        <v>136</v>
      </c>
      <c r="C1727" s="1" t="s">
        <v>1907</v>
      </c>
      <c r="D1727" t="s">
        <v>15</v>
      </c>
    </row>
    <row r="1728" spans="1:4" x14ac:dyDescent="0.45">
      <c r="A1728" s="1" t="s">
        <v>181</v>
      </c>
      <c r="B1728" s="1" t="s">
        <v>136</v>
      </c>
      <c r="C1728" s="1" t="s">
        <v>136</v>
      </c>
      <c r="D1728" t="s">
        <v>15</v>
      </c>
    </row>
    <row r="1729" spans="1:4" x14ac:dyDescent="0.45">
      <c r="A1729" s="1" t="s">
        <v>181</v>
      </c>
      <c r="B1729" s="1" t="s">
        <v>136</v>
      </c>
      <c r="C1729" s="1" t="s">
        <v>1989</v>
      </c>
      <c r="D1729" t="s">
        <v>15</v>
      </c>
    </row>
    <row r="1730" spans="1:4" x14ac:dyDescent="0.45">
      <c r="A1730" s="1" t="s">
        <v>181</v>
      </c>
      <c r="B1730" s="1" t="s">
        <v>136</v>
      </c>
      <c r="C1730" s="1" t="s">
        <v>2006</v>
      </c>
      <c r="D1730" t="s">
        <v>15</v>
      </c>
    </row>
    <row r="1731" spans="1:4" x14ac:dyDescent="0.45">
      <c r="A1731" s="1" t="s">
        <v>181</v>
      </c>
      <c r="B1731" s="1" t="s">
        <v>136</v>
      </c>
      <c r="C1731" s="1" t="s">
        <v>2010</v>
      </c>
      <c r="D1731" t="s">
        <v>15</v>
      </c>
    </row>
    <row r="1732" spans="1:4" x14ac:dyDescent="0.45">
      <c r="A1732" s="1" t="s">
        <v>181</v>
      </c>
      <c r="B1732" s="1" t="s">
        <v>136</v>
      </c>
      <c r="C1732" s="1" t="s">
        <v>2081</v>
      </c>
      <c r="D1732" t="s">
        <v>15</v>
      </c>
    </row>
    <row r="1733" spans="1:4" x14ac:dyDescent="0.45">
      <c r="A1733" s="1" t="s">
        <v>181</v>
      </c>
      <c r="B1733" s="1" t="s">
        <v>136</v>
      </c>
      <c r="C1733" s="1" t="s">
        <v>2114</v>
      </c>
      <c r="D1733" t="s">
        <v>15</v>
      </c>
    </row>
    <row r="1734" spans="1:4" x14ac:dyDescent="0.45">
      <c r="A1734" s="1" t="s">
        <v>181</v>
      </c>
      <c r="B1734" s="1" t="s">
        <v>136</v>
      </c>
      <c r="C1734" s="1" t="s">
        <v>2146</v>
      </c>
      <c r="D1734" t="s">
        <v>15</v>
      </c>
    </row>
    <row r="1735" spans="1:4" x14ac:dyDescent="0.45">
      <c r="A1735" s="1" t="s">
        <v>181</v>
      </c>
      <c r="B1735" s="1" t="s">
        <v>136</v>
      </c>
      <c r="C1735" s="1" t="s">
        <v>2156</v>
      </c>
      <c r="D1735" t="s">
        <v>15</v>
      </c>
    </row>
    <row r="1736" spans="1:4" x14ac:dyDescent="0.45">
      <c r="A1736" s="1" t="s">
        <v>181</v>
      </c>
      <c r="B1736" s="1" t="s">
        <v>136</v>
      </c>
      <c r="C1736" s="1" t="s">
        <v>2311</v>
      </c>
      <c r="D1736" t="s">
        <v>15</v>
      </c>
    </row>
    <row r="1737" spans="1:4" x14ac:dyDescent="0.45">
      <c r="A1737" s="1" t="s">
        <v>181</v>
      </c>
      <c r="B1737" s="1" t="s">
        <v>136</v>
      </c>
      <c r="C1737" s="1" t="s">
        <v>2337</v>
      </c>
      <c r="D1737" t="s">
        <v>15</v>
      </c>
    </row>
    <row r="1738" spans="1:4" x14ac:dyDescent="0.45">
      <c r="A1738" s="1" t="s">
        <v>181</v>
      </c>
      <c r="B1738" s="1" t="s">
        <v>136</v>
      </c>
      <c r="C1738" s="1" t="s">
        <v>2355</v>
      </c>
      <c r="D1738" t="s">
        <v>15</v>
      </c>
    </row>
    <row r="1739" spans="1:4" x14ac:dyDescent="0.45">
      <c r="A1739" s="1" t="s">
        <v>181</v>
      </c>
      <c r="B1739" s="1" t="s">
        <v>136</v>
      </c>
      <c r="C1739" s="1" t="s">
        <v>2356</v>
      </c>
      <c r="D1739" t="s">
        <v>15</v>
      </c>
    </row>
    <row r="1740" spans="1:4" x14ac:dyDescent="0.45">
      <c r="A1740" s="1" t="s">
        <v>181</v>
      </c>
      <c r="B1740" s="1" t="s">
        <v>136</v>
      </c>
      <c r="C1740" s="1" t="s">
        <v>2357</v>
      </c>
      <c r="D1740" t="s">
        <v>15</v>
      </c>
    </row>
    <row r="1741" spans="1:4" x14ac:dyDescent="0.45">
      <c r="A1741" s="1" t="s">
        <v>181</v>
      </c>
      <c r="B1741" s="1" t="s">
        <v>136</v>
      </c>
      <c r="C1741" s="1" t="s">
        <v>2377</v>
      </c>
      <c r="D1741" t="s">
        <v>15</v>
      </c>
    </row>
    <row r="1742" spans="1:4" x14ac:dyDescent="0.45">
      <c r="A1742" s="1" t="s">
        <v>181</v>
      </c>
      <c r="B1742" s="1" t="s">
        <v>136</v>
      </c>
      <c r="C1742" s="1" t="s">
        <v>2383</v>
      </c>
      <c r="D1742" t="s">
        <v>15</v>
      </c>
    </row>
    <row r="1743" spans="1:4" x14ac:dyDescent="0.45">
      <c r="A1743" s="1" t="s">
        <v>181</v>
      </c>
      <c r="B1743" s="1" t="s">
        <v>136</v>
      </c>
      <c r="C1743" s="1" t="s">
        <v>2396</v>
      </c>
      <c r="D1743" t="s">
        <v>15</v>
      </c>
    </row>
    <row r="1744" spans="1:4" x14ac:dyDescent="0.45">
      <c r="A1744" s="1" t="s">
        <v>181</v>
      </c>
      <c r="B1744" s="1" t="s">
        <v>136</v>
      </c>
      <c r="C1744" s="1" t="s">
        <v>2446</v>
      </c>
      <c r="D1744" t="s">
        <v>15</v>
      </c>
    </row>
    <row r="1745" spans="1:4" x14ac:dyDescent="0.45">
      <c r="A1745" s="1" t="s">
        <v>181</v>
      </c>
      <c r="B1745" s="1" t="s">
        <v>136</v>
      </c>
      <c r="C1745" s="1" t="s">
        <v>2447</v>
      </c>
      <c r="D1745" t="s">
        <v>15</v>
      </c>
    </row>
    <row r="1746" spans="1:4" x14ac:dyDescent="0.45">
      <c r="A1746" s="1" t="s">
        <v>181</v>
      </c>
      <c r="B1746" s="1" t="s">
        <v>136</v>
      </c>
      <c r="C1746" s="1" t="s">
        <v>2497</v>
      </c>
      <c r="D1746" t="s">
        <v>15</v>
      </c>
    </row>
    <row r="1747" spans="1:4" x14ac:dyDescent="0.45">
      <c r="A1747" s="1" t="s">
        <v>181</v>
      </c>
      <c r="B1747" s="1" t="s">
        <v>136</v>
      </c>
      <c r="C1747" s="1" t="s">
        <v>2512</v>
      </c>
      <c r="D1747" t="s">
        <v>15</v>
      </c>
    </row>
    <row r="1748" spans="1:4" x14ac:dyDescent="0.45">
      <c r="A1748" s="1" t="s">
        <v>181</v>
      </c>
      <c r="B1748" s="1" t="s">
        <v>136</v>
      </c>
      <c r="C1748" s="1" t="s">
        <v>2514</v>
      </c>
      <c r="D1748" t="s">
        <v>15</v>
      </c>
    </row>
    <row r="1749" spans="1:4" x14ac:dyDescent="0.45">
      <c r="A1749" s="1" t="s">
        <v>181</v>
      </c>
      <c r="B1749" s="1" t="s">
        <v>136</v>
      </c>
      <c r="C1749" s="1" t="s">
        <v>2584</v>
      </c>
      <c r="D1749" t="s">
        <v>15</v>
      </c>
    </row>
    <row r="1750" spans="1:4" x14ac:dyDescent="0.45">
      <c r="A1750" s="1" t="s">
        <v>181</v>
      </c>
      <c r="B1750" s="1" t="s">
        <v>136</v>
      </c>
      <c r="C1750" s="1" t="s">
        <v>2668</v>
      </c>
      <c r="D1750" t="s">
        <v>15</v>
      </c>
    </row>
    <row r="1751" spans="1:4" x14ac:dyDescent="0.45">
      <c r="A1751" s="1" t="s">
        <v>181</v>
      </c>
      <c r="B1751" s="1" t="s">
        <v>136</v>
      </c>
      <c r="C1751" s="1" t="s">
        <v>2669</v>
      </c>
      <c r="D1751" t="s">
        <v>15</v>
      </c>
    </row>
    <row r="1752" spans="1:4" x14ac:dyDescent="0.45">
      <c r="A1752" s="1" t="s">
        <v>181</v>
      </c>
      <c r="B1752" s="1" t="s">
        <v>136</v>
      </c>
      <c r="C1752" s="1" t="s">
        <v>2697</v>
      </c>
      <c r="D1752" t="s">
        <v>15</v>
      </c>
    </row>
    <row r="1753" spans="1:4" x14ac:dyDescent="0.45">
      <c r="A1753" s="1" t="s">
        <v>181</v>
      </c>
      <c r="B1753" s="1" t="s">
        <v>136</v>
      </c>
      <c r="C1753" s="1" t="s">
        <v>2767</v>
      </c>
      <c r="D1753" t="s">
        <v>15</v>
      </c>
    </row>
    <row r="1754" spans="1:4" x14ac:dyDescent="0.45">
      <c r="A1754" s="1" t="s">
        <v>181</v>
      </c>
      <c r="B1754" s="1" t="s">
        <v>136</v>
      </c>
      <c r="C1754" s="1" t="s">
        <v>2793</v>
      </c>
      <c r="D1754" t="s">
        <v>15</v>
      </c>
    </row>
    <row r="1755" spans="1:4" x14ac:dyDescent="0.45">
      <c r="A1755" s="1" t="s">
        <v>181</v>
      </c>
      <c r="B1755" s="1" t="s">
        <v>136</v>
      </c>
      <c r="C1755" s="1" t="s">
        <v>2800</v>
      </c>
      <c r="D1755" t="s">
        <v>15</v>
      </c>
    </row>
    <row r="1756" spans="1:4" x14ac:dyDescent="0.45">
      <c r="A1756" s="1" t="s">
        <v>181</v>
      </c>
      <c r="B1756" s="1" t="s">
        <v>136</v>
      </c>
      <c r="C1756" s="1" t="s">
        <v>2846</v>
      </c>
      <c r="D1756" t="s">
        <v>15</v>
      </c>
    </row>
    <row r="1757" spans="1:4" x14ac:dyDescent="0.45">
      <c r="A1757" s="1" t="s">
        <v>181</v>
      </c>
      <c r="B1757" s="1" t="s">
        <v>136</v>
      </c>
      <c r="C1757" s="1" t="s">
        <v>2873</v>
      </c>
      <c r="D1757" t="s">
        <v>14</v>
      </c>
    </row>
    <row r="1758" spans="1:4" x14ac:dyDescent="0.45">
      <c r="A1758" s="1" t="s">
        <v>181</v>
      </c>
      <c r="B1758" s="1" t="s">
        <v>136</v>
      </c>
      <c r="C1758" s="1" t="s">
        <v>2887</v>
      </c>
      <c r="D1758" t="s">
        <v>14</v>
      </c>
    </row>
    <row r="1759" spans="1:4" x14ac:dyDescent="0.45">
      <c r="A1759" s="1" t="s">
        <v>181</v>
      </c>
      <c r="B1759" s="1" t="s">
        <v>136</v>
      </c>
      <c r="C1759" s="1" t="s">
        <v>2893</v>
      </c>
      <c r="D1759" t="s">
        <v>14</v>
      </c>
    </row>
    <row r="1760" spans="1:4" x14ac:dyDescent="0.45">
      <c r="A1760" s="1" t="s">
        <v>181</v>
      </c>
      <c r="B1760" s="1" t="s">
        <v>137</v>
      </c>
      <c r="C1760" s="1" t="s">
        <v>215</v>
      </c>
      <c r="D1760" t="s">
        <v>14</v>
      </c>
    </row>
    <row r="1761" spans="1:4" x14ac:dyDescent="0.45">
      <c r="A1761" s="1" t="s">
        <v>181</v>
      </c>
      <c r="B1761" s="1" t="s">
        <v>137</v>
      </c>
      <c r="C1761" s="1" t="s">
        <v>310</v>
      </c>
      <c r="D1761" t="s">
        <v>14</v>
      </c>
    </row>
    <row r="1762" spans="1:4" x14ac:dyDescent="0.45">
      <c r="A1762" s="1" t="s">
        <v>181</v>
      </c>
      <c r="B1762" s="1" t="s">
        <v>137</v>
      </c>
      <c r="C1762" s="1" t="s">
        <v>368</v>
      </c>
      <c r="D1762" t="s">
        <v>14</v>
      </c>
    </row>
    <row r="1763" spans="1:4" x14ac:dyDescent="0.45">
      <c r="A1763" s="1" t="s">
        <v>181</v>
      </c>
      <c r="B1763" s="1" t="s">
        <v>137</v>
      </c>
      <c r="C1763" s="1" t="s">
        <v>369</v>
      </c>
      <c r="D1763" t="s">
        <v>14</v>
      </c>
    </row>
    <row r="1764" spans="1:4" x14ac:dyDescent="0.45">
      <c r="A1764" s="1" t="s">
        <v>181</v>
      </c>
      <c r="B1764" s="1" t="s">
        <v>137</v>
      </c>
      <c r="C1764" s="1" t="s">
        <v>478</v>
      </c>
      <c r="D1764" t="s">
        <v>14</v>
      </c>
    </row>
    <row r="1765" spans="1:4" x14ac:dyDescent="0.45">
      <c r="A1765" s="1" t="s">
        <v>181</v>
      </c>
      <c r="B1765" s="1" t="s">
        <v>137</v>
      </c>
      <c r="C1765" s="1" t="s">
        <v>480</v>
      </c>
      <c r="D1765" t="s">
        <v>14</v>
      </c>
    </row>
    <row r="1766" spans="1:4" x14ac:dyDescent="0.45">
      <c r="A1766" s="1" t="s">
        <v>181</v>
      </c>
      <c r="B1766" s="1" t="s">
        <v>137</v>
      </c>
      <c r="C1766" s="1" t="s">
        <v>662</v>
      </c>
      <c r="D1766" t="s">
        <v>14</v>
      </c>
    </row>
    <row r="1767" spans="1:4" x14ac:dyDescent="0.45">
      <c r="A1767" s="1" t="s">
        <v>181</v>
      </c>
      <c r="B1767" s="1" t="s">
        <v>137</v>
      </c>
      <c r="C1767" s="1" t="s">
        <v>513</v>
      </c>
      <c r="D1767" t="s">
        <v>14</v>
      </c>
    </row>
    <row r="1768" spans="1:4" x14ac:dyDescent="0.45">
      <c r="A1768" s="1" t="s">
        <v>181</v>
      </c>
      <c r="B1768" s="1" t="s">
        <v>137</v>
      </c>
      <c r="C1768" s="1" t="s">
        <v>618</v>
      </c>
      <c r="D1768" t="s">
        <v>14</v>
      </c>
    </row>
    <row r="1769" spans="1:4" x14ac:dyDescent="0.45">
      <c r="A1769" s="1" t="s">
        <v>181</v>
      </c>
      <c r="B1769" s="1" t="s">
        <v>137</v>
      </c>
      <c r="C1769" s="1" t="s">
        <v>640</v>
      </c>
      <c r="D1769" t="s">
        <v>14</v>
      </c>
    </row>
    <row r="1770" spans="1:4" x14ac:dyDescent="0.45">
      <c r="A1770" s="1" t="s">
        <v>181</v>
      </c>
      <c r="B1770" s="1" t="s">
        <v>137</v>
      </c>
      <c r="C1770" s="1" t="s">
        <v>741</v>
      </c>
      <c r="D1770" t="s">
        <v>14</v>
      </c>
    </row>
    <row r="1771" spans="1:4" x14ac:dyDescent="0.45">
      <c r="A1771" s="1" t="s">
        <v>181</v>
      </c>
      <c r="B1771" s="1" t="s">
        <v>137</v>
      </c>
      <c r="C1771" s="1" t="s">
        <v>909</v>
      </c>
      <c r="D1771" t="s">
        <v>14</v>
      </c>
    </row>
    <row r="1772" spans="1:4" x14ac:dyDescent="0.45">
      <c r="A1772" s="1" t="s">
        <v>181</v>
      </c>
      <c r="B1772" s="1" t="s">
        <v>137</v>
      </c>
      <c r="C1772" s="1" t="s">
        <v>992</v>
      </c>
      <c r="D1772" t="s">
        <v>14</v>
      </c>
    </row>
    <row r="1773" spans="1:4" x14ac:dyDescent="0.45">
      <c r="A1773" s="1" t="s">
        <v>181</v>
      </c>
      <c r="B1773" s="1" t="s">
        <v>137</v>
      </c>
      <c r="C1773" s="1" t="s">
        <v>995</v>
      </c>
      <c r="D1773" t="s">
        <v>14</v>
      </c>
    </row>
    <row r="1774" spans="1:4" x14ac:dyDescent="0.45">
      <c r="A1774" s="1" t="s">
        <v>181</v>
      </c>
      <c r="B1774" s="1" t="s">
        <v>137</v>
      </c>
      <c r="C1774" s="1" t="s">
        <v>996</v>
      </c>
      <c r="D1774" t="s">
        <v>14</v>
      </c>
    </row>
    <row r="1775" spans="1:4" x14ac:dyDescent="0.45">
      <c r="A1775" s="1" t="s">
        <v>181</v>
      </c>
      <c r="B1775" s="1" t="s">
        <v>137</v>
      </c>
      <c r="C1775" s="1" t="s">
        <v>1015</v>
      </c>
      <c r="D1775" t="s">
        <v>14</v>
      </c>
    </row>
    <row r="1776" spans="1:4" x14ac:dyDescent="0.45">
      <c r="A1776" s="1" t="s">
        <v>181</v>
      </c>
      <c r="B1776" s="1" t="s">
        <v>137</v>
      </c>
      <c r="C1776" s="1" t="s">
        <v>1068</v>
      </c>
      <c r="D1776" t="s">
        <v>14</v>
      </c>
    </row>
    <row r="1777" spans="1:4" x14ac:dyDescent="0.45">
      <c r="A1777" s="1" t="s">
        <v>181</v>
      </c>
      <c r="B1777" s="1" t="s">
        <v>137</v>
      </c>
      <c r="C1777" s="1" t="s">
        <v>1230</v>
      </c>
      <c r="D1777" t="s">
        <v>14</v>
      </c>
    </row>
    <row r="1778" spans="1:4" x14ac:dyDescent="0.45">
      <c r="A1778" s="1" t="s">
        <v>181</v>
      </c>
      <c r="B1778" s="1" t="s">
        <v>137</v>
      </c>
      <c r="C1778" s="1" t="s">
        <v>1249</v>
      </c>
      <c r="D1778" t="s">
        <v>14</v>
      </c>
    </row>
    <row r="1779" spans="1:4" x14ac:dyDescent="0.45">
      <c r="A1779" s="1" t="s">
        <v>181</v>
      </c>
      <c r="B1779" s="1" t="s">
        <v>137</v>
      </c>
      <c r="C1779" s="1" t="s">
        <v>1370</v>
      </c>
      <c r="D1779" t="s">
        <v>14</v>
      </c>
    </row>
    <row r="1780" spans="1:4" x14ac:dyDescent="0.45">
      <c r="A1780" s="1" t="s">
        <v>181</v>
      </c>
      <c r="B1780" s="1" t="s">
        <v>137</v>
      </c>
      <c r="C1780" s="1" t="s">
        <v>1431</v>
      </c>
      <c r="D1780" t="s">
        <v>14</v>
      </c>
    </row>
    <row r="1781" spans="1:4" x14ac:dyDescent="0.45">
      <c r="A1781" s="1" t="s">
        <v>181</v>
      </c>
      <c r="B1781" s="1" t="s">
        <v>137</v>
      </c>
      <c r="C1781" s="1" t="s">
        <v>1465</v>
      </c>
      <c r="D1781" t="s">
        <v>14</v>
      </c>
    </row>
    <row r="1782" spans="1:4" x14ac:dyDescent="0.45">
      <c r="A1782" s="1" t="s">
        <v>181</v>
      </c>
      <c r="B1782" s="1" t="s">
        <v>137</v>
      </c>
      <c r="C1782" s="1" t="s">
        <v>1585</v>
      </c>
      <c r="D1782" t="s">
        <v>14</v>
      </c>
    </row>
    <row r="1783" spans="1:4" x14ac:dyDescent="0.45">
      <c r="A1783" s="1" t="s">
        <v>181</v>
      </c>
      <c r="B1783" s="1" t="s">
        <v>137</v>
      </c>
      <c r="C1783" s="1" t="s">
        <v>1710</v>
      </c>
      <c r="D1783" t="s">
        <v>14</v>
      </c>
    </row>
    <row r="1784" spans="1:4" x14ac:dyDescent="0.45">
      <c r="A1784" s="1" t="s">
        <v>181</v>
      </c>
      <c r="B1784" s="1" t="s">
        <v>137</v>
      </c>
      <c r="C1784" s="1" t="s">
        <v>1765</v>
      </c>
      <c r="D1784" t="s">
        <v>14</v>
      </c>
    </row>
    <row r="1785" spans="1:4" x14ac:dyDescent="0.45">
      <c r="A1785" s="1" t="s">
        <v>181</v>
      </c>
      <c r="B1785" s="1" t="s">
        <v>137</v>
      </c>
      <c r="C1785" s="1" t="s">
        <v>1775</v>
      </c>
      <c r="D1785" t="s">
        <v>14</v>
      </c>
    </row>
    <row r="1786" spans="1:4" x14ac:dyDescent="0.45">
      <c r="A1786" s="1" t="s">
        <v>181</v>
      </c>
      <c r="B1786" s="1" t="s">
        <v>137</v>
      </c>
      <c r="C1786" s="1" t="s">
        <v>1816</v>
      </c>
      <c r="D1786" t="s">
        <v>14</v>
      </c>
    </row>
    <row r="1787" spans="1:4" x14ac:dyDescent="0.45">
      <c r="A1787" s="1" t="s">
        <v>181</v>
      </c>
      <c r="B1787" s="1" t="s">
        <v>137</v>
      </c>
      <c r="C1787" s="1" t="s">
        <v>1862</v>
      </c>
      <c r="D1787" t="s">
        <v>14</v>
      </c>
    </row>
    <row r="1788" spans="1:4" x14ac:dyDescent="0.45">
      <c r="A1788" s="1" t="s">
        <v>181</v>
      </c>
      <c r="B1788" s="1" t="s">
        <v>137</v>
      </c>
      <c r="C1788" s="1" t="s">
        <v>1930</v>
      </c>
      <c r="D1788" t="s">
        <v>14</v>
      </c>
    </row>
    <row r="1789" spans="1:4" x14ac:dyDescent="0.45">
      <c r="A1789" s="1" t="s">
        <v>181</v>
      </c>
      <c r="B1789" s="1" t="s">
        <v>137</v>
      </c>
      <c r="C1789" s="1" t="s">
        <v>2052</v>
      </c>
      <c r="D1789" t="s">
        <v>14</v>
      </c>
    </row>
    <row r="1790" spans="1:4" x14ac:dyDescent="0.45">
      <c r="A1790" s="1" t="s">
        <v>181</v>
      </c>
      <c r="B1790" s="1" t="s">
        <v>137</v>
      </c>
      <c r="C1790" s="1" t="s">
        <v>2055</v>
      </c>
      <c r="D1790" t="s">
        <v>14</v>
      </c>
    </row>
    <row r="1791" spans="1:4" x14ac:dyDescent="0.45">
      <c r="A1791" s="1" t="s">
        <v>181</v>
      </c>
      <c r="B1791" s="1" t="s">
        <v>137</v>
      </c>
      <c r="C1791" s="1" t="s">
        <v>2062</v>
      </c>
      <c r="D1791" t="s">
        <v>14</v>
      </c>
    </row>
    <row r="1792" spans="1:4" x14ac:dyDescent="0.45">
      <c r="A1792" s="1" t="s">
        <v>181</v>
      </c>
      <c r="B1792" s="1" t="s">
        <v>137</v>
      </c>
      <c r="C1792" s="1" t="s">
        <v>2095</v>
      </c>
      <c r="D1792" t="s">
        <v>14</v>
      </c>
    </row>
    <row r="1793" spans="1:4" x14ac:dyDescent="0.45">
      <c r="A1793" s="1" t="s">
        <v>181</v>
      </c>
      <c r="B1793" s="1" t="s">
        <v>137</v>
      </c>
      <c r="C1793" s="1" t="s">
        <v>137</v>
      </c>
      <c r="D1793" t="s">
        <v>14</v>
      </c>
    </row>
    <row r="1794" spans="1:4" x14ac:dyDescent="0.45">
      <c r="A1794" s="1" t="s">
        <v>181</v>
      </c>
      <c r="B1794" s="1" t="s">
        <v>137</v>
      </c>
      <c r="C1794" s="1" t="s">
        <v>2359</v>
      </c>
      <c r="D1794" t="s">
        <v>14</v>
      </c>
    </row>
    <row r="1795" spans="1:4" x14ac:dyDescent="0.45">
      <c r="A1795" s="1" t="s">
        <v>181</v>
      </c>
      <c r="B1795" s="1" t="s">
        <v>137</v>
      </c>
      <c r="C1795" s="1" t="s">
        <v>2361</v>
      </c>
      <c r="D1795" t="s">
        <v>14</v>
      </c>
    </row>
    <row r="1796" spans="1:4" x14ac:dyDescent="0.45">
      <c r="A1796" s="1" t="s">
        <v>181</v>
      </c>
      <c r="B1796" s="1" t="s">
        <v>137</v>
      </c>
      <c r="C1796" s="1" t="s">
        <v>2362</v>
      </c>
      <c r="D1796" t="s">
        <v>14</v>
      </c>
    </row>
    <row r="1797" spans="1:4" x14ac:dyDescent="0.45">
      <c r="A1797" s="1" t="s">
        <v>181</v>
      </c>
      <c r="B1797" s="1" t="s">
        <v>137</v>
      </c>
      <c r="C1797" s="1" t="s">
        <v>2452</v>
      </c>
      <c r="D1797" t="s">
        <v>14</v>
      </c>
    </row>
    <row r="1798" spans="1:4" x14ac:dyDescent="0.45">
      <c r="A1798" s="1" t="s">
        <v>181</v>
      </c>
      <c r="B1798" s="1" t="s">
        <v>137</v>
      </c>
      <c r="C1798" s="1" t="s">
        <v>2469</v>
      </c>
      <c r="D1798" t="s">
        <v>14</v>
      </c>
    </row>
    <row r="1799" spans="1:4" x14ac:dyDescent="0.45">
      <c r="A1799" s="1" t="s">
        <v>181</v>
      </c>
      <c r="B1799" s="1" t="s">
        <v>137</v>
      </c>
      <c r="C1799" s="1" t="s">
        <v>2562</v>
      </c>
      <c r="D1799" t="s">
        <v>14</v>
      </c>
    </row>
    <row r="1800" spans="1:4" x14ac:dyDescent="0.45">
      <c r="A1800" s="1" t="s">
        <v>181</v>
      </c>
      <c r="B1800" s="1" t="s">
        <v>137</v>
      </c>
      <c r="C1800" s="1" t="s">
        <v>2564</v>
      </c>
      <c r="D1800" t="s">
        <v>58</v>
      </c>
    </row>
    <row r="1801" spans="1:4" x14ac:dyDescent="0.45">
      <c r="A1801" s="1" t="s">
        <v>181</v>
      </c>
      <c r="B1801" s="1" t="s">
        <v>137</v>
      </c>
      <c r="C1801" s="1" t="s">
        <v>2565</v>
      </c>
      <c r="D1801" t="s">
        <v>58</v>
      </c>
    </row>
    <row r="1802" spans="1:4" x14ac:dyDescent="0.45">
      <c r="A1802" s="1" t="s">
        <v>181</v>
      </c>
      <c r="B1802" s="1" t="s">
        <v>137</v>
      </c>
      <c r="C1802" s="1" t="s">
        <v>2748</v>
      </c>
      <c r="D1802" t="s">
        <v>58</v>
      </c>
    </row>
    <row r="1803" spans="1:4" x14ac:dyDescent="0.45">
      <c r="A1803" s="1" t="s">
        <v>181</v>
      </c>
      <c r="B1803" s="1" t="s">
        <v>138</v>
      </c>
      <c r="C1803" s="1" t="s">
        <v>252</v>
      </c>
      <c r="D1803" t="s">
        <v>58</v>
      </c>
    </row>
    <row r="1804" spans="1:4" x14ac:dyDescent="0.45">
      <c r="A1804" s="1" t="s">
        <v>181</v>
      </c>
      <c r="B1804" s="1" t="s">
        <v>138</v>
      </c>
      <c r="C1804" s="1" t="s">
        <v>367</v>
      </c>
      <c r="D1804" t="s">
        <v>58</v>
      </c>
    </row>
    <row r="1805" spans="1:4" x14ac:dyDescent="0.45">
      <c r="A1805" s="1" t="s">
        <v>181</v>
      </c>
      <c r="B1805" s="1" t="s">
        <v>138</v>
      </c>
      <c r="C1805" s="1" t="s">
        <v>511</v>
      </c>
      <c r="D1805" t="s">
        <v>58</v>
      </c>
    </row>
    <row r="1806" spans="1:4" x14ac:dyDescent="0.45">
      <c r="A1806" s="1" t="s">
        <v>181</v>
      </c>
      <c r="B1806" s="1" t="s">
        <v>138</v>
      </c>
      <c r="C1806" s="1" t="s">
        <v>545</v>
      </c>
      <c r="D1806" t="s">
        <v>58</v>
      </c>
    </row>
    <row r="1807" spans="1:4" x14ac:dyDescent="0.45">
      <c r="A1807" s="1" t="s">
        <v>181</v>
      </c>
      <c r="B1807" s="1" t="s">
        <v>138</v>
      </c>
      <c r="C1807" s="1" t="s">
        <v>652</v>
      </c>
      <c r="D1807" t="s">
        <v>58</v>
      </c>
    </row>
    <row r="1808" spans="1:4" x14ac:dyDescent="0.45">
      <c r="A1808" s="1" t="s">
        <v>181</v>
      </c>
      <c r="B1808" s="1" t="s">
        <v>138</v>
      </c>
      <c r="C1808" s="1" t="s">
        <v>851</v>
      </c>
      <c r="D1808" t="s">
        <v>58</v>
      </c>
    </row>
    <row r="1809" spans="1:4" x14ac:dyDescent="0.45">
      <c r="A1809" s="1" t="s">
        <v>181</v>
      </c>
      <c r="B1809" s="1" t="s">
        <v>138</v>
      </c>
      <c r="C1809" s="1" t="s">
        <v>860</v>
      </c>
      <c r="D1809" t="s">
        <v>58</v>
      </c>
    </row>
    <row r="1810" spans="1:4" x14ac:dyDescent="0.45">
      <c r="A1810" s="1" t="s">
        <v>181</v>
      </c>
      <c r="B1810" s="1" t="s">
        <v>138</v>
      </c>
      <c r="C1810" s="1" t="s">
        <v>998</v>
      </c>
      <c r="D1810" t="s">
        <v>58</v>
      </c>
    </row>
    <row r="1811" spans="1:4" x14ac:dyDescent="0.45">
      <c r="A1811" s="1" t="s">
        <v>181</v>
      </c>
      <c r="B1811" s="1" t="s">
        <v>138</v>
      </c>
      <c r="C1811" s="1" t="s">
        <v>1057</v>
      </c>
      <c r="D1811" t="s">
        <v>58</v>
      </c>
    </row>
    <row r="1812" spans="1:4" x14ac:dyDescent="0.45">
      <c r="A1812" s="1" t="s">
        <v>181</v>
      </c>
      <c r="B1812" s="1" t="s">
        <v>138</v>
      </c>
      <c r="C1812" s="1" t="s">
        <v>1106</v>
      </c>
      <c r="D1812" t="s">
        <v>58</v>
      </c>
    </row>
    <row r="1813" spans="1:4" x14ac:dyDescent="0.45">
      <c r="A1813" s="1" t="s">
        <v>181</v>
      </c>
      <c r="B1813" s="1" t="s">
        <v>138</v>
      </c>
      <c r="C1813" s="1" t="s">
        <v>1143</v>
      </c>
      <c r="D1813" t="s">
        <v>58</v>
      </c>
    </row>
    <row r="1814" spans="1:4" x14ac:dyDescent="0.45">
      <c r="A1814" s="1" t="s">
        <v>181</v>
      </c>
      <c r="B1814" s="1" t="s">
        <v>138</v>
      </c>
      <c r="C1814" s="1" t="s">
        <v>1148</v>
      </c>
      <c r="D1814" t="s">
        <v>58</v>
      </c>
    </row>
    <row r="1815" spans="1:4" x14ac:dyDescent="0.45">
      <c r="A1815" s="1" t="s">
        <v>181</v>
      </c>
      <c r="B1815" s="1" t="s">
        <v>138</v>
      </c>
      <c r="C1815" s="1" t="s">
        <v>1312</v>
      </c>
      <c r="D1815" t="s">
        <v>58</v>
      </c>
    </row>
    <row r="1816" spans="1:4" x14ac:dyDescent="0.45">
      <c r="A1816" s="1" t="s">
        <v>181</v>
      </c>
      <c r="B1816" s="1" t="s">
        <v>138</v>
      </c>
      <c r="C1816" s="1" t="s">
        <v>1572</v>
      </c>
      <c r="D1816" t="s">
        <v>58</v>
      </c>
    </row>
    <row r="1817" spans="1:4" x14ac:dyDescent="0.45">
      <c r="A1817" s="1" t="s">
        <v>181</v>
      </c>
      <c r="B1817" s="1" t="s">
        <v>138</v>
      </c>
      <c r="C1817" s="1" t="s">
        <v>1728</v>
      </c>
      <c r="D1817" t="s">
        <v>58</v>
      </c>
    </row>
    <row r="1818" spans="1:4" x14ac:dyDescent="0.45">
      <c r="A1818" s="1" t="s">
        <v>181</v>
      </c>
      <c r="B1818" s="1" t="s">
        <v>138</v>
      </c>
      <c r="C1818" s="1" t="s">
        <v>1809</v>
      </c>
      <c r="D1818" t="s">
        <v>58</v>
      </c>
    </row>
    <row r="1819" spans="1:4" x14ac:dyDescent="0.45">
      <c r="A1819" s="1" t="s">
        <v>181</v>
      </c>
      <c r="B1819" s="1" t="s">
        <v>138</v>
      </c>
      <c r="C1819" s="1" t="s">
        <v>1840</v>
      </c>
      <c r="D1819" t="s">
        <v>58</v>
      </c>
    </row>
    <row r="1820" spans="1:4" x14ac:dyDescent="0.45">
      <c r="A1820" s="1" t="s">
        <v>181</v>
      </c>
      <c r="B1820" s="1" t="s">
        <v>138</v>
      </c>
      <c r="C1820" s="1" t="s">
        <v>1858</v>
      </c>
      <c r="D1820" t="s">
        <v>58</v>
      </c>
    </row>
    <row r="1821" spans="1:4" x14ac:dyDescent="0.45">
      <c r="A1821" s="1" t="s">
        <v>181</v>
      </c>
      <c r="B1821" s="1" t="s">
        <v>138</v>
      </c>
      <c r="C1821" s="1" t="s">
        <v>1876</v>
      </c>
      <c r="D1821" t="s">
        <v>58</v>
      </c>
    </row>
    <row r="1822" spans="1:4" x14ac:dyDescent="0.45">
      <c r="A1822" s="1" t="s">
        <v>181</v>
      </c>
      <c r="B1822" s="1" t="s">
        <v>138</v>
      </c>
      <c r="C1822" s="1" t="s">
        <v>1987</v>
      </c>
      <c r="D1822" t="s">
        <v>58</v>
      </c>
    </row>
    <row r="1823" spans="1:4" x14ac:dyDescent="0.45">
      <c r="A1823" s="1" t="s">
        <v>181</v>
      </c>
      <c r="B1823" s="1" t="s">
        <v>138</v>
      </c>
      <c r="C1823" s="1" t="s">
        <v>2110</v>
      </c>
      <c r="D1823" t="s">
        <v>58</v>
      </c>
    </row>
    <row r="1824" spans="1:4" x14ac:dyDescent="0.45">
      <c r="A1824" s="1" t="s">
        <v>181</v>
      </c>
      <c r="B1824" s="1" t="s">
        <v>138</v>
      </c>
      <c r="C1824" s="1" t="s">
        <v>2116</v>
      </c>
      <c r="D1824" t="s">
        <v>58</v>
      </c>
    </row>
    <row r="1825" spans="1:4" x14ac:dyDescent="0.45">
      <c r="A1825" s="1" t="s">
        <v>181</v>
      </c>
      <c r="B1825" s="1" t="s">
        <v>138</v>
      </c>
      <c r="C1825" s="1" t="s">
        <v>2122</v>
      </c>
      <c r="D1825" t="s">
        <v>58</v>
      </c>
    </row>
    <row r="1826" spans="1:4" x14ac:dyDescent="0.45">
      <c r="A1826" s="1" t="s">
        <v>181</v>
      </c>
      <c r="B1826" s="1" t="s">
        <v>138</v>
      </c>
      <c r="C1826" s="1" t="s">
        <v>138</v>
      </c>
      <c r="D1826" t="s">
        <v>58</v>
      </c>
    </row>
    <row r="1827" spans="1:4" x14ac:dyDescent="0.45">
      <c r="A1827" s="1" t="s">
        <v>181</v>
      </c>
      <c r="B1827" s="1" t="s">
        <v>138</v>
      </c>
      <c r="C1827" s="1" t="s">
        <v>2258</v>
      </c>
      <c r="D1827" t="s">
        <v>58</v>
      </c>
    </row>
    <row r="1828" spans="1:4" x14ac:dyDescent="0.45">
      <c r="A1828" s="1" t="s">
        <v>181</v>
      </c>
      <c r="B1828" s="1" t="s">
        <v>138</v>
      </c>
      <c r="C1828" s="1" t="s">
        <v>2259</v>
      </c>
      <c r="D1828" t="s">
        <v>58</v>
      </c>
    </row>
    <row r="1829" spans="1:4" x14ac:dyDescent="0.45">
      <c r="A1829" s="1" t="s">
        <v>181</v>
      </c>
      <c r="B1829" s="1" t="s">
        <v>138</v>
      </c>
      <c r="C1829" s="1" t="s">
        <v>2300</v>
      </c>
      <c r="D1829" t="s">
        <v>58</v>
      </c>
    </row>
    <row r="1830" spans="1:4" x14ac:dyDescent="0.45">
      <c r="A1830" s="1" t="s">
        <v>181</v>
      </c>
      <c r="B1830" s="1" t="s">
        <v>138</v>
      </c>
      <c r="C1830" s="1" t="s">
        <v>2386</v>
      </c>
      <c r="D1830" t="s">
        <v>58</v>
      </c>
    </row>
    <row r="1831" spans="1:4" x14ac:dyDescent="0.45">
      <c r="A1831" s="1" t="s">
        <v>181</v>
      </c>
      <c r="B1831" s="1" t="s">
        <v>138</v>
      </c>
      <c r="C1831" s="1" t="s">
        <v>2462</v>
      </c>
      <c r="D1831" t="s">
        <v>58</v>
      </c>
    </row>
    <row r="1832" spans="1:4" x14ac:dyDescent="0.45">
      <c r="A1832" s="1" t="s">
        <v>181</v>
      </c>
      <c r="B1832" s="1" t="s">
        <v>138</v>
      </c>
      <c r="C1832" s="1" t="s">
        <v>2543</v>
      </c>
      <c r="D1832" t="s">
        <v>58</v>
      </c>
    </row>
    <row r="1833" spans="1:4" x14ac:dyDescent="0.45">
      <c r="A1833" s="1" t="s">
        <v>181</v>
      </c>
      <c r="B1833" s="1" t="s">
        <v>138</v>
      </c>
      <c r="C1833" s="1" t="s">
        <v>2554</v>
      </c>
      <c r="D1833" t="s">
        <v>58</v>
      </c>
    </row>
    <row r="1834" spans="1:4" x14ac:dyDescent="0.45">
      <c r="A1834" s="1" t="s">
        <v>181</v>
      </c>
      <c r="B1834" s="1" t="s">
        <v>138</v>
      </c>
      <c r="C1834" s="1" t="s">
        <v>2555</v>
      </c>
      <c r="D1834" t="s">
        <v>13</v>
      </c>
    </row>
    <row r="1835" spans="1:4" x14ac:dyDescent="0.45">
      <c r="A1835" s="1" t="s">
        <v>181</v>
      </c>
      <c r="B1835" s="1" t="s">
        <v>138</v>
      </c>
      <c r="C1835" s="1" t="s">
        <v>2821</v>
      </c>
      <c r="D1835" t="s">
        <v>13</v>
      </c>
    </row>
    <row r="1836" spans="1:4" x14ac:dyDescent="0.45">
      <c r="A1836" s="1" t="s">
        <v>181</v>
      </c>
      <c r="B1836" s="1" t="s">
        <v>138</v>
      </c>
      <c r="C1836" s="1" t="s">
        <v>2841</v>
      </c>
      <c r="D1836" t="s">
        <v>13</v>
      </c>
    </row>
    <row r="1837" spans="1:4" x14ac:dyDescent="0.45">
      <c r="A1837" s="1" t="s">
        <v>181</v>
      </c>
      <c r="B1837" s="1" t="s">
        <v>139</v>
      </c>
      <c r="C1837" s="1" t="s">
        <v>504</v>
      </c>
      <c r="D1837" t="s">
        <v>13</v>
      </c>
    </row>
    <row r="1838" spans="1:4" x14ac:dyDescent="0.45">
      <c r="A1838" s="1" t="s">
        <v>181</v>
      </c>
      <c r="B1838" s="1" t="s">
        <v>139</v>
      </c>
      <c r="C1838" s="1" t="s">
        <v>671</v>
      </c>
      <c r="D1838" t="s">
        <v>13</v>
      </c>
    </row>
    <row r="1839" spans="1:4" x14ac:dyDescent="0.45">
      <c r="A1839" s="1" t="s">
        <v>181</v>
      </c>
      <c r="B1839" s="1" t="s">
        <v>139</v>
      </c>
      <c r="C1839" s="1" t="s">
        <v>684</v>
      </c>
      <c r="D1839" t="s">
        <v>13</v>
      </c>
    </row>
    <row r="1840" spans="1:4" x14ac:dyDescent="0.45">
      <c r="A1840" s="1" t="s">
        <v>181</v>
      </c>
      <c r="B1840" s="1" t="s">
        <v>139</v>
      </c>
      <c r="C1840" s="1" t="s">
        <v>734</v>
      </c>
      <c r="D1840" t="s">
        <v>13</v>
      </c>
    </row>
    <row r="1841" spans="1:4" x14ac:dyDescent="0.45">
      <c r="A1841" s="1" t="s">
        <v>181</v>
      </c>
      <c r="B1841" s="1" t="s">
        <v>139</v>
      </c>
      <c r="C1841" s="1" t="s">
        <v>737</v>
      </c>
      <c r="D1841" t="s">
        <v>13</v>
      </c>
    </row>
    <row r="1842" spans="1:4" x14ac:dyDescent="0.45">
      <c r="A1842" s="1" t="s">
        <v>181</v>
      </c>
      <c r="B1842" s="1" t="s">
        <v>139</v>
      </c>
      <c r="C1842" s="1" t="s">
        <v>777</v>
      </c>
      <c r="D1842" t="s">
        <v>13</v>
      </c>
    </row>
    <row r="1843" spans="1:4" x14ac:dyDescent="0.45">
      <c r="A1843" s="1" t="s">
        <v>181</v>
      </c>
      <c r="B1843" s="1" t="s">
        <v>139</v>
      </c>
      <c r="C1843" s="1" t="s">
        <v>873</v>
      </c>
      <c r="D1843" t="s">
        <v>13</v>
      </c>
    </row>
    <row r="1844" spans="1:4" x14ac:dyDescent="0.45">
      <c r="A1844" s="1" t="s">
        <v>181</v>
      </c>
      <c r="B1844" s="1" t="s">
        <v>139</v>
      </c>
      <c r="C1844" s="1" t="s">
        <v>890</v>
      </c>
      <c r="D1844" t="s">
        <v>13</v>
      </c>
    </row>
    <row r="1845" spans="1:4" x14ac:dyDescent="0.45">
      <c r="A1845" s="1" t="s">
        <v>181</v>
      </c>
      <c r="B1845" s="1" t="s">
        <v>139</v>
      </c>
      <c r="C1845" s="1" t="s">
        <v>931</v>
      </c>
      <c r="D1845" t="s">
        <v>13</v>
      </c>
    </row>
    <row r="1846" spans="1:4" x14ac:dyDescent="0.45">
      <c r="A1846" s="1" t="s">
        <v>181</v>
      </c>
      <c r="B1846" s="1" t="s">
        <v>139</v>
      </c>
      <c r="C1846" s="1" t="s">
        <v>993</v>
      </c>
      <c r="D1846" t="s">
        <v>13</v>
      </c>
    </row>
    <row r="1847" spans="1:4" x14ac:dyDescent="0.45">
      <c r="A1847" s="1" t="s">
        <v>181</v>
      </c>
      <c r="B1847" s="1" t="s">
        <v>139</v>
      </c>
      <c r="C1847" s="1" t="s">
        <v>1013</v>
      </c>
      <c r="D1847" t="s">
        <v>13</v>
      </c>
    </row>
    <row r="1848" spans="1:4" x14ac:dyDescent="0.45">
      <c r="A1848" s="1" t="s">
        <v>181</v>
      </c>
      <c r="B1848" s="1" t="s">
        <v>139</v>
      </c>
      <c r="C1848" s="1" t="s">
        <v>1078</v>
      </c>
      <c r="D1848" t="s">
        <v>13</v>
      </c>
    </row>
    <row r="1849" spans="1:4" x14ac:dyDescent="0.45">
      <c r="A1849" s="1" t="s">
        <v>181</v>
      </c>
      <c r="B1849" s="1" t="s">
        <v>139</v>
      </c>
      <c r="C1849" s="1" t="s">
        <v>1138</v>
      </c>
      <c r="D1849" t="s">
        <v>13</v>
      </c>
    </row>
    <row r="1850" spans="1:4" x14ac:dyDescent="0.45">
      <c r="A1850" s="1" t="s">
        <v>181</v>
      </c>
      <c r="B1850" s="1" t="s">
        <v>139</v>
      </c>
      <c r="C1850" s="1" t="s">
        <v>1242</v>
      </c>
      <c r="D1850" t="s">
        <v>13</v>
      </c>
    </row>
    <row r="1851" spans="1:4" x14ac:dyDescent="0.45">
      <c r="A1851" s="1" t="s">
        <v>181</v>
      </c>
      <c r="B1851" s="1" t="s">
        <v>139</v>
      </c>
      <c r="C1851" s="1" t="s">
        <v>1297</v>
      </c>
      <c r="D1851" t="s">
        <v>13</v>
      </c>
    </row>
    <row r="1852" spans="1:4" x14ac:dyDescent="0.45">
      <c r="A1852" s="1" t="s">
        <v>181</v>
      </c>
      <c r="B1852" s="1" t="s">
        <v>139</v>
      </c>
      <c r="C1852" s="1" t="s">
        <v>1305</v>
      </c>
      <c r="D1852" t="s">
        <v>13</v>
      </c>
    </row>
    <row r="1853" spans="1:4" x14ac:dyDescent="0.45">
      <c r="A1853" s="1" t="s">
        <v>181</v>
      </c>
      <c r="B1853" s="1" t="s">
        <v>139</v>
      </c>
      <c r="C1853" s="1" t="s">
        <v>1328</v>
      </c>
      <c r="D1853" t="s">
        <v>13</v>
      </c>
    </row>
    <row r="1854" spans="1:4" x14ac:dyDescent="0.45">
      <c r="A1854" s="1" t="s">
        <v>181</v>
      </c>
      <c r="B1854" s="1" t="s">
        <v>139</v>
      </c>
      <c r="C1854" s="1" t="s">
        <v>1349</v>
      </c>
      <c r="D1854" t="s">
        <v>13</v>
      </c>
    </row>
    <row r="1855" spans="1:4" x14ac:dyDescent="0.45">
      <c r="A1855" s="1" t="s">
        <v>181</v>
      </c>
      <c r="B1855" s="1" t="s">
        <v>139</v>
      </c>
      <c r="C1855" s="1" t="s">
        <v>1402</v>
      </c>
      <c r="D1855" t="s">
        <v>13</v>
      </c>
    </row>
    <row r="1856" spans="1:4" x14ac:dyDescent="0.45">
      <c r="A1856" s="1" t="s">
        <v>181</v>
      </c>
      <c r="B1856" s="1" t="s">
        <v>139</v>
      </c>
      <c r="C1856" s="1" t="s">
        <v>1413</v>
      </c>
      <c r="D1856" t="s">
        <v>13</v>
      </c>
    </row>
    <row r="1857" spans="1:4" x14ac:dyDescent="0.45">
      <c r="A1857" s="1" t="s">
        <v>181</v>
      </c>
      <c r="B1857" s="1" t="s">
        <v>139</v>
      </c>
      <c r="C1857" s="1" t="s">
        <v>1462</v>
      </c>
      <c r="D1857" t="s">
        <v>13</v>
      </c>
    </row>
    <row r="1858" spans="1:4" x14ac:dyDescent="0.45">
      <c r="A1858" s="1" t="s">
        <v>181</v>
      </c>
      <c r="B1858" s="1" t="s">
        <v>139</v>
      </c>
      <c r="C1858" s="1" t="s">
        <v>1525</v>
      </c>
      <c r="D1858" t="s">
        <v>13</v>
      </c>
    </row>
    <row r="1859" spans="1:4" x14ac:dyDescent="0.45">
      <c r="A1859" s="1" t="s">
        <v>181</v>
      </c>
      <c r="B1859" s="1" t="s">
        <v>139</v>
      </c>
      <c r="C1859" s="1" t="s">
        <v>1551</v>
      </c>
      <c r="D1859" t="s">
        <v>13</v>
      </c>
    </row>
    <row r="1860" spans="1:4" x14ac:dyDescent="0.45">
      <c r="A1860" s="1" t="s">
        <v>181</v>
      </c>
      <c r="B1860" s="1" t="s">
        <v>139</v>
      </c>
      <c r="C1860" s="1" t="s">
        <v>1596</v>
      </c>
      <c r="D1860" t="s">
        <v>13</v>
      </c>
    </row>
    <row r="1861" spans="1:4" x14ac:dyDescent="0.45">
      <c r="A1861" s="1" t="s">
        <v>181</v>
      </c>
      <c r="B1861" s="1" t="s">
        <v>139</v>
      </c>
      <c r="C1861" s="1" t="s">
        <v>1699</v>
      </c>
      <c r="D1861" t="s">
        <v>13</v>
      </c>
    </row>
    <row r="1862" spans="1:4" x14ac:dyDescent="0.45">
      <c r="A1862" s="1" t="s">
        <v>181</v>
      </c>
      <c r="B1862" s="1" t="s">
        <v>139</v>
      </c>
      <c r="C1862" s="1" t="s">
        <v>1725</v>
      </c>
      <c r="D1862" t="s">
        <v>13</v>
      </c>
    </row>
    <row r="1863" spans="1:4" x14ac:dyDescent="0.45">
      <c r="A1863" s="1" t="s">
        <v>181</v>
      </c>
      <c r="B1863" s="1" t="s">
        <v>139</v>
      </c>
      <c r="C1863" s="1" t="s">
        <v>1751</v>
      </c>
      <c r="D1863" t="s">
        <v>13</v>
      </c>
    </row>
    <row r="1864" spans="1:4" x14ac:dyDescent="0.45">
      <c r="A1864" s="1" t="s">
        <v>181</v>
      </c>
      <c r="B1864" s="1" t="s">
        <v>139</v>
      </c>
      <c r="C1864" s="1" t="s">
        <v>1805</v>
      </c>
      <c r="D1864" t="s">
        <v>13</v>
      </c>
    </row>
    <row r="1865" spans="1:4" x14ac:dyDescent="0.45">
      <c r="A1865" s="1" t="s">
        <v>181</v>
      </c>
      <c r="B1865" s="1" t="s">
        <v>139</v>
      </c>
      <c r="C1865" s="1" t="s">
        <v>1888</v>
      </c>
      <c r="D1865" t="s">
        <v>13</v>
      </c>
    </row>
    <row r="1866" spans="1:4" x14ac:dyDescent="0.45">
      <c r="A1866" s="1" t="s">
        <v>181</v>
      </c>
      <c r="B1866" s="1" t="s">
        <v>139</v>
      </c>
      <c r="C1866" s="1" t="s">
        <v>1889</v>
      </c>
      <c r="D1866" t="s">
        <v>13</v>
      </c>
    </row>
    <row r="1867" spans="1:4" x14ac:dyDescent="0.45">
      <c r="A1867" s="1" t="s">
        <v>181</v>
      </c>
      <c r="B1867" s="1" t="s">
        <v>139</v>
      </c>
      <c r="C1867" s="1" t="s">
        <v>1913</v>
      </c>
      <c r="D1867" t="s">
        <v>13</v>
      </c>
    </row>
    <row r="1868" spans="1:4" x14ac:dyDescent="0.45">
      <c r="A1868" s="1" t="s">
        <v>181</v>
      </c>
      <c r="B1868" s="1" t="s">
        <v>139</v>
      </c>
      <c r="C1868" s="1" t="s">
        <v>2003</v>
      </c>
      <c r="D1868" t="s">
        <v>13</v>
      </c>
    </row>
    <row r="1869" spans="1:4" x14ac:dyDescent="0.45">
      <c r="A1869" s="1" t="s">
        <v>181</v>
      </c>
      <c r="B1869" s="1" t="s">
        <v>139</v>
      </c>
      <c r="C1869" s="1" t="s">
        <v>2118</v>
      </c>
      <c r="D1869" t="s">
        <v>13</v>
      </c>
    </row>
    <row r="1870" spans="1:4" x14ac:dyDescent="0.45">
      <c r="A1870" s="1" t="s">
        <v>181</v>
      </c>
      <c r="B1870" s="1" t="s">
        <v>139</v>
      </c>
      <c r="C1870" s="1" t="s">
        <v>139</v>
      </c>
      <c r="D1870" t="s">
        <v>13</v>
      </c>
    </row>
    <row r="1871" spans="1:4" x14ac:dyDescent="0.45">
      <c r="A1871" s="1" t="s">
        <v>181</v>
      </c>
      <c r="B1871" s="1" t="s">
        <v>139</v>
      </c>
      <c r="C1871" s="1" t="s">
        <v>2275</v>
      </c>
      <c r="D1871" t="s">
        <v>13</v>
      </c>
    </row>
    <row r="1872" spans="1:4" x14ac:dyDescent="0.45">
      <c r="A1872" s="1" t="s">
        <v>181</v>
      </c>
      <c r="B1872" s="1" t="s">
        <v>139</v>
      </c>
      <c r="C1872" s="1" t="s">
        <v>2286</v>
      </c>
      <c r="D1872" t="s">
        <v>13</v>
      </c>
    </row>
    <row r="1873" spans="1:4" x14ac:dyDescent="0.45">
      <c r="A1873" s="1" t="s">
        <v>181</v>
      </c>
      <c r="B1873" s="1" t="s">
        <v>139</v>
      </c>
      <c r="C1873" s="1" t="s">
        <v>2319</v>
      </c>
      <c r="D1873" t="s">
        <v>13</v>
      </c>
    </row>
    <row r="1874" spans="1:4" x14ac:dyDescent="0.45">
      <c r="A1874" s="1" t="s">
        <v>181</v>
      </c>
      <c r="B1874" s="1" t="s">
        <v>139</v>
      </c>
      <c r="C1874" s="1" t="s">
        <v>2350</v>
      </c>
      <c r="D1874" t="s">
        <v>13</v>
      </c>
    </row>
    <row r="1875" spans="1:4" x14ac:dyDescent="0.45">
      <c r="A1875" s="1" t="s">
        <v>181</v>
      </c>
      <c r="B1875" s="1" t="s">
        <v>139</v>
      </c>
      <c r="C1875" s="1" t="s">
        <v>2360</v>
      </c>
      <c r="D1875" t="s">
        <v>13</v>
      </c>
    </row>
    <row r="1876" spans="1:4" x14ac:dyDescent="0.45">
      <c r="A1876" s="1" t="s">
        <v>181</v>
      </c>
      <c r="B1876" s="1" t="s">
        <v>139</v>
      </c>
      <c r="C1876" s="1" t="s">
        <v>2547</v>
      </c>
      <c r="D1876" t="s">
        <v>13</v>
      </c>
    </row>
    <row r="1877" spans="1:4" x14ac:dyDescent="0.45">
      <c r="A1877" s="1" t="s">
        <v>181</v>
      </c>
      <c r="B1877" s="1" t="s">
        <v>139</v>
      </c>
      <c r="C1877" s="1" t="s">
        <v>2606</v>
      </c>
      <c r="D1877" t="s">
        <v>13</v>
      </c>
    </row>
    <row r="1878" spans="1:4" x14ac:dyDescent="0.45">
      <c r="A1878" s="1" t="s">
        <v>181</v>
      </c>
      <c r="B1878" s="1" t="s">
        <v>139</v>
      </c>
      <c r="C1878" s="1" t="s">
        <v>2664</v>
      </c>
      <c r="D1878" t="s">
        <v>56</v>
      </c>
    </row>
    <row r="1879" spans="1:4" x14ac:dyDescent="0.45">
      <c r="A1879" s="1" t="s">
        <v>181</v>
      </c>
      <c r="B1879" s="1" t="s">
        <v>139</v>
      </c>
      <c r="C1879" s="1" t="s">
        <v>2689</v>
      </c>
      <c r="D1879" t="s">
        <v>56</v>
      </c>
    </row>
    <row r="1880" spans="1:4" x14ac:dyDescent="0.45">
      <c r="A1880" s="1" t="s">
        <v>181</v>
      </c>
      <c r="B1880" s="1" t="s">
        <v>139</v>
      </c>
      <c r="C1880" s="1" t="s">
        <v>2774</v>
      </c>
      <c r="D1880" t="s">
        <v>56</v>
      </c>
    </row>
    <row r="1881" spans="1:4" x14ac:dyDescent="0.45">
      <c r="A1881" s="1" t="s">
        <v>181</v>
      </c>
      <c r="B1881" s="1" t="s">
        <v>140</v>
      </c>
      <c r="C1881" s="1" t="s">
        <v>227</v>
      </c>
      <c r="D1881" t="s">
        <v>56</v>
      </c>
    </row>
    <row r="1882" spans="1:4" x14ac:dyDescent="0.45">
      <c r="A1882" s="1" t="s">
        <v>181</v>
      </c>
      <c r="B1882" s="1" t="s">
        <v>140</v>
      </c>
      <c r="C1882" s="1" t="s">
        <v>362</v>
      </c>
      <c r="D1882" t="s">
        <v>56</v>
      </c>
    </row>
    <row r="1883" spans="1:4" x14ac:dyDescent="0.45">
      <c r="A1883" s="1" t="s">
        <v>181</v>
      </c>
      <c r="B1883" s="1" t="s">
        <v>140</v>
      </c>
      <c r="C1883" s="1" t="s">
        <v>363</v>
      </c>
      <c r="D1883" t="s">
        <v>56</v>
      </c>
    </row>
    <row r="1884" spans="1:4" x14ac:dyDescent="0.45">
      <c r="A1884" s="1" t="s">
        <v>181</v>
      </c>
      <c r="B1884" s="1" t="s">
        <v>140</v>
      </c>
      <c r="C1884" s="1" t="s">
        <v>377</v>
      </c>
      <c r="D1884" t="s">
        <v>56</v>
      </c>
    </row>
    <row r="1885" spans="1:4" x14ac:dyDescent="0.45">
      <c r="A1885" s="1" t="s">
        <v>181</v>
      </c>
      <c r="B1885" s="1" t="s">
        <v>140</v>
      </c>
      <c r="C1885" s="1" t="s">
        <v>396</v>
      </c>
      <c r="D1885" t="s">
        <v>56</v>
      </c>
    </row>
    <row r="1886" spans="1:4" x14ac:dyDescent="0.45">
      <c r="A1886" s="1" t="s">
        <v>181</v>
      </c>
      <c r="B1886" s="1" t="s">
        <v>140</v>
      </c>
      <c r="C1886" s="1" t="s">
        <v>407</v>
      </c>
      <c r="D1886" t="s">
        <v>56</v>
      </c>
    </row>
    <row r="1887" spans="1:4" x14ac:dyDescent="0.45">
      <c r="A1887" s="1" t="s">
        <v>181</v>
      </c>
      <c r="B1887" s="1" t="s">
        <v>140</v>
      </c>
      <c r="C1887" s="1" t="s">
        <v>419</v>
      </c>
      <c r="D1887" t="s">
        <v>56</v>
      </c>
    </row>
    <row r="1888" spans="1:4" x14ac:dyDescent="0.45">
      <c r="A1888" s="1" t="s">
        <v>181</v>
      </c>
      <c r="B1888" s="1" t="s">
        <v>140</v>
      </c>
      <c r="C1888" s="1" t="s">
        <v>651</v>
      </c>
      <c r="D1888" t="s">
        <v>56</v>
      </c>
    </row>
    <row r="1889" spans="1:4" x14ac:dyDescent="0.45">
      <c r="A1889" s="1" t="s">
        <v>181</v>
      </c>
      <c r="B1889" s="1" t="s">
        <v>140</v>
      </c>
      <c r="C1889" s="1" t="s">
        <v>724</v>
      </c>
      <c r="D1889" t="s">
        <v>56</v>
      </c>
    </row>
    <row r="1890" spans="1:4" x14ac:dyDescent="0.45">
      <c r="A1890" s="1" t="s">
        <v>181</v>
      </c>
      <c r="B1890" s="1" t="s">
        <v>140</v>
      </c>
      <c r="C1890" s="1" t="s">
        <v>752</v>
      </c>
      <c r="D1890" t="s">
        <v>56</v>
      </c>
    </row>
    <row r="1891" spans="1:4" x14ac:dyDescent="0.45">
      <c r="A1891" s="1" t="s">
        <v>181</v>
      </c>
      <c r="B1891" s="1" t="s">
        <v>140</v>
      </c>
      <c r="C1891" s="1" t="s">
        <v>943</v>
      </c>
      <c r="D1891" t="s">
        <v>56</v>
      </c>
    </row>
    <row r="1892" spans="1:4" x14ac:dyDescent="0.45">
      <c r="A1892" s="1" t="s">
        <v>181</v>
      </c>
      <c r="B1892" s="1" t="s">
        <v>140</v>
      </c>
      <c r="C1892" s="1" t="s">
        <v>997</v>
      </c>
      <c r="D1892" t="s">
        <v>56</v>
      </c>
    </row>
    <row r="1893" spans="1:4" x14ac:dyDescent="0.45">
      <c r="A1893" s="1" t="s">
        <v>181</v>
      </c>
      <c r="B1893" s="1" t="s">
        <v>140</v>
      </c>
      <c r="C1893" s="1" t="s">
        <v>1144</v>
      </c>
      <c r="D1893" t="s">
        <v>56</v>
      </c>
    </row>
    <row r="1894" spans="1:4" x14ac:dyDescent="0.45">
      <c r="A1894" s="1" t="s">
        <v>181</v>
      </c>
      <c r="B1894" s="1" t="s">
        <v>140</v>
      </c>
      <c r="C1894" s="1" t="s">
        <v>1168</v>
      </c>
      <c r="D1894" t="s">
        <v>56</v>
      </c>
    </row>
    <row r="1895" spans="1:4" x14ac:dyDescent="0.45">
      <c r="A1895" s="1" t="s">
        <v>181</v>
      </c>
      <c r="B1895" s="1" t="s">
        <v>140</v>
      </c>
      <c r="C1895" s="1" t="s">
        <v>1209</v>
      </c>
      <c r="D1895" t="s">
        <v>56</v>
      </c>
    </row>
    <row r="1896" spans="1:4" x14ac:dyDescent="0.45">
      <c r="A1896" s="1" t="s">
        <v>181</v>
      </c>
      <c r="B1896" s="1" t="s">
        <v>140</v>
      </c>
      <c r="C1896" s="1" t="s">
        <v>1246</v>
      </c>
      <c r="D1896" t="s">
        <v>56</v>
      </c>
    </row>
    <row r="1897" spans="1:4" x14ac:dyDescent="0.45">
      <c r="A1897" s="1" t="s">
        <v>181</v>
      </c>
      <c r="B1897" s="1" t="s">
        <v>140</v>
      </c>
      <c r="C1897" s="1" t="s">
        <v>1265</v>
      </c>
      <c r="D1897" t="s">
        <v>56</v>
      </c>
    </row>
    <row r="1898" spans="1:4" x14ac:dyDescent="0.45">
      <c r="A1898" s="1" t="s">
        <v>181</v>
      </c>
      <c r="B1898" s="1" t="s">
        <v>140</v>
      </c>
      <c r="C1898" s="1" t="s">
        <v>1267</v>
      </c>
      <c r="D1898" t="s">
        <v>56</v>
      </c>
    </row>
    <row r="1899" spans="1:4" x14ac:dyDescent="0.45">
      <c r="A1899" s="1" t="s">
        <v>181</v>
      </c>
      <c r="B1899" s="1" t="s">
        <v>140</v>
      </c>
      <c r="C1899" s="1" t="s">
        <v>1412</v>
      </c>
      <c r="D1899" t="s">
        <v>56</v>
      </c>
    </row>
    <row r="1900" spans="1:4" x14ac:dyDescent="0.45">
      <c r="A1900" s="1" t="s">
        <v>181</v>
      </c>
      <c r="B1900" s="1" t="s">
        <v>140</v>
      </c>
      <c r="C1900" s="1" t="s">
        <v>1476</v>
      </c>
      <c r="D1900" t="s">
        <v>56</v>
      </c>
    </row>
    <row r="1901" spans="1:4" x14ac:dyDescent="0.45">
      <c r="A1901" s="1" t="s">
        <v>181</v>
      </c>
      <c r="B1901" s="1" t="s">
        <v>140</v>
      </c>
      <c r="C1901" s="1" t="s">
        <v>1488</v>
      </c>
      <c r="D1901" t="s">
        <v>56</v>
      </c>
    </row>
    <row r="1902" spans="1:4" x14ac:dyDescent="0.45">
      <c r="A1902" s="1" t="s">
        <v>181</v>
      </c>
      <c r="B1902" s="1" t="s">
        <v>140</v>
      </c>
      <c r="C1902" s="1" t="s">
        <v>1580</v>
      </c>
      <c r="D1902" t="s">
        <v>56</v>
      </c>
    </row>
    <row r="1903" spans="1:4" x14ac:dyDescent="0.45">
      <c r="A1903" s="1" t="s">
        <v>181</v>
      </c>
      <c r="B1903" s="1" t="s">
        <v>140</v>
      </c>
      <c r="C1903" s="1" t="s">
        <v>1586</v>
      </c>
      <c r="D1903" t="s">
        <v>56</v>
      </c>
    </row>
    <row r="1904" spans="1:4" x14ac:dyDescent="0.45">
      <c r="A1904" s="1" t="s">
        <v>181</v>
      </c>
      <c r="B1904" s="1" t="s">
        <v>140</v>
      </c>
      <c r="C1904" s="1" t="s">
        <v>1628</v>
      </c>
      <c r="D1904" t="s">
        <v>56</v>
      </c>
    </row>
    <row r="1905" spans="1:4" x14ac:dyDescent="0.45">
      <c r="A1905" s="1" t="s">
        <v>181</v>
      </c>
      <c r="B1905" s="1" t="s">
        <v>140</v>
      </c>
      <c r="C1905" s="1" t="s">
        <v>1689</v>
      </c>
      <c r="D1905" t="s">
        <v>56</v>
      </c>
    </row>
    <row r="1906" spans="1:4" x14ac:dyDescent="0.45">
      <c r="A1906" s="1" t="s">
        <v>181</v>
      </c>
      <c r="B1906" s="1" t="s">
        <v>140</v>
      </c>
      <c r="C1906" s="1" t="s">
        <v>1773</v>
      </c>
      <c r="D1906" t="s">
        <v>56</v>
      </c>
    </row>
    <row r="1907" spans="1:4" x14ac:dyDescent="0.45">
      <c r="A1907" s="1" t="s">
        <v>181</v>
      </c>
      <c r="B1907" s="1" t="s">
        <v>140</v>
      </c>
      <c r="C1907" s="1" t="s">
        <v>1948</v>
      </c>
      <c r="D1907" t="s">
        <v>56</v>
      </c>
    </row>
    <row r="1908" spans="1:4" x14ac:dyDescent="0.45">
      <c r="A1908" s="1" t="s">
        <v>181</v>
      </c>
      <c r="B1908" s="1" t="s">
        <v>140</v>
      </c>
      <c r="C1908" s="1" t="s">
        <v>1949</v>
      </c>
      <c r="D1908" t="s">
        <v>56</v>
      </c>
    </row>
    <row r="1909" spans="1:4" x14ac:dyDescent="0.45">
      <c r="A1909" s="1" t="s">
        <v>181</v>
      </c>
      <c r="B1909" s="1" t="s">
        <v>140</v>
      </c>
      <c r="C1909" s="1" t="s">
        <v>2243</v>
      </c>
      <c r="D1909" t="s">
        <v>56</v>
      </c>
    </row>
    <row r="1910" spans="1:4" x14ac:dyDescent="0.45">
      <c r="A1910" s="1" t="s">
        <v>181</v>
      </c>
      <c r="B1910" s="1" t="s">
        <v>140</v>
      </c>
      <c r="C1910" s="1" t="s">
        <v>2279</v>
      </c>
      <c r="D1910" t="s">
        <v>56</v>
      </c>
    </row>
    <row r="1911" spans="1:4" x14ac:dyDescent="0.45">
      <c r="A1911" s="1" t="s">
        <v>181</v>
      </c>
      <c r="B1911" s="1" t="s">
        <v>140</v>
      </c>
      <c r="C1911" s="1" t="s">
        <v>140</v>
      </c>
      <c r="D1911" t="s">
        <v>56</v>
      </c>
    </row>
    <row r="1912" spans="1:4" x14ac:dyDescent="0.45">
      <c r="A1912" s="1" t="s">
        <v>181</v>
      </c>
      <c r="B1912" s="1" t="s">
        <v>140</v>
      </c>
      <c r="C1912" s="1" t="s">
        <v>2353</v>
      </c>
      <c r="D1912" t="s">
        <v>56</v>
      </c>
    </row>
    <row r="1913" spans="1:4" x14ac:dyDescent="0.45">
      <c r="A1913" s="1" t="s">
        <v>181</v>
      </c>
      <c r="B1913" s="1" t="s">
        <v>140</v>
      </c>
      <c r="C1913" s="1" t="s">
        <v>2454</v>
      </c>
      <c r="D1913" t="s">
        <v>56</v>
      </c>
    </row>
    <row r="1914" spans="1:4" x14ac:dyDescent="0.45">
      <c r="A1914" s="1" t="s">
        <v>181</v>
      </c>
      <c r="B1914" s="1" t="s">
        <v>140</v>
      </c>
      <c r="C1914" s="1" t="s">
        <v>2458</v>
      </c>
      <c r="D1914" t="s">
        <v>56</v>
      </c>
    </row>
    <row r="1915" spans="1:4" x14ac:dyDescent="0.45">
      <c r="A1915" s="1" t="s">
        <v>181</v>
      </c>
      <c r="B1915" s="1" t="s">
        <v>140</v>
      </c>
      <c r="C1915" s="1" t="s">
        <v>2518</v>
      </c>
      <c r="D1915" t="s">
        <v>56</v>
      </c>
    </row>
    <row r="1916" spans="1:4" x14ac:dyDescent="0.45">
      <c r="A1916" s="1" t="s">
        <v>181</v>
      </c>
      <c r="B1916" s="1" t="s">
        <v>140</v>
      </c>
      <c r="C1916" s="1" t="s">
        <v>2583</v>
      </c>
      <c r="D1916" t="s">
        <v>56</v>
      </c>
    </row>
    <row r="1917" spans="1:4" x14ac:dyDescent="0.45">
      <c r="A1917" s="1" t="s">
        <v>181</v>
      </c>
      <c r="B1917" s="1" t="s">
        <v>140</v>
      </c>
      <c r="C1917" s="1" t="s">
        <v>2651</v>
      </c>
      <c r="D1917" t="s">
        <v>56</v>
      </c>
    </row>
    <row r="1918" spans="1:4" x14ac:dyDescent="0.45">
      <c r="A1918" s="1" t="s">
        <v>181</v>
      </c>
      <c r="B1918" s="1" t="s">
        <v>140</v>
      </c>
      <c r="C1918" s="1" t="s">
        <v>2690</v>
      </c>
      <c r="D1918" t="s">
        <v>56</v>
      </c>
    </row>
    <row r="1919" spans="1:4" x14ac:dyDescent="0.45">
      <c r="A1919" s="1" t="s">
        <v>181</v>
      </c>
      <c r="B1919" s="1" t="s">
        <v>140</v>
      </c>
      <c r="C1919" s="1" t="s">
        <v>2700</v>
      </c>
      <c r="D1919" t="s">
        <v>56</v>
      </c>
    </row>
    <row r="1920" spans="1:4" x14ac:dyDescent="0.45">
      <c r="A1920" s="1" t="s">
        <v>181</v>
      </c>
      <c r="B1920" s="1" t="s">
        <v>140</v>
      </c>
      <c r="C1920" s="1" t="s">
        <v>2719</v>
      </c>
      <c r="D1920" t="s">
        <v>56</v>
      </c>
    </row>
    <row r="1921" spans="1:4" x14ac:dyDescent="0.45">
      <c r="A1921" s="1" t="s">
        <v>181</v>
      </c>
      <c r="B1921" s="1" t="s">
        <v>140</v>
      </c>
      <c r="C1921" s="1" t="s">
        <v>2753</v>
      </c>
      <c r="D1921" t="s">
        <v>16</v>
      </c>
    </row>
    <row r="1922" spans="1:4" x14ac:dyDescent="0.45">
      <c r="A1922" s="1" t="s">
        <v>181</v>
      </c>
      <c r="B1922" s="1" t="s">
        <v>140</v>
      </c>
      <c r="C1922" s="1" t="s">
        <v>2761</v>
      </c>
      <c r="D1922" t="s">
        <v>16</v>
      </c>
    </row>
    <row r="1923" spans="1:4" x14ac:dyDescent="0.45">
      <c r="A1923" s="1" t="s">
        <v>181</v>
      </c>
      <c r="B1923" s="1" t="s">
        <v>140</v>
      </c>
      <c r="C1923" s="1" t="s">
        <v>2777</v>
      </c>
      <c r="D1923" t="s">
        <v>16</v>
      </c>
    </row>
    <row r="1924" spans="1:4" x14ac:dyDescent="0.45">
      <c r="A1924" s="1" t="s">
        <v>181</v>
      </c>
      <c r="B1924" s="1" t="s">
        <v>141</v>
      </c>
      <c r="C1924" s="1" t="s">
        <v>254</v>
      </c>
      <c r="D1924" t="s">
        <v>16</v>
      </c>
    </row>
    <row r="1925" spans="1:4" x14ac:dyDescent="0.45">
      <c r="A1925" s="1" t="s">
        <v>181</v>
      </c>
      <c r="B1925" s="1" t="s">
        <v>141</v>
      </c>
      <c r="C1925" s="1" t="s">
        <v>267</v>
      </c>
      <c r="D1925" t="s">
        <v>16</v>
      </c>
    </row>
    <row r="1926" spans="1:4" x14ac:dyDescent="0.45">
      <c r="A1926" s="1" t="s">
        <v>181</v>
      </c>
      <c r="B1926" s="1" t="s">
        <v>141</v>
      </c>
      <c r="C1926" s="1" t="s">
        <v>311</v>
      </c>
      <c r="D1926" t="s">
        <v>16</v>
      </c>
    </row>
    <row r="1927" spans="1:4" x14ac:dyDescent="0.45">
      <c r="A1927" s="1" t="s">
        <v>181</v>
      </c>
      <c r="B1927" s="1" t="s">
        <v>141</v>
      </c>
      <c r="C1927" s="1" t="s">
        <v>424</v>
      </c>
      <c r="D1927" t="s">
        <v>16</v>
      </c>
    </row>
    <row r="1928" spans="1:4" x14ac:dyDescent="0.45">
      <c r="A1928" s="1" t="s">
        <v>181</v>
      </c>
      <c r="B1928" s="1" t="s">
        <v>141</v>
      </c>
      <c r="C1928" s="1" t="s">
        <v>430</v>
      </c>
      <c r="D1928" t="s">
        <v>16</v>
      </c>
    </row>
    <row r="1929" spans="1:4" x14ac:dyDescent="0.45">
      <c r="A1929" s="1" t="s">
        <v>181</v>
      </c>
      <c r="B1929" s="1" t="s">
        <v>141</v>
      </c>
      <c r="C1929" s="1" t="s">
        <v>548</v>
      </c>
      <c r="D1929" t="s">
        <v>16</v>
      </c>
    </row>
    <row r="1930" spans="1:4" x14ac:dyDescent="0.45">
      <c r="A1930" s="1" t="s">
        <v>181</v>
      </c>
      <c r="B1930" s="1" t="s">
        <v>141</v>
      </c>
      <c r="C1930" s="1" t="s">
        <v>555</v>
      </c>
      <c r="D1930" t="s">
        <v>16</v>
      </c>
    </row>
    <row r="1931" spans="1:4" x14ac:dyDescent="0.45">
      <c r="A1931" s="1" t="s">
        <v>181</v>
      </c>
      <c r="B1931" s="1" t="s">
        <v>141</v>
      </c>
      <c r="C1931" s="1" t="s">
        <v>635</v>
      </c>
      <c r="D1931" t="s">
        <v>16</v>
      </c>
    </row>
    <row r="1932" spans="1:4" x14ac:dyDescent="0.45">
      <c r="A1932" s="1" t="s">
        <v>181</v>
      </c>
      <c r="B1932" s="1" t="s">
        <v>141</v>
      </c>
      <c r="C1932" s="1" t="s">
        <v>643</v>
      </c>
      <c r="D1932" t="s">
        <v>16</v>
      </c>
    </row>
    <row r="1933" spans="1:4" x14ac:dyDescent="0.45">
      <c r="A1933" s="1" t="s">
        <v>181</v>
      </c>
      <c r="B1933" s="1" t="s">
        <v>141</v>
      </c>
      <c r="C1933" s="1" t="s">
        <v>679</v>
      </c>
      <c r="D1933" t="s">
        <v>16</v>
      </c>
    </row>
    <row r="1934" spans="1:4" x14ac:dyDescent="0.45">
      <c r="A1934" s="1" t="s">
        <v>181</v>
      </c>
      <c r="B1934" s="1" t="s">
        <v>141</v>
      </c>
      <c r="C1934" s="1" t="s">
        <v>713</v>
      </c>
      <c r="D1934" t="s">
        <v>16</v>
      </c>
    </row>
    <row r="1935" spans="1:4" x14ac:dyDescent="0.45">
      <c r="A1935" s="1" t="s">
        <v>181</v>
      </c>
      <c r="B1935" s="1" t="s">
        <v>141</v>
      </c>
      <c r="C1935" s="1" t="s">
        <v>754</v>
      </c>
      <c r="D1935" t="s">
        <v>16</v>
      </c>
    </row>
    <row r="1936" spans="1:4" x14ac:dyDescent="0.45">
      <c r="A1936" s="1" t="s">
        <v>181</v>
      </c>
      <c r="B1936" s="1" t="s">
        <v>141</v>
      </c>
      <c r="C1936" s="1" t="s">
        <v>861</v>
      </c>
      <c r="D1936" t="s">
        <v>16</v>
      </c>
    </row>
    <row r="1937" spans="1:4" x14ac:dyDescent="0.45">
      <c r="A1937" s="1" t="s">
        <v>181</v>
      </c>
      <c r="B1937" s="1" t="s">
        <v>141</v>
      </c>
      <c r="C1937" s="1" t="s">
        <v>916</v>
      </c>
      <c r="D1937" t="s">
        <v>16</v>
      </c>
    </row>
    <row r="1938" spans="1:4" x14ac:dyDescent="0.45">
      <c r="A1938" s="1" t="s">
        <v>181</v>
      </c>
      <c r="B1938" s="1" t="s">
        <v>141</v>
      </c>
      <c r="C1938" s="1" t="s">
        <v>1046</v>
      </c>
      <c r="D1938" t="s">
        <v>16</v>
      </c>
    </row>
    <row r="1939" spans="1:4" x14ac:dyDescent="0.45">
      <c r="A1939" s="1" t="s">
        <v>181</v>
      </c>
      <c r="B1939" s="1" t="s">
        <v>141</v>
      </c>
      <c r="C1939" s="1" t="s">
        <v>1059</v>
      </c>
      <c r="D1939" t="s">
        <v>16</v>
      </c>
    </row>
    <row r="1940" spans="1:4" x14ac:dyDescent="0.45">
      <c r="A1940" s="1" t="s">
        <v>181</v>
      </c>
      <c r="B1940" s="1" t="s">
        <v>141</v>
      </c>
      <c r="C1940" s="1" t="s">
        <v>1081</v>
      </c>
      <c r="D1940" t="s">
        <v>16</v>
      </c>
    </row>
    <row r="1941" spans="1:4" x14ac:dyDescent="0.45">
      <c r="A1941" s="1" t="s">
        <v>181</v>
      </c>
      <c r="B1941" s="1" t="s">
        <v>141</v>
      </c>
      <c r="C1941" s="1" t="s">
        <v>1093</v>
      </c>
      <c r="D1941" t="s">
        <v>16</v>
      </c>
    </row>
    <row r="1942" spans="1:4" x14ac:dyDescent="0.45">
      <c r="A1942" s="1" t="s">
        <v>181</v>
      </c>
      <c r="B1942" s="1" t="s">
        <v>141</v>
      </c>
      <c r="C1942" s="1" t="s">
        <v>1125</v>
      </c>
      <c r="D1942" t="s">
        <v>16</v>
      </c>
    </row>
    <row r="1943" spans="1:4" x14ac:dyDescent="0.45">
      <c r="A1943" s="1" t="s">
        <v>181</v>
      </c>
      <c r="B1943" s="1" t="s">
        <v>141</v>
      </c>
      <c r="C1943" s="1" t="s">
        <v>1165</v>
      </c>
      <c r="D1943" t="s">
        <v>16</v>
      </c>
    </row>
    <row r="1944" spans="1:4" x14ac:dyDescent="0.45">
      <c r="A1944" s="1" t="s">
        <v>181</v>
      </c>
      <c r="B1944" s="1" t="s">
        <v>141</v>
      </c>
      <c r="C1944" s="1" t="s">
        <v>1210</v>
      </c>
      <c r="D1944" t="s">
        <v>16</v>
      </c>
    </row>
    <row r="1945" spans="1:4" x14ac:dyDescent="0.45">
      <c r="A1945" s="1" t="s">
        <v>181</v>
      </c>
      <c r="B1945" s="1" t="s">
        <v>141</v>
      </c>
      <c r="C1945" s="1" t="s">
        <v>1212</v>
      </c>
      <c r="D1945" t="s">
        <v>16</v>
      </c>
    </row>
    <row r="1946" spans="1:4" x14ac:dyDescent="0.45">
      <c r="A1946" s="1" t="s">
        <v>181</v>
      </c>
      <c r="B1946" s="1" t="s">
        <v>141</v>
      </c>
      <c r="C1946" s="1" t="s">
        <v>1213</v>
      </c>
      <c r="D1946" t="s">
        <v>16</v>
      </c>
    </row>
    <row r="1947" spans="1:4" x14ac:dyDescent="0.45">
      <c r="A1947" s="1" t="s">
        <v>181</v>
      </c>
      <c r="B1947" s="1" t="s">
        <v>141</v>
      </c>
      <c r="C1947" s="1" t="s">
        <v>1214</v>
      </c>
      <c r="D1947" t="s">
        <v>16</v>
      </c>
    </row>
    <row r="1948" spans="1:4" x14ac:dyDescent="0.45">
      <c r="A1948" s="1" t="s">
        <v>181</v>
      </c>
      <c r="B1948" s="1" t="s">
        <v>141</v>
      </c>
      <c r="C1948" s="1" t="s">
        <v>1216</v>
      </c>
      <c r="D1948" t="s">
        <v>16</v>
      </c>
    </row>
    <row r="1949" spans="1:4" x14ac:dyDescent="0.45">
      <c r="A1949" s="1" t="s">
        <v>181</v>
      </c>
      <c r="B1949" s="1" t="s">
        <v>141</v>
      </c>
      <c r="C1949" s="1" t="s">
        <v>1270</v>
      </c>
      <c r="D1949" t="s">
        <v>16</v>
      </c>
    </row>
    <row r="1950" spans="1:4" x14ac:dyDescent="0.45">
      <c r="A1950" s="1" t="s">
        <v>181</v>
      </c>
      <c r="B1950" s="1" t="s">
        <v>141</v>
      </c>
      <c r="C1950" s="1" t="s">
        <v>1278</v>
      </c>
      <c r="D1950" t="s">
        <v>16</v>
      </c>
    </row>
    <row r="1951" spans="1:4" x14ac:dyDescent="0.45">
      <c r="A1951" s="1" t="s">
        <v>181</v>
      </c>
      <c r="B1951" s="1" t="s">
        <v>141</v>
      </c>
      <c r="C1951" s="1" t="s">
        <v>1286</v>
      </c>
      <c r="D1951" t="s">
        <v>16</v>
      </c>
    </row>
    <row r="1952" spans="1:4" x14ac:dyDescent="0.45">
      <c r="A1952" s="1" t="s">
        <v>181</v>
      </c>
      <c r="B1952" s="1" t="s">
        <v>141</v>
      </c>
      <c r="C1952" s="1" t="s">
        <v>1313</v>
      </c>
      <c r="D1952" t="s">
        <v>16</v>
      </c>
    </row>
    <row r="1953" spans="1:4" x14ac:dyDescent="0.45">
      <c r="A1953" s="1" t="s">
        <v>181</v>
      </c>
      <c r="B1953" s="1" t="s">
        <v>141</v>
      </c>
      <c r="C1953" s="1" t="s">
        <v>1431</v>
      </c>
      <c r="D1953" t="s">
        <v>16</v>
      </c>
    </row>
    <row r="1954" spans="1:4" x14ac:dyDescent="0.45">
      <c r="A1954" s="1" t="s">
        <v>181</v>
      </c>
      <c r="B1954" s="1" t="s">
        <v>141</v>
      </c>
      <c r="C1954" s="1" t="s">
        <v>1449</v>
      </c>
      <c r="D1954" t="s">
        <v>16</v>
      </c>
    </row>
    <row r="1955" spans="1:4" x14ac:dyDescent="0.45">
      <c r="A1955" s="1" t="s">
        <v>181</v>
      </c>
      <c r="B1955" s="1" t="s">
        <v>141</v>
      </c>
      <c r="C1955" s="1" t="s">
        <v>1549</v>
      </c>
      <c r="D1955" t="s">
        <v>16</v>
      </c>
    </row>
    <row r="1956" spans="1:4" x14ac:dyDescent="0.45">
      <c r="A1956" s="1" t="s">
        <v>181</v>
      </c>
      <c r="B1956" s="1" t="s">
        <v>141</v>
      </c>
      <c r="C1956" s="1" t="s">
        <v>1554</v>
      </c>
      <c r="D1956" t="s">
        <v>16</v>
      </c>
    </row>
    <row r="1957" spans="1:4" x14ac:dyDescent="0.45">
      <c r="A1957" s="1" t="s">
        <v>181</v>
      </c>
      <c r="B1957" s="1" t="s">
        <v>141</v>
      </c>
      <c r="C1957" s="1" t="s">
        <v>1568</v>
      </c>
      <c r="D1957" t="s">
        <v>16</v>
      </c>
    </row>
    <row r="1958" spans="1:4" x14ac:dyDescent="0.45">
      <c r="A1958" s="1" t="s">
        <v>181</v>
      </c>
      <c r="B1958" s="1" t="s">
        <v>141</v>
      </c>
      <c r="C1958" s="1" t="s">
        <v>1569</v>
      </c>
      <c r="D1958" t="s">
        <v>16</v>
      </c>
    </row>
    <row r="1959" spans="1:4" x14ac:dyDescent="0.45">
      <c r="A1959" s="1" t="s">
        <v>181</v>
      </c>
      <c r="B1959" s="1" t="s">
        <v>141</v>
      </c>
      <c r="C1959" s="1" t="s">
        <v>1588</v>
      </c>
      <c r="D1959" t="s">
        <v>16</v>
      </c>
    </row>
    <row r="1960" spans="1:4" x14ac:dyDescent="0.45">
      <c r="A1960" s="1" t="s">
        <v>181</v>
      </c>
      <c r="B1960" s="1" t="s">
        <v>141</v>
      </c>
      <c r="C1960" s="1" t="s">
        <v>1590</v>
      </c>
      <c r="D1960" t="s">
        <v>16</v>
      </c>
    </row>
    <row r="1961" spans="1:4" x14ac:dyDescent="0.45">
      <c r="A1961" s="1" t="s">
        <v>181</v>
      </c>
      <c r="B1961" s="1" t="s">
        <v>141</v>
      </c>
      <c r="C1961" s="1" t="s">
        <v>1686</v>
      </c>
      <c r="D1961" t="s">
        <v>16</v>
      </c>
    </row>
    <row r="1962" spans="1:4" x14ac:dyDescent="0.45">
      <c r="A1962" s="1" t="s">
        <v>181</v>
      </c>
      <c r="B1962" s="1" t="s">
        <v>141</v>
      </c>
      <c r="C1962" s="1" t="s">
        <v>1690</v>
      </c>
      <c r="D1962" t="s">
        <v>16</v>
      </c>
    </row>
    <row r="1963" spans="1:4" x14ac:dyDescent="0.45">
      <c r="A1963" s="1" t="s">
        <v>181</v>
      </c>
      <c r="B1963" s="1" t="s">
        <v>141</v>
      </c>
      <c r="C1963" s="1" t="s">
        <v>1704</v>
      </c>
      <c r="D1963" t="s">
        <v>16</v>
      </c>
    </row>
    <row r="1964" spans="1:4" x14ac:dyDescent="0.45">
      <c r="A1964" s="1" t="s">
        <v>181</v>
      </c>
      <c r="B1964" s="1" t="s">
        <v>141</v>
      </c>
      <c r="C1964" s="1" t="s">
        <v>1707</v>
      </c>
      <c r="D1964" t="s">
        <v>16</v>
      </c>
    </row>
    <row r="1965" spans="1:4" x14ac:dyDescent="0.45">
      <c r="A1965" s="1" t="s">
        <v>181</v>
      </c>
      <c r="B1965" s="1" t="s">
        <v>141</v>
      </c>
      <c r="C1965" s="1" t="s">
        <v>1708</v>
      </c>
      <c r="D1965" t="s">
        <v>16</v>
      </c>
    </row>
    <row r="1966" spans="1:4" x14ac:dyDescent="0.45">
      <c r="A1966" s="1" t="s">
        <v>181</v>
      </c>
      <c r="B1966" s="1" t="s">
        <v>141</v>
      </c>
      <c r="C1966" s="1" t="s">
        <v>1727</v>
      </c>
      <c r="D1966" t="s">
        <v>16</v>
      </c>
    </row>
    <row r="1967" spans="1:4" x14ac:dyDescent="0.45">
      <c r="A1967" s="1" t="s">
        <v>181</v>
      </c>
      <c r="B1967" s="1" t="s">
        <v>141</v>
      </c>
      <c r="C1967" s="1" t="s">
        <v>1762</v>
      </c>
      <c r="D1967" t="s">
        <v>16</v>
      </c>
    </row>
    <row r="1968" spans="1:4" x14ac:dyDescent="0.45">
      <c r="A1968" s="1" t="s">
        <v>181</v>
      </c>
      <c r="B1968" s="1" t="s">
        <v>141</v>
      </c>
      <c r="C1968" s="1" t="s">
        <v>1986</v>
      </c>
      <c r="D1968" t="s">
        <v>16</v>
      </c>
    </row>
    <row r="1969" spans="1:4" x14ac:dyDescent="0.45">
      <c r="A1969" s="1" t="s">
        <v>181</v>
      </c>
      <c r="B1969" s="1" t="s">
        <v>141</v>
      </c>
      <c r="C1969" s="1" t="s">
        <v>1997</v>
      </c>
      <c r="D1969" t="s">
        <v>16</v>
      </c>
    </row>
    <row r="1970" spans="1:4" x14ac:dyDescent="0.45">
      <c r="A1970" s="1" t="s">
        <v>181</v>
      </c>
      <c r="B1970" s="1" t="s">
        <v>141</v>
      </c>
      <c r="C1970" s="1" t="s">
        <v>2016</v>
      </c>
      <c r="D1970" t="s">
        <v>16</v>
      </c>
    </row>
    <row r="1971" spans="1:4" x14ac:dyDescent="0.45">
      <c r="A1971" s="1" t="s">
        <v>181</v>
      </c>
      <c r="B1971" s="1" t="s">
        <v>141</v>
      </c>
      <c r="C1971" s="1" t="s">
        <v>2031</v>
      </c>
      <c r="D1971" t="s">
        <v>16</v>
      </c>
    </row>
    <row r="1972" spans="1:4" x14ac:dyDescent="0.45">
      <c r="A1972" s="1" t="s">
        <v>181</v>
      </c>
      <c r="B1972" s="1" t="s">
        <v>141</v>
      </c>
      <c r="C1972" s="1" t="s">
        <v>2090</v>
      </c>
      <c r="D1972" t="s">
        <v>16</v>
      </c>
    </row>
    <row r="1973" spans="1:4" x14ac:dyDescent="0.45">
      <c r="A1973" s="1" t="s">
        <v>181</v>
      </c>
      <c r="B1973" s="1" t="s">
        <v>141</v>
      </c>
      <c r="C1973" s="1" t="s">
        <v>2094</v>
      </c>
      <c r="D1973" t="s">
        <v>16</v>
      </c>
    </row>
    <row r="1974" spans="1:4" x14ac:dyDescent="0.45">
      <c r="A1974" s="1" t="s">
        <v>181</v>
      </c>
      <c r="B1974" s="1" t="s">
        <v>141</v>
      </c>
      <c r="C1974" s="1" t="s">
        <v>2232</v>
      </c>
      <c r="D1974" t="s">
        <v>16</v>
      </c>
    </row>
    <row r="1975" spans="1:4" x14ac:dyDescent="0.45">
      <c r="A1975" s="1" t="s">
        <v>181</v>
      </c>
      <c r="B1975" s="1" t="s">
        <v>141</v>
      </c>
      <c r="C1975" s="1" t="s">
        <v>2301</v>
      </c>
      <c r="D1975" t="s">
        <v>16</v>
      </c>
    </row>
    <row r="1976" spans="1:4" x14ac:dyDescent="0.45">
      <c r="A1976" s="1" t="s">
        <v>181</v>
      </c>
      <c r="B1976" s="1" t="s">
        <v>141</v>
      </c>
      <c r="C1976" s="1" t="s">
        <v>2336</v>
      </c>
      <c r="D1976" t="s">
        <v>16</v>
      </c>
    </row>
    <row r="1977" spans="1:4" x14ac:dyDescent="0.45">
      <c r="A1977" s="1" t="s">
        <v>181</v>
      </c>
      <c r="B1977" s="1" t="s">
        <v>141</v>
      </c>
      <c r="C1977" s="1" t="s">
        <v>141</v>
      </c>
      <c r="D1977" t="s">
        <v>16</v>
      </c>
    </row>
    <row r="1978" spans="1:4" x14ac:dyDescent="0.45">
      <c r="A1978" s="1" t="s">
        <v>181</v>
      </c>
      <c r="B1978" s="1" t="s">
        <v>141</v>
      </c>
      <c r="C1978" s="1" t="s">
        <v>2354</v>
      </c>
      <c r="D1978" t="s">
        <v>16</v>
      </c>
    </row>
    <row r="1979" spans="1:4" x14ac:dyDescent="0.45">
      <c r="A1979" s="1" t="s">
        <v>181</v>
      </c>
      <c r="B1979" s="1" t="s">
        <v>141</v>
      </c>
      <c r="C1979" s="1" t="s">
        <v>2363</v>
      </c>
      <c r="D1979" t="s">
        <v>16</v>
      </c>
    </row>
    <row r="1980" spans="1:4" x14ac:dyDescent="0.45">
      <c r="A1980" s="1" t="s">
        <v>181</v>
      </c>
      <c r="B1980" s="1" t="s">
        <v>141</v>
      </c>
      <c r="C1980" s="1" t="s">
        <v>2370</v>
      </c>
      <c r="D1980" t="s">
        <v>16</v>
      </c>
    </row>
    <row r="1981" spans="1:4" x14ac:dyDescent="0.45">
      <c r="A1981" s="1" t="s">
        <v>181</v>
      </c>
      <c r="B1981" s="1" t="s">
        <v>141</v>
      </c>
      <c r="C1981" s="1" t="s">
        <v>2398</v>
      </c>
      <c r="D1981" t="s">
        <v>16</v>
      </c>
    </row>
    <row r="1982" spans="1:4" x14ac:dyDescent="0.45">
      <c r="A1982" s="1" t="s">
        <v>181</v>
      </c>
      <c r="B1982" s="1" t="s">
        <v>141</v>
      </c>
      <c r="C1982" s="1" t="s">
        <v>2567</v>
      </c>
      <c r="D1982" t="s">
        <v>16</v>
      </c>
    </row>
    <row r="1983" spans="1:4" x14ac:dyDescent="0.45">
      <c r="A1983" s="1" t="s">
        <v>181</v>
      </c>
      <c r="B1983" s="1" t="s">
        <v>141</v>
      </c>
      <c r="C1983" s="1" t="s">
        <v>2578</v>
      </c>
      <c r="D1983" t="s">
        <v>16</v>
      </c>
    </row>
    <row r="1984" spans="1:4" x14ac:dyDescent="0.45">
      <c r="A1984" s="1" t="s">
        <v>181</v>
      </c>
      <c r="B1984" s="1" t="s">
        <v>141</v>
      </c>
      <c r="C1984" s="1" t="s">
        <v>2581</v>
      </c>
      <c r="D1984" t="s">
        <v>16</v>
      </c>
    </row>
    <row r="1985" spans="1:4" x14ac:dyDescent="0.45">
      <c r="A1985" s="1" t="s">
        <v>181</v>
      </c>
      <c r="B1985" s="1" t="s">
        <v>141</v>
      </c>
      <c r="C1985" s="1" t="s">
        <v>2758</v>
      </c>
      <c r="D1985" t="s">
        <v>16</v>
      </c>
    </row>
    <row r="1986" spans="1:4" x14ac:dyDescent="0.45">
      <c r="A1986" s="1" t="s">
        <v>181</v>
      </c>
      <c r="B1986" s="1" t="s">
        <v>141</v>
      </c>
      <c r="C1986" s="1" t="s">
        <v>2762</v>
      </c>
      <c r="D1986" t="s">
        <v>16</v>
      </c>
    </row>
    <row r="1987" spans="1:4" x14ac:dyDescent="0.45">
      <c r="A1987" s="1" t="s">
        <v>181</v>
      </c>
      <c r="B1987" s="1" t="s">
        <v>141</v>
      </c>
      <c r="C1987" s="1" t="s">
        <v>2781</v>
      </c>
      <c r="D1987" t="s">
        <v>16</v>
      </c>
    </row>
    <row r="1988" spans="1:4" x14ac:dyDescent="0.45">
      <c r="A1988" s="1" t="s">
        <v>181</v>
      </c>
      <c r="B1988" s="1" t="s">
        <v>141</v>
      </c>
      <c r="C1988" s="1" t="s">
        <v>2785</v>
      </c>
      <c r="D1988" t="s">
        <v>16</v>
      </c>
    </row>
    <row r="1989" spans="1:4" x14ac:dyDescent="0.45">
      <c r="A1989" s="1" t="s">
        <v>181</v>
      </c>
      <c r="B1989" s="1" t="s">
        <v>141</v>
      </c>
      <c r="C1989" s="1" t="s">
        <v>2786</v>
      </c>
      <c r="D1989" t="s">
        <v>55</v>
      </c>
    </row>
    <row r="1990" spans="1:4" x14ac:dyDescent="0.45">
      <c r="A1990" s="1" t="s">
        <v>181</v>
      </c>
      <c r="B1990" s="1" t="s">
        <v>141</v>
      </c>
      <c r="C1990" s="1" t="s">
        <v>2876</v>
      </c>
      <c r="D1990" t="s">
        <v>55</v>
      </c>
    </row>
    <row r="1991" spans="1:4" x14ac:dyDescent="0.45">
      <c r="A1991" s="1" t="s">
        <v>181</v>
      </c>
      <c r="B1991" s="1" t="s">
        <v>141</v>
      </c>
      <c r="C1991" s="1" t="s">
        <v>2878</v>
      </c>
      <c r="D1991" t="s">
        <v>55</v>
      </c>
    </row>
    <row r="1992" spans="1:4" x14ac:dyDescent="0.45">
      <c r="A1992" s="1" t="s">
        <v>181</v>
      </c>
      <c r="B1992" s="1" t="s">
        <v>142</v>
      </c>
      <c r="C1992" s="1" t="s">
        <v>200</v>
      </c>
      <c r="D1992" t="s">
        <v>55</v>
      </c>
    </row>
    <row r="1993" spans="1:4" x14ac:dyDescent="0.45">
      <c r="A1993" s="1" t="s">
        <v>181</v>
      </c>
      <c r="B1993" s="1" t="s">
        <v>142</v>
      </c>
      <c r="C1993" s="1" t="s">
        <v>225</v>
      </c>
      <c r="D1993" t="s">
        <v>55</v>
      </c>
    </row>
    <row r="1994" spans="1:4" x14ac:dyDescent="0.45">
      <c r="A1994" s="1" t="s">
        <v>181</v>
      </c>
      <c r="B1994" s="1" t="s">
        <v>142</v>
      </c>
      <c r="C1994" s="1" t="s">
        <v>265</v>
      </c>
      <c r="D1994" t="s">
        <v>55</v>
      </c>
    </row>
    <row r="1995" spans="1:4" x14ac:dyDescent="0.45">
      <c r="A1995" s="1" t="s">
        <v>181</v>
      </c>
      <c r="B1995" s="1" t="s">
        <v>142</v>
      </c>
      <c r="C1995" s="1" t="s">
        <v>409</v>
      </c>
      <c r="D1995" t="s">
        <v>55</v>
      </c>
    </row>
    <row r="1996" spans="1:4" x14ac:dyDescent="0.45">
      <c r="A1996" s="1" t="s">
        <v>181</v>
      </c>
      <c r="B1996" s="1" t="s">
        <v>142</v>
      </c>
      <c r="C1996" s="1" t="s">
        <v>421</v>
      </c>
      <c r="D1996" t="s">
        <v>55</v>
      </c>
    </row>
    <row r="1997" spans="1:4" x14ac:dyDescent="0.45">
      <c r="A1997" s="1" t="s">
        <v>181</v>
      </c>
      <c r="B1997" s="1" t="s">
        <v>142</v>
      </c>
      <c r="C1997" s="1" t="s">
        <v>444</v>
      </c>
      <c r="D1997" t="s">
        <v>55</v>
      </c>
    </row>
    <row r="1998" spans="1:4" x14ac:dyDescent="0.45">
      <c r="A1998" s="1" t="s">
        <v>181</v>
      </c>
      <c r="B1998" s="1" t="s">
        <v>142</v>
      </c>
      <c r="C1998" s="1" t="s">
        <v>488</v>
      </c>
      <c r="D1998" t="s">
        <v>55</v>
      </c>
    </row>
    <row r="1999" spans="1:4" x14ac:dyDescent="0.45">
      <c r="A1999" s="1" t="s">
        <v>181</v>
      </c>
      <c r="B1999" s="1" t="s">
        <v>142</v>
      </c>
      <c r="C1999" s="1" t="s">
        <v>496</v>
      </c>
      <c r="D1999" t="s">
        <v>55</v>
      </c>
    </row>
    <row r="2000" spans="1:4" x14ac:dyDescent="0.45">
      <c r="A2000" s="1" t="s">
        <v>181</v>
      </c>
      <c r="B2000" s="1" t="s">
        <v>142</v>
      </c>
      <c r="C2000" s="1" t="s">
        <v>664</v>
      </c>
      <c r="D2000" t="s">
        <v>55</v>
      </c>
    </row>
    <row r="2001" spans="1:4" x14ac:dyDescent="0.45">
      <c r="A2001" s="1" t="s">
        <v>181</v>
      </c>
      <c r="B2001" s="1" t="s">
        <v>142</v>
      </c>
      <c r="C2001" s="1" t="s">
        <v>516</v>
      </c>
      <c r="D2001" t="s">
        <v>55</v>
      </c>
    </row>
    <row r="2002" spans="1:4" x14ac:dyDescent="0.45">
      <c r="A2002" s="1" t="s">
        <v>181</v>
      </c>
      <c r="B2002" s="1" t="s">
        <v>142</v>
      </c>
      <c r="C2002" s="1" t="s">
        <v>527</v>
      </c>
      <c r="D2002" t="s">
        <v>55</v>
      </c>
    </row>
    <row r="2003" spans="1:4" x14ac:dyDescent="0.45">
      <c r="A2003" s="1" t="s">
        <v>181</v>
      </c>
      <c r="B2003" s="1" t="s">
        <v>142</v>
      </c>
      <c r="C2003" s="1" t="s">
        <v>544</v>
      </c>
      <c r="D2003" t="s">
        <v>55</v>
      </c>
    </row>
    <row r="2004" spans="1:4" x14ac:dyDescent="0.45">
      <c r="A2004" s="1" t="s">
        <v>181</v>
      </c>
      <c r="B2004" s="1" t="s">
        <v>142</v>
      </c>
      <c r="C2004" s="1" t="s">
        <v>667</v>
      </c>
      <c r="D2004" t="s">
        <v>55</v>
      </c>
    </row>
    <row r="2005" spans="1:4" x14ac:dyDescent="0.45">
      <c r="A2005" s="1" t="s">
        <v>181</v>
      </c>
      <c r="B2005" s="1" t="s">
        <v>142</v>
      </c>
      <c r="C2005" s="1" t="s">
        <v>712</v>
      </c>
      <c r="D2005" t="s">
        <v>55</v>
      </c>
    </row>
    <row r="2006" spans="1:4" x14ac:dyDescent="0.45">
      <c r="A2006" s="1" t="s">
        <v>181</v>
      </c>
      <c r="B2006" s="1" t="s">
        <v>142</v>
      </c>
      <c r="C2006" s="1" t="s">
        <v>714</v>
      </c>
      <c r="D2006" t="s">
        <v>55</v>
      </c>
    </row>
    <row r="2007" spans="1:4" x14ac:dyDescent="0.45">
      <c r="A2007" s="1" t="s">
        <v>181</v>
      </c>
      <c r="B2007" s="1" t="s">
        <v>142</v>
      </c>
      <c r="C2007" s="1" t="s">
        <v>745</v>
      </c>
      <c r="D2007" t="s">
        <v>55</v>
      </c>
    </row>
    <row r="2008" spans="1:4" x14ac:dyDescent="0.45">
      <c r="A2008" s="1" t="s">
        <v>181</v>
      </c>
      <c r="B2008" s="1" t="s">
        <v>142</v>
      </c>
      <c r="C2008" s="1" t="s">
        <v>762</v>
      </c>
      <c r="D2008" t="s">
        <v>55</v>
      </c>
    </row>
    <row r="2009" spans="1:4" x14ac:dyDescent="0.45">
      <c r="A2009" s="1" t="s">
        <v>181</v>
      </c>
      <c r="B2009" s="1" t="s">
        <v>142</v>
      </c>
      <c r="C2009" s="1" t="s">
        <v>766</v>
      </c>
      <c r="D2009" t="s">
        <v>55</v>
      </c>
    </row>
    <row r="2010" spans="1:4" x14ac:dyDescent="0.45">
      <c r="A2010" s="1" t="s">
        <v>181</v>
      </c>
      <c r="B2010" s="1" t="s">
        <v>142</v>
      </c>
      <c r="C2010" s="1" t="s">
        <v>775</v>
      </c>
      <c r="D2010" t="s">
        <v>55</v>
      </c>
    </row>
    <row r="2011" spans="1:4" x14ac:dyDescent="0.45">
      <c r="A2011" s="1" t="s">
        <v>181</v>
      </c>
      <c r="B2011" s="1" t="s">
        <v>142</v>
      </c>
      <c r="C2011" s="1" t="s">
        <v>787</v>
      </c>
      <c r="D2011" t="s">
        <v>55</v>
      </c>
    </row>
    <row r="2012" spans="1:4" x14ac:dyDescent="0.45">
      <c r="A2012" s="1" t="s">
        <v>181</v>
      </c>
      <c r="B2012" s="1" t="s">
        <v>142</v>
      </c>
      <c r="C2012" s="1" t="s">
        <v>1020</v>
      </c>
      <c r="D2012" t="s">
        <v>55</v>
      </c>
    </row>
    <row r="2013" spans="1:4" x14ac:dyDescent="0.45">
      <c r="A2013" s="1" t="s">
        <v>181</v>
      </c>
      <c r="B2013" s="1" t="s">
        <v>142</v>
      </c>
      <c r="C2013" s="1" t="s">
        <v>1027</v>
      </c>
      <c r="D2013" t="s">
        <v>55</v>
      </c>
    </row>
    <row r="2014" spans="1:4" x14ac:dyDescent="0.45">
      <c r="A2014" s="1" t="s">
        <v>181</v>
      </c>
      <c r="B2014" s="1" t="s">
        <v>142</v>
      </c>
      <c r="C2014" s="1" t="s">
        <v>1049</v>
      </c>
      <c r="D2014" t="s">
        <v>55</v>
      </c>
    </row>
    <row r="2015" spans="1:4" x14ac:dyDescent="0.45">
      <c r="A2015" s="1" t="s">
        <v>181</v>
      </c>
      <c r="B2015" s="1" t="s">
        <v>142</v>
      </c>
      <c r="C2015" s="1" t="s">
        <v>1074</v>
      </c>
      <c r="D2015" t="s">
        <v>55</v>
      </c>
    </row>
    <row r="2016" spans="1:4" x14ac:dyDescent="0.45">
      <c r="A2016" s="1" t="s">
        <v>181</v>
      </c>
      <c r="B2016" s="1" t="s">
        <v>142</v>
      </c>
      <c r="C2016" s="1" t="s">
        <v>1100</v>
      </c>
      <c r="D2016" t="s">
        <v>55</v>
      </c>
    </row>
    <row r="2017" spans="1:4" x14ac:dyDescent="0.45">
      <c r="A2017" s="1" t="s">
        <v>181</v>
      </c>
      <c r="B2017" s="1" t="s">
        <v>142</v>
      </c>
      <c r="C2017" s="1" t="s">
        <v>1150</v>
      </c>
      <c r="D2017" t="s">
        <v>55</v>
      </c>
    </row>
    <row r="2018" spans="1:4" x14ac:dyDescent="0.45">
      <c r="A2018" s="1" t="s">
        <v>181</v>
      </c>
      <c r="B2018" s="1" t="s">
        <v>142</v>
      </c>
      <c r="C2018" s="1" t="s">
        <v>1275</v>
      </c>
      <c r="D2018" t="s">
        <v>55</v>
      </c>
    </row>
    <row r="2019" spans="1:4" x14ac:dyDescent="0.45">
      <c r="A2019" s="1" t="s">
        <v>181</v>
      </c>
      <c r="B2019" s="1" t="s">
        <v>142</v>
      </c>
      <c r="C2019" s="1" t="s">
        <v>1293</v>
      </c>
      <c r="D2019" t="s">
        <v>55</v>
      </c>
    </row>
    <row r="2020" spans="1:4" x14ac:dyDescent="0.45">
      <c r="A2020" s="1" t="s">
        <v>181</v>
      </c>
      <c r="B2020" s="1" t="s">
        <v>142</v>
      </c>
      <c r="C2020" s="1" t="s">
        <v>1474</v>
      </c>
      <c r="D2020" t="s">
        <v>55</v>
      </c>
    </row>
    <row r="2021" spans="1:4" x14ac:dyDescent="0.45">
      <c r="A2021" s="1" t="s">
        <v>181</v>
      </c>
      <c r="B2021" s="1" t="s">
        <v>142</v>
      </c>
      <c r="C2021" s="1" t="s">
        <v>1480</v>
      </c>
      <c r="D2021" t="s">
        <v>55</v>
      </c>
    </row>
    <row r="2022" spans="1:4" x14ac:dyDescent="0.45">
      <c r="A2022" s="1" t="s">
        <v>181</v>
      </c>
      <c r="B2022" s="1" t="s">
        <v>142</v>
      </c>
      <c r="C2022" s="1" t="s">
        <v>1547</v>
      </c>
      <c r="D2022" t="s">
        <v>55</v>
      </c>
    </row>
    <row r="2023" spans="1:4" x14ac:dyDescent="0.45">
      <c r="A2023" s="1" t="s">
        <v>181</v>
      </c>
      <c r="B2023" s="1" t="s">
        <v>142</v>
      </c>
      <c r="C2023" s="1" t="s">
        <v>1558</v>
      </c>
      <c r="D2023" t="s">
        <v>55</v>
      </c>
    </row>
    <row r="2024" spans="1:4" x14ac:dyDescent="0.45">
      <c r="A2024" s="1" t="s">
        <v>181</v>
      </c>
      <c r="B2024" s="1" t="s">
        <v>142</v>
      </c>
      <c r="C2024" s="1" t="s">
        <v>1566</v>
      </c>
      <c r="D2024" t="s">
        <v>55</v>
      </c>
    </row>
    <row r="2025" spans="1:4" x14ac:dyDescent="0.45">
      <c r="A2025" s="1" t="s">
        <v>181</v>
      </c>
      <c r="B2025" s="1" t="s">
        <v>142</v>
      </c>
      <c r="C2025" s="1" t="s">
        <v>1576</v>
      </c>
      <c r="D2025" t="s">
        <v>55</v>
      </c>
    </row>
    <row r="2026" spans="1:4" x14ac:dyDescent="0.45">
      <c r="A2026" s="1" t="s">
        <v>181</v>
      </c>
      <c r="B2026" s="1" t="s">
        <v>142</v>
      </c>
      <c r="C2026" s="1" t="s">
        <v>1701</v>
      </c>
      <c r="D2026" t="s">
        <v>55</v>
      </c>
    </row>
    <row r="2027" spans="1:4" x14ac:dyDescent="0.45">
      <c r="A2027" s="1" t="s">
        <v>181</v>
      </c>
      <c r="B2027" s="1" t="s">
        <v>142</v>
      </c>
      <c r="C2027" s="1" t="s">
        <v>1702</v>
      </c>
      <c r="D2027" t="s">
        <v>55</v>
      </c>
    </row>
    <row r="2028" spans="1:4" x14ac:dyDescent="0.45">
      <c r="A2028" s="1" t="s">
        <v>181</v>
      </c>
      <c r="B2028" s="1" t="s">
        <v>142</v>
      </c>
      <c r="C2028" s="1" t="s">
        <v>1705</v>
      </c>
      <c r="D2028" t="s">
        <v>55</v>
      </c>
    </row>
    <row r="2029" spans="1:4" x14ac:dyDescent="0.45">
      <c r="A2029" s="1" t="s">
        <v>181</v>
      </c>
      <c r="B2029" s="1" t="s">
        <v>142</v>
      </c>
      <c r="C2029" s="1" t="s">
        <v>1722</v>
      </c>
      <c r="D2029" t="s">
        <v>55</v>
      </c>
    </row>
    <row r="2030" spans="1:4" x14ac:dyDescent="0.45">
      <c r="A2030" s="1" t="s">
        <v>181</v>
      </c>
      <c r="B2030" s="1" t="s">
        <v>142</v>
      </c>
      <c r="C2030" s="1" t="s">
        <v>1779</v>
      </c>
      <c r="D2030" t="s">
        <v>55</v>
      </c>
    </row>
    <row r="2031" spans="1:4" x14ac:dyDescent="0.45">
      <c r="A2031" s="1" t="s">
        <v>181</v>
      </c>
      <c r="B2031" s="1" t="s">
        <v>142</v>
      </c>
      <c r="C2031" s="1" t="s">
        <v>1854</v>
      </c>
      <c r="D2031" t="s">
        <v>55</v>
      </c>
    </row>
    <row r="2032" spans="1:4" x14ac:dyDescent="0.45">
      <c r="A2032" s="1" t="s">
        <v>181</v>
      </c>
      <c r="B2032" s="1" t="s">
        <v>142</v>
      </c>
      <c r="C2032" s="1" t="s">
        <v>1866</v>
      </c>
      <c r="D2032" t="s">
        <v>55</v>
      </c>
    </row>
    <row r="2033" spans="1:4" x14ac:dyDescent="0.45">
      <c r="A2033" s="1" t="s">
        <v>181</v>
      </c>
      <c r="B2033" s="1" t="s">
        <v>142</v>
      </c>
      <c r="C2033" s="1" t="s">
        <v>1872</v>
      </c>
      <c r="D2033" t="s">
        <v>55</v>
      </c>
    </row>
    <row r="2034" spans="1:4" x14ac:dyDescent="0.45">
      <c r="A2034" s="1" t="s">
        <v>181</v>
      </c>
      <c r="B2034" s="1" t="s">
        <v>142</v>
      </c>
      <c r="C2034" s="1" t="s">
        <v>1880</v>
      </c>
      <c r="D2034" t="s">
        <v>55</v>
      </c>
    </row>
    <row r="2035" spans="1:4" x14ac:dyDescent="0.45">
      <c r="A2035" s="1" t="s">
        <v>181</v>
      </c>
      <c r="B2035" s="1" t="s">
        <v>142</v>
      </c>
      <c r="C2035" s="1" t="s">
        <v>1946</v>
      </c>
      <c r="D2035" t="s">
        <v>55</v>
      </c>
    </row>
    <row r="2036" spans="1:4" x14ac:dyDescent="0.45">
      <c r="A2036" s="1" t="s">
        <v>181</v>
      </c>
      <c r="B2036" s="1" t="s">
        <v>142</v>
      </c>
      <c r="C2036" s="1" t="s">
        <v>1991</v>
      </c>
      <c r="D2036" t="s">
        <v>55</v>
      </c>
    </row>
    <row r="2037" spans="1:4" x14ac:dyDescent="0.45">
      <c r="A2037" s="1" t="s">
        <v>181</v>
      </c>
      <c r="B2037" s="1" t="s">
        <v>142</v>
      </c>
      <c r="C2037" s="1" t="s">
        <v>2020</v>
      </c>
      <c r="D2037" t="s">
        <v>55</v>
      </c>
    </row>
    <row r="2038" spans="1:4" x14ac:dyDescent="0.45">
      <c r="A2038" s="1" t="s">
        <v>181</v>
      </c>
      <c r="B2038" s="1" t="s">
        <v>142</v>
      </c>
      <c r="C2038" s="1" t="s">
        <v>2024</v>
      </c>
      <c r="D2038" t="s">
        <v>55</v>
      </c>
    </row>
    <row r="2039" spans="1:4" x14ac:dyDescent="0.45">
      <c r="A2039" s="1" t="s">
        <v>181</v>
      </c>
      <c r="B2039" s="1" t="s">
        <v>142</v>
      </c>
      <c r="C2039" s="1" t="s">
        <v>2060</v>
      </c>
      <c r="D2039" t="s">
        <v>55</v>
      </c>
    </row>
    <row r="2040" spans="1:4" x14ac:dyDescent="0.45">
      <c r="A2040" s="1" t="s">
        <v>181</v>
      </c>
      <c r="B2040" s="1" t="s">
        <v>142</v>
      </c>
      <c r="C2040" s="1" t="s">
        <v>2101</v>
      </c>
      <c r="D2040" t="s">
        <v>55</v>
      </c>
    </row>
    <row r="2041" spans="1:4" x14ac:dyDescent="0.45">
      <c r="A2041" s="1" t="s">
        <v>181</v>
      </c>
      <c r="B2041" s="1" t="s">
        <v>142</v>
      </c>
      <c r="C2041" s="1" t="s">
        <v>2117</v>
      </c>
      <c r="D2041" t="s">
        <v>55</v>
      </c>
    </row>
    <row r="2042" spans="1:4" x14ac:dyDescent="0.45">
      <c r="A2042" s="1" t="s">
        <v>181</v>
      </c>
      <c r="B2042" s="1" t="s">
        <v>142</v>
      </c>
      <c r="C2042" s="1" t="s">
        <v>2129</v>
      </c>
      <c r="D2042" t="s">
        <v>55</v>
      </c>
    </row>
    <row r="2043" spans="1:4" x14ac:dyDescent="0.45">
      <c r="A2043" s="1" t="s">
        <v>181</v>
      </c>
      <c r="B2043" s="1" t="s">
        <v>142</v>
      </c>
      <c r="C2043" s="1" t="s">
        <v>2144</v>
      </c>
      <c r="D2043" t="s">
        <v>55</v>
      </c>
    </row>
    <row r="2044" spans="1:4" x14ac:dyDescent="0.45">
      <c r="A2044" s="1" t="s">
        <v>181</v>
      </c>
      <c r="B2044" s="1" t="s">
        <v>142</v>
      </c>
      <c r="C2044" s="1" t="s">
        <v>2147</v>
      </c>
      <c r="D2044" t="s">
        <v>55</v>
      </c>
    </row>
    <row r="2045" spans="1:4" x14ac:dyDescent="0.45">
      <c r="A2045" s="1" t="s">
        <v>181</v>
      </c>
      <c r="B2045" s="1" t="s">
        <v>142</v>
      </c>
      <c r="C2045" s="1" t="s">
        <v>2182</v>
      </c>
      <c r="D2045" t="s">
        <v>55</v>
      </c>
    </row>
    <row r="2046" spans="1:4" x14ac:dyDescent="0.45">
      <c r="A2046" s="1" t="s">
        <v>181</v>
      </c>
      <c r="B2046" s="1" t="s">
        <v>142</v>
      </c>
      <c r="C2046" s="1" t="s">
        <v>2207</v>
      </c>
      <c r="D2046" t="s">
        <v>55</v>
      </c>
    </row>
    <row r="2047" spans="1:4" x14ac:dyDescent="0.45">
      <c r="A2047" s="1" t="s">
        <v>181</v>
      </c>
      <c r="B2047" s="1" t="s">
        <v>142</v>
      </c>
      <c r="C2047" s="1" t="s">
        <v>2241</v>
      </c>
      <c r="D2047" t="s">
        <v>55</v>
      </c>
    </row>
    <row r="2048" spans="1:4" x14ac:dyDescent="0.45">
      <c r="A2048" s="1" t="s">
        <v>181</v>
      </c>
      <c r="B2048" s="1" t="s">
        <v>142</v>
      </c>
      <c r="C2048" s="1" t="s">
        <v>2396</v>
      </c>
      <c r="D2048" t="s">
        <v>55</v>
      </c>
    </row>
    <row r="2049" spans="1:4" x14ac:dyDescent="0.45">
      <c r="A2049" s="1" t="s">
        <v>181</v>
      </c>
      <c r="B2049" s="1" t="s">
        <v>142</v>
      </c>
      <c r="C2049" s="1" t="s">
        <v>2471</v>
      </c>
      <c r="D2049" t="s">
        <v>55</v>
      </c>
    </row>
    <row r="2050" spans="1:4" x14ac:dyDescent="0.45">
      <c r="A2050" s="1" t="s">
        <v>181</v>
      </c>
      <c r="B2050" s="1" t="s">
        <v>142</v>
      </c>
      <c r="C2050" s="1" t="s">
        <v>2472</v>
      </c>
      <c r="D2050" t="s">
        <v>55</v>
      </c>
    </row>
    <row r="2051" spans="1:4" x14ac:dyDescent="0.45">
      <c r="A2051" s="1" t="s">
        <v>181</v>
      </c>
      <c r="B2051" s="1" t="s">
        <v>142</v>
      </c>
      <c r="C2051" s="1" t="s">
        <v>2588</v>
      </c>
      <c r="D2051" t="s">
        <v>55</v>
      </c>
    </row>
    <row r="2052" spans="1:4" x14ac:dyDescent="0.45">
      <c r="A2052" s="1" t="s">
        <v>181</v>
      </c>
      <c r="B2052" s="1" t="s">
        <v>142</v>
      </c>
      <c r="C2052" s="1" t="s">
        <v>2593</v>
      </c>
      <c r="D2052" t="s">
        <v>55</v>
      </c>
    </row>
    <row r="2053" spans="1:4" x14ac:dyDescent="0.45">
      <c r="A2053" s="1" t="s">
        <v>181</v>
      </c>
      <c r="B2053" s="1" t="s">
        <v>142</v>
      </c>
      <c r="C2053" s="1" t="s">
        <v>2699</v>
      </c>
      <c r="D2053" t="s">
        <v>55</v>
      </c>
    </row>
    <row r="2054" spans="1:4" x14ac:dyDescent="0.45">
      <c r="A2054" s="1" t="s">
        <v>181</v>
      </c>
      <c r="B2054" s="1" t="s">
        <v>142</v>
      </c>
      <c r="C2054" s="1" t="s">
        <v>142</v>
      </c>
      <c r="D2054" t="s">
        <v>55</v>
      </c>
    </row>
    <row r="2055" spans="1:4" x14ac:dyDescent="0.45">
      <c r="A2055" s="1" t="s">
        <v>181</v>
      </c>
      <c r="B2055" s="1" t="s">
        <v>142</v>
      </c>
      <c r="C2055" s="1" t="s">
        <v>2779</v>
      </c>
      <c r="D2055" t="s">
        <v>55</v>
      </c>
    </row>
    <row r="2056" spans="1:4" x14ac:dyDescent="0.45">
      <c r="A2056" s="1" t="s">
        <v>181</v>
      </c>
      <c r="B2056" s="1" t="s">
        <v>142</v>
      </c>
      <c r="C2056" s="1" t="s">
        <v>2790</v>
      </c>
      <c r="D2056" t="s">
        <v>55</v>
      </c>
    </row>
    <row r="2057" spans="1:4" x14ac:dyDescent="0.45">
      <c r="A2057" s="1" t="s">
        <v>181</v>
      </c>
      <c r="B2057" s="1" t="s">
        <v>142</v>
      </c>
      <c r="C2057" s="1" t="s">
        <v>2808</v>
      </c>
      <c r="D2057" t="s">
        <v>17</v>
      </c>
    </row>
    <row r="2058" spans="1:4" x14ac:dyDescent="0.45">
      <c r="A2058" s="1" t="s">
        <v>181</v>
      </c>
      <c r="B2058" s="1" t="s">
        <v>142</v>
      </c>
      <c r="C2058" s="1" t="s">
        <v>2851</v>
      </c>
      <c r="D2058" t="s">
        <v>17</v>
      </c>
    </row>
    <row r="2059" spans="1:4" x14ac:dyDescent="0.45">
      <c r="A2059" s="1" t="s">
        <v>181</v>
      </c>
      <c r="B2059" s="1" t="s">
        <v>142</v>
      </c>
      <c r="C2059" s="1" t="s">
        <v>2867</v>
      </c>
      <c r="D2059" t="s">
        <v>17</v>
      </c>
    </row>
    <row r="2060" spans="1:4" x14ac:dyDescent="0.45">
      <c r="A2060" s="1" t="s">
        <v>177</v>
      </c>
      <c r="B2060" s="1" t="s">
        <v>90</v>
      </c>
      <c r="C2060" s="1" t="s">
        <v>90</v>
      </c>
      <c r="D2060" t="s">
        <v>17</v>
      </c>
    </row>
    <row r="2061" spans="1:4" x14ac:dyDescent="0.45">
      <c r="A2061" s="1" t="s">
        <v>177</v>
      </c>
      <c r="B2061" s="1" t="s">
        <v>90</v>
      </c>
      <c r="C2061" s="1" t="s">
        <v>330</v>
      </c>
      <c r="D2061" t="s">
        <v>17</v>
      </c>
    </row>
    <row r="2062" spans="1:4" x14ac:dyDescent="0.45">
      <c r="A2062" s="1" t="s">
        <v>177</v>
      </c>
      <c r="B2062" s="1" t="s">
        <v>90</v>
      </c>
      <c r="C2062" s="1" t="s">
        <v>364</v>
      </c>
      <c r="D2062" t="s">
        <v>17</v>
      </c>
    </row>
    <row r="2063" spans="1:4" x14ac:dyDescent="0.45">
      <c r="A2063" s="1" t="s">
        <v>177</v>
      </c>
      <c r="B2063" s="1" t="s">
        <v>90</v>
      </c>
      <c r="C2063" s="1" t="s">
        <v>431</v>
      </c>
      <c r="D2063" t="s">
        <v>17</v>
      </c>
    </row>
    <row r="2064" spans="1:4" x14ac:dyDescent="0.45">
      <c r="A2064" s="1" t="s">
        <v>177</v>
      </c>
      <c r="B2064" s="1" t="s">
        <v>90</v>
      </c>
      <c r="C2064" s="1" t="s">
        <v>491</v>
      </c>
      <c r="D2064" t="s">
        <v>17</v>
      </c>
    </row>
    <row r="2065" spans="1:4" x14ac:dyDescent="0.45">
      <c r="A2065" s="1" t="s">
        <v>177</v>
      </c>
      <c r="B2065" s="1" t="s">
        <v>90</v>
      </c>
      <c r="C2065" s="1" t="s">
        <v>531</v>
      </c>
      <c r="D2065" t="s">
        <v>17</v>
      </c>
    </row>
    <row r="2066" spans="1:4" x14ac:dyDescent="0.45">
      <c r="A2066" s="1" t="s">
        <v>177</v>
      </c>
      <c r="B2066" s="1" t="s">
        <v>90</v>
      </c>
      <c r="C2066" s="1" t="s">
        <v>579</v>
      </c>
      <c r="D2066" t="s">
        <v>17</v>
      </c>
    </row>
    <row r="2067" spans="1:4" x14ac:dyDescent="0.45">
      <c r="A2067" s="1" t="s">
        <v>177</v>
      </c>
      <c r="B2067" s="1" t="s">
        <v>90</v>
      </c>
      <c r="C2067" s="1" t="s">
        <v>631</v>
      </c>
      <c r="D2067" t="s">
        <v>17</v>
      </c>
    </row>
    <row r="2068" spans="1:4" x14ac:dyDescent="0.45">
      <c r="A2068" s="1" t="s">
        <v>177</v>
      </c>
      <c r="B2068" s="1" t="s">
        <v>90</v>
      </c>
      <c r="C2068" s="1" t="s">
        <v>657</v>
      </c>
      <c r="D2068" t="s">
        <v>17</v>
      </c>
    </row>
    <row r="2069" spans="1:4" x14ac:dyDescent="0.45">
      <c r="A2069" s="1" t="s">
        <v>177</v>
      </c>
      <c r="B2069" s="1" t="s">
        <v>90</v>
      </c>
      <c r="C2069" s="1" t="s">
        <v>735</v>
      </c>
      <c r="D2069" t="s">
        <v>17</v>
      </c>
    </row>
    <row r="2070" spans="1:4" x14ac:dyDescent="0.45">
      <c r="A2070" s="1" t="s">
        <v>177</v>
      </c>
      <c r="B2070" s="1" t="s">
        <v>90</v>
      </c>
      <c r="C2070" s="1" t="s">
        <v>820</v>
      </c>
      <c r="D2070" t="s">
        <v>17</v>
      </c>
    </row>
    <row r="2071" spans="1:4" x14ac:dyDescent="0.45">
      <c r="A2071" s="1" t="s">
        <v>177</v>
      </c>
      <c r="B2071" s="1" t="s">
        <v>90</v>
      </c>
      <c r="C2071" s="1" t="s">
        <v>954</v>
      </c>
      <c r="D2071" t="s">
        <v>17</v>
      </c>
    </row>
    <row r="2072" spans="1:4" x14ac:dyDescent="0.45">
      <c r="A2072" s="1" t="s">
        <v>177</v>
      </c>
      <c r="B2072" s="1" t="s">
        <v>90</v>
      </c>
      <c r="C2072" s="1" t="s">
        <v>1231</v>
      </c>
      <c r="D2072" t="s">
        <v>17</v>
      </c>
    </row>
    <row r="2073" spans="1:4" x14ac:dyDescent="0.45">
      <c r="A2073" s="1" t="s">
        <v>177</v>
      </c>
      <c r="B2073" s="1" t="s">
        <v>90</v>
      </c>
      <c r="C2073" s="1" t="s">
        <v>1273</v>
      </c>
      <c r="D2073" t="s">
        <v>17</v>
      </c>
    </row>
    <row r="2074" spans="1:4" x14ac:dyDescent="0.45">
      <c r="A2074" s="1" t="s">
        <v>177</v>
      </c>
      <c r="B2074" s="1" t="s">
        <v>90</v>
      </c>
      <c r="C2074" s="1" t="s">
        <v>1357</v>
      </c>
      <c r="D2074" t="s">
        <v>17</v>
      </c>
    </row>
    <row r="2075" spans="1:4" x14ac:dyDescent="0.45">
      <c r="A2075" s="1" t="s">
        <v>177</v>
      </c>
      <c r="B2075" s="1" t="s">
        <v>90</v>
      </c>
      <c r="C2075" s="1" t="s">
        <v>1466</v>
      </c>
      <c r="D2075" t="s">
        <v>17</v>
      </c>
    </row>
    <row r="2076" spans="1:4" x14ac:dyDescent="0.45">
      <c r="A2076" s="1" t="s">
        <v>177</v>
      </c>
      <c r="B2076" s="1" t="s">
        <v>90</v>
      </c>
      <c r="C2076" s="1" t="s">
        <v>1482</v>
      </c>
      <c r="D2076" t="s">
        <v>17</v>
      </c>
    </row>
    <row r="2077" spans="1:4" x14ac:dyDescent="0.45">
      <c r="A2077" s="1" t="s">
        <v>177</v>
      </c>
      <c r="B2077" s="1" t="s">
        <v>90</v>
      </c>
      <c r="C2077" s="1" t="s">
        <v>1499</v>
      </c>
      <c r="D2077" t="s">
        <v>17</v>
      </c>
    </row>
    <row r="2078" spans="1:4" x14ac:dyDescent="0.45">
      <c r="A2078" s="1" t="s">
        <v>177</v>
      </c>
      <c r="B2078" s="1" t="s">
        <v>90</v>
      </c>
      <c r="C2078" s="1" t="s">
        <v>1571</v>
      </c>
      <c r="D2078" t="s">
        <v>17</v>
      </c>
    </row>
    <row r="2079" spans="1:4" x14ac:dyDescent="0.45">
      <c r="A2079" s="1" t="s">
        <v>177</v>
      </c>
      <c r="B2079" s="1" t="s">
        <v>90</v>
      </c>
      <c r="C2079" s="1" t="s">
        <v>1652</v>
      </c>
      <c r="D2079" t="s">
        <v>17</v>
      </c>
    </row>
    <row r="2080" spans="1:4" x14ac:dyDescent="0.45">
      <c r="A2080" s="1" t="s">
        <v>177</v>
      </c>
      <c r="B2080" s="1" t="s">
        <v>90</v>
      </c>
      <c r="C2080" s="1" t="s">
        <v>1776</v>
      </c>
      <c r="D2080" t="s">
        <v>17</v>
      </c>
    </row>
    <row r="2081" spans="1:4" x14ac:dyDescent="0.45">
      <c r="A2081" s="1" t="s">
        <v>177</v>
      </c>
      <c r="B2081" s="1" t="s">
        <v>90</v>
      </c>
      <c r="C2081" s="1" t="s">
        <v>1821</v>
      </c>
      <c r="D2081" t="s">
        <v>17</v>
      </c>
    </row>
    <row r="2082" spans="1:4" x14ac:dyDescent="0.45">
      <c r="A2082" s="1" t="s">
        <v>177</v>
      </c>
      <c r="B2082" s="1" t="s">
        <v>90</v>
      </c>
      <c r="C2082" s="1" t="s">
        <v>1861</v>
      </c>
      <c r="D2082" t="s">
        <v>17</v>
      </c>
    </row>
    <row r="2083" spans="1:4" x14ac:dyDescent="0.45">
      <c r="A2083" s="1" t="s">
        <v>177</v>
      </c>
      <c r="B2083" s="1" t="s">
        <v>90</v>
      </c>
      <c r="C2083" s="1" t="s">
        <v>1911</v>
      </c>
      <c r="D2083" t="s">
        <v>17</v>
      </c>
    </row>
    <row r="2084" spans="1:4" x14ac:dyDescent="0.45">
      <c r="A2084" s="1" t="s">
        <v>177</v>
      </c>
      <c r="B2084" s="1" t="s">
        <v>90</v>
      </c>
      <c r="C2084" s="1" t="s">
        <v>1924</v>
      </c>
      <c r="D2084" t="s">
        <v>17</v>
      </c>
    </row>
    <row r="2085" spans="1:4" x14ac:dyDescent="0.45">
      <c r="A2085" s="1" t="s">
        <v>177</v>
      </c>
      <c r="B2085" s="1" t="s">
        <v>90</v>
      </c>
      <c r="C2085" s="1" t="s">
        <v>1965</v>
      </c>
      <c r="D2085" t="s">
        <v>17</v>
      </c>
    </row>
    <row r="2086" spans="1:4" x14ac:dyDescent="0.45">
      <c r="A2086" s="1" t="s">
        <v>177</v>
      </c>
      <c r="B2086" s="1" t="s">
        <v>90</v>
      </c>
      <c r="C2086" s="1" t="s">
        <v>1995</v>
      </c>
      <c r="D2086" t="s">
        <v>17</v>
      </c>
    </row>
    <row r="2087" spans="1:4" x14ac:dyDescent="0.45">
      <c r="A2087" s="1" t="s">
        <v>177</v>
      </c>
      <c r="B2087" s="1" t="s">
        <v>90</v>
      </c>
      <c r="C2087" s="1" t="s">
        <v>2120</v>
      </c>
      <c r="D2087" t="s">
        <v>17</v>
      </c>
    </row>
    <row r="2088" spans="1:4" x14ac:dyDescent="0.45">
      <c r="A2088" s="1" t="s">
        <v>177</v>
      </c>
      <c r="B2088" s="1" t="s">
        <v>90</v>
      </c>
      <c r="C2088" s="1" t="s">
        <v>2125</v>
      </c>
      <c r="D2088" t="s">
        <v>17</v>
      </c>
    </row>
    <row r="2089" spans="1:4" x14ac:dyDescent="0.45">
      <c r="A2089" s="1" t="s">
        <v>177</v>
      </c>
      <c r="B2089" s="1" t="s">
        <v>90</v>
      </c>
      <c r="C2089" s="1" t="s">
        <v>2191</v>
      </c>
      <c r="D2089" t="s">
        <v>17</v>
      </c>
    </row>
    <row r="2090" spans="1:4" x14ac:dyDescent="0.45">
      <c r="A2090" s="1" t="s">
        <v>177</v>
      </c>
      <c r="B2090" s="1" t="s">
        <v>90</v>
      </c>
      <c r="C2090" s="1" t="s">
        <v>2192</v>
      </c>
      <c r="D2090" t="s">
        <v>17</v>
      </c>
    </row>
    <row r="2091" spans="1:4" x14ac:dyDescent="0.45">
      <c r="A2091" s="1" t="s">
        <v>177</v>
      </c>
      <c r="B2091" s="1" t="s">
        <v>90</v>
      </c>
      <c r="C2091" s="1" t="s">
        <v>2379</v>
      </c>
      <c r="D2091" t="s">
        <v>17</v>
      </c>
    </row>
    <row r="2092" spans="1:4" x14ac:dyDescent="0.45">
      <c r="A2092" s="1" t="s">
        <v>177</v>
      </c>
      <c r="B2092" s="1" t="s">
        <v>90</v>
      </c>
      <c r="C2092" s="1" t="s">
        <v>2384</v>
      </c>
      <c r="D2092" t="s">
        <v>17</v>
      </c>
    </row>
    <row r="2093" spans="1:4" x14ac:dyDescent="0.45">
      <c r="A2093" s="1" t="s">
        <v>177</v>
      </c>
      <c r="B2093" s="1" t="s">
        <v>90</v>
      </c>
      <c r="C2093" s="1" t="s">
        <v>2453</v>
      </c>
      <c r="D2093" t="s">
        <v>17</v>
      </c>
    </row>
    <row r="2094" spans="1:4" x14ac:dyDescent="0.45">
      <c r="A2094" s="1" t="s">
        <v>177</v>
      </c>
      <c r="B2094" s="1" t="s">
        <v>90</v>
      </c>
      <c r="C2094" s="1" t="s">
        <v>2481</v>
      </c>
      <c r="D2094" t="s">
        <v>17</v>
      </c>
    </row>
    <row r="2095" spans="1:4" x14ac:dyDescent="0.45">
      <c r="A2095" s="1" t="s">
        <v>177</v>
      </c>
      <c r="B2095" s="1" t="s">
        <v>90</v>
      </c>
      <c r="C2095" s="1" t="s">
        <v>2552</v>
      </c>
      <c r="D2095" t="s">
        <v>17</v>
      </c>
    </row>
    <row r="2096" spans="1:4" x14ac:dyDescent="0.45">
      <c r="A2096" s="1" t="s">
        <v>177</v>
      </c>
      <c r="B2096" s="1" t="s">
        <v>90</v>
      </c>
      <c r="C2096" s="1" t="s">
        <v>2553</v>
      </c>
      <c r="D2096" t="s">
        <v>17</v>
      </c>
    </row>
    <row r="2097" spans="1:4" x14ac:dyDescent="0.45">
      <c r="A2097" s="1" t="s">
        <v>177</v>
      </c>
      <c r="B2097" s="1" t="s">
        <v>90</v>
      </c>
      <c r="C2097" s="1" t="s">
        <v>2620</v>
      </c>
      <c r="D2097" t="s">
        <v>17</v>
      </c>
    </row>
    <row r="2098" spans="1:4" x14ac:dyDescent="0.45">
      <c r="A2098" s="1" t="s">
        <v>177</v>
      </c>
      <c r="B2098" s="1" t="s">
        <v>90</v>
      </c>
      <c r="C2098" s="1" t="s">
        <v>2623</v>
      </c>
      <c r="D2098" t="s">
        <v>17</v>
      </c>
    </row>
    <row r="2099" spans="1:4" x14ac:dyDescent="0.45">
      <c r="A2099" s="1" t="s">
        <v>177</v>
      </c>
      <c r="B2099" s="1" t="s">
        <v>90</v>
      </c>
      <c r="C2099" s="1" t="s">
        <v>2624</v>
      </c>
      <c r="D2099" t="s">
        <v>17</v>
      </c>
    </row>
    <row r="2100" spans="1:4" x14ac:dyDescent="0.45">
      <c r="A2100" s="1" t="s">
        <v>177</v>
      </c>
      <c r="B2100" s="1" t="s">
        <v>90</v>
      </c>
      <c r="C2100" s="1" t="s">
        <v>2747</v>
      </c>
      <c r="D2100" t="s">
        <v>61</v>
      </c>
    </row>
    <row r="2101" spans="1:4" x14ac:dyDescent="0.45">
      <c r="A2101" s="1" t="s">
        <v>177</v>
      </c>
      <c r="B2101" s="1" t="s">
        <v>90</v>
      </c>
      <c r="C2101" s="1" t="s">
        <v>2852</v>
      </c>
      <c r="D2101" t="s">
        <v>61</v>
      </c>
    </row>
    <row r="2102" spans="1:4" x14ac:dyDescent="0.45">
      <c r="A2102" s="1" t="s">
        <v>177</v>
      </c>
      <c r="B2102" s="1" t="s">
        <v>90</v>
      </c>
      <c r="C2102" s="1" t="s">
        <v>2891</v>
      </c>
      <c r="D2102" t="s">
        <v>61</v>
      </c>
    </row>
    <row r="2103" spans="1:4" x14ac:dyDescent="0.45">
      <c r="A2103" s="1" t="s">
        <v>177</v>
      </c>
      <c r="B2103" s="1" t="s">
        <v>91</v>
      </c>
      <c r="C2103" s="1" t="s">
        <v>318</v>
      </c>
      <c r="D2103" t="s">
        <v>61</v>
      </c>
    </row>
    <row r="2104" spans="1:4" x14ac:dyDescent="0.45">
      <c r="A2104" s="1" t="s">
        <v>177</v>
      </c>
      <c r="B2104" s="1" t="s">
        <v>91</v>
      </c>
      <c r="C2104" s="1" t="s">
        <v>325</v>
      </c>
      <c r="D2104" t="s">
        <v>61</v>
      </c>
    </row>
    <row r="2105" spans="1:4" x14ac:dyDescent="0.45">
      <c r="A2105" s="1" t="s">
        <v>177</v>
      </c>
      <c r="B2105" s="1" t="s">
        <v>91</v>
      </c>
      <c r="C2105" s="1" t="s">
        <v>331</v>
      </c>
      <c r="D2105" t="s">
        <v>61</v>
      </c>
    </row>
    <row r="2106" spans="1:4" x14ac:dyDescent="0.45">
      <c r="A2106" s="1" t="s">
        <v>177</v>
      </c>
      <c r="B2106" s="1" t="s">
        <v>91</v>
      </c>
      <c r="C2106" s="1" t="s">
        <v>483</v>
      </c>
      <c r="D2106" t="s">
        <v>61</v>
      </c>
    </row>
    <row r="2107" spans="1:4" x14ac:dyDescent="0.45">
      <c r="A2107" s="1" t="s">
        <v>177</v>
      </c>
      <c r="B2107" s="1" t="s">
        <v>91</v>
      </c>
      <c r="C2107" s="1" t="s">
        <v>630</v>
      </c>
      <c r="D2107" t="s">
        <v>61</v>
      </c>
    </row>
    <row r="2108" spans="1:4" x14ac:dyDescent="0.45">
      <c r="A2108" s="1" t="s">
        <v>177</v>
      </c>
      <c r="B2108" s="1" t="s">
        <v>91</v>
      </c>
      <c r="C2108" s="1" t="s">
        <v>644</v>
      </c>
      <c r="D2108" t="s">
        <v>61</v>
      </c>
    </row>
    <row r="2109" spans="1:4" x14ac:dyDescent="0.45">
      <c r="A2109" s="1" t="s">
        <v>177</v>
      </c>
      <c r="B2109" s="1" t="s">
        <v>91</v>
      </c>
      <c r="C2109" s="1" t="s">
        <v>805</v>
      </c>
      <c r="D2109" t="s">
        <v>61</v>
      </c>
    </row>
    <row r="2110" spans="1:4" x14ac:dyDescent="0.45">
      <c r="A2110" s="1" t="s">
        <v>177</v>
      </c>
      <c r="B2110" s="1" t="s">
        <v>91</v>
      </c>
      <c r="C2110" s="1" t="s">
        <v>91</v>
      </c>
      <c r="D2110" t="s">
        <v>61</v>
      </c>
    </row>
    <row r="2111" spans="1:4" x14ac:dyDescent="0.45">
      <c r="A2111" s="1" t="s">
        <v>177</v>
      </c>
      <c r="B2111" s="1" t="s">
        <v>91</v>
      </c>
      <c r="C2111" s="1" t="s">
        <v>1071</v>
      </c>
      <c r="D2111" t="s">
        <v>61</v>
      </c>
    </row>
    <row r="2112" spans="1:4" x14ac:dyDescent="0.45">
      <c r="A2112" s="1" t="s">
        <v>177</v>
      </c>
      <c r="B2112" s="1" t="s">
        <v>91</v>
      </c>
      <c r="C2112" s="1" t="s">
        <v>1186</v>
      </c>
      <c r="D2112" t="s">
        <v>61</v>
      </c>
    </row>
    <row r="2113" spans="1:4" x14ac:dyDescent="0.45">
      <c r="A2113" s="1" t="s">
        <v>177</v>
      </c>
      <c r="B2113" s="1" t="s">
        <v>91</v>
      </c>
      <c r="C2113" s="1" t="s">
        <v>1187</v>
      </c>
      <c r="D2113" t="s">
        <v>61</v>
      </c>
    </row>
    <row r="2114" spans="1:4" x14ac:dyDescent="0.45">
      <c r="A2114" s="1" t="s">
        <v>177</v>
      </c>
      <c r="B2114" s="1" t="s">
        <v>91</v>
      </c>
      <c r="C2114" s="1" t="s">
        <v>1252</v>
      </c>
      <c r="D2114" t="s">
        <v>61</v>
      </c>
    </row>
    <row r="2115" spans="1:4" x14ac:dyDescent="0.45">
      <c r="A2115" s="1" t="s">
        <v>177</v>
      </c>
      <c r="B2115" s="1" t="s">
        <v>91</v>
      </c>
      <c r="C2115" s="1" t="s">
        <v>1308</v>
      </c>
      <c r="D2115" t="s">
        <v>61</v>
      </c>
    </row>
    <row r="2116" spans="1:4" x14ac:dyDescent="0.45">
      <c r="A2116" s="1" t="s">
        <v>177</v>
      </c>
      <c r="B2116" s="1" t="s">
        <v>91</v>
      </c>
      <c r="C2116" s="1" t="s">
        <v>1582</v>
      </c>
      <c r="D2116" t="s">
        <v>61</v>
      </c>
    </row>
    <row r="2117" spans="1:4" x14ac:dyDescent="0.45">
      <c r="A2117" s="1" t="s">
        <v>177</v>
      </c>
      <c r="B2117" s="1" t="s">
        <v>91</v>
      </c>
      <c r="C2117" s="1" t="s">
        <v>1721</v>
      </c>
      <c r="D2117" t="s">
        <v>61</v>
      </c>
    </row>
    <row r="2118" spans="1:4" x14ac:dyDescent="0.45">
      <c r="A2118" s="1" t="s">
        <v>177</v>
      </c>
      <c r="B2118" s="1" t="s">
        <v>91</v>
      </c>
      <c r="C2118" s="1" t="s">
        <v>1994</v>
      </c>
      <c r="D2118" t="s">
        <v>61</v>
      </c>
    </row>
    <row r="2119" spans="1:4" x14ac:dyDescent="0.45">
      <c r="A2119" s="1" t="s">
        <v>177</v>
      </c>
      <c r="B2119" s="1" t="s">
        <v>91</v>
      </c>
      <c r="C2119" s="1" t="s">
        <v>2148</v>
      </c>
      <c r="D2119" t="s">
        <v>61</v>
      </c>
    </row>
    <row r="2120" spans="1:4" x14ac:dyDescent="0.45">
      <c r="A2120" s="1" t="s">
        <v>177</v>
      </c>
      <c r="B2120" s="1" t="s">
        <v>91</v>
      </c>
      <c r="C2120" s="1" t="s">
        <v>2197</v>
      </c>
      <c r="D2120" t="s">
        <v>61</v>
      </c>
    </row>
    <row r="2121" spans="1:4" x14ac:dyDescent="0.45">
      <c r="A2121" s="1" t="s">
        <v>177</v>
      </c>
      <c r="B2121" s="1" t="s">
        <v>91</v>
      </c>
      <c r="C2121" s="1" t="s">
        <v>2513</v>
      </c>
      <c r="D2121" t="s">
        <v>71</v>
      </c>
    </row>
    <row r="2122" spans="1:4" x14ac:dyDescent="0.45">
      <c r="A2122" s="1" t="s">
        <v>177</v>
      </c>
      <c r="B2122" s="1" t="s">
        <v>91</v>
      </c>
      <c r="C2122" s="1" t="s">
        <v>2736</v>
      </c>
      <c r="D2122" t="s">
        <v>71</v>
      </c>
    </row>
    <row r="2123" spans="1:4" x14ac:dyDescent="0.45">
      <c r="A2123" s="1" t="s">
        <v>177</v>
      </c>
      <c r="B2123" s="1" t="s">
        <v>91</v>
      </c>
      <c r="C2123" s="1" t="s">
        <v>2854</v>
      </c>
      <c r="D2123" t="s">
        <v>71</v>
      </c>
    </row>
    <row r="2124" spans="1:4" x14ac:dyDescent="0.45">
      <c r="A2124" s="1" t="s">
        <v>177</v>
      </c>
      <c r="B2124" s="1" t="s">
        <v>92</v>
      </c>
      <c r="C2124" s="1" t="s">
        <v>355</v>
      </c>
      <c r="D2124" t="s">
        <v>71</v>
      </c>
    </row>
    <row r="2125" spans="1:4" x14ac:dyDescent="0.45">
      <c r="A2125" s="1" t="s">
        <v>177</v>
      </c>
      <c r="B2125" s="1" t="s">
        <v>92</v>
      </c>
      <c r="C2125" s="1" t="s">
        <v>366</v>
      </c>
      <c r="D2125" t="s">
        <v>71</v>
      </c>
    </row>
    <row r="2126" spans="1:4" x14ac:dyDescent="0.45">
      <c r="A2126" s="1" t="s">
        <v>177</v>
      </c>
      <c r="B2126" s="1" t="s">
        <v>92</v>
      </c>
      <c r="C2126" s="1" t="s">
        <v>397</v>
      </c>
      <c r="D2126" t="s">
        <v>71</v>
      </c>
    </row>
    <row r="2127" spans="1:4" x14ac:dyDescent="0.45">
      <c r="A2127" s="1" t="s">
        <v>177</v>
      </c>
      <c r="B2127" s="1" t="s">
        <v>92</v>
      </c>
      <c r="C2127" s="1" t="s">
        <v>876</v>
      </c>
      <c r="D2127" t="s">
        <v>71</v>
      </c>
    </row>
    <row r="2128" spans="1:4" x14ac:dyDescent="0.45">
      <c r="A2128" s="1" t="s">
        <v>177</v>
      </c>
      <c r="B2128" s="1" t="s">
        <v>92</v>
      </c>
      <c r="C2128" s="1" t="s">
        <v>956</v>
      </c>
      <c r="D2128" t="s">
        <v>71</v>
      </c>
    </row>
    <row r="2129" spans="1:4" x14ac:dyDescent="0.45">
      <c r="A2129" s="1" t="s">
        <v>177</v>
      </c>
      <c r="B2129" s="1" t="s">
        <v>92</v>
      </c>
      <c r="C2129" s="1" t="s">
        <v>983</v>
      </c>
      <c r="D2129" t="s">
        <v>71</v>
      </c>
    </row>
    <row r="2130" spans="1:4" x14ac:dyDescent="0.45">
      <c r="A2130" s="1" t="s">
        <v>177</v>
      </c>
      <c r="B2130" s="1" t="s">
        <v>92</v>
      </c>
      <c r="C2130" s="1" t="s">
        <v>1179</v>
      </c>
      <c r="D2130" t="s">
        <v>71</v>
      </c>
    </row>
    <row r="2131" spans="1:4" x14ac:dyDescent="0.45">
      <c r="A2131" s="1" t="s">
        <v>177</v>
      </c>
      <c r="B2131" s="1" t="s">
        <v>92</v>
      </c>
      <c r="C2131" s="1" t="s">
        <v>1184</v>
      </c>
      <c r="D2131" t="s">
        <v>71</v>
      </c>
    </row>
    <row r="2132" spans="1:4" x14ac:dyDescent="0.45">
      <c r="A2132" s="1" t="s">
        <v>177</v>
      </c>
      <c r="B2132" s="1" t="s">
        <v>92</v>
      </c>
      <c r="C2132" s="1" t="s">
        <v>1215</v>
      </c>
      <c r="D2132" t="s">
        <v>71</v>
      </c>
    </row>
    <row r="2133" spans="1:4" x14ac:dyDescent="0.45">
      <c r="A2133" s="1" t="s">
        <v>177</v>
      </c>
      <c r="B2133" s="1" t="s">
        <v>92</v>
      </c>
      <c r="C2133" s="1" t="s">
        <v>92</v>
      </c>
      <c r="D2133" t="s">
        <v>71</v>
      </c>
    </row>
    <row r="2134" spans="1:4" x14ac:dyDescent="0.45">
      <c r="A2134" s="1" t="s">
        <v>177</v>
      </c>
      <c r="B2134" s="1" t="s">
        <v>92</v>
      </c>
      <c r="C2134" s="1" t="s">
        <v>1910</v>
      </c>
      <c r="D2134" t="s">
        <v>71</v>
      </c>
    </row>
    <row r="2135" spans="1:4" x14ac:dyDescent="0.45">
      <c r="A2135" s="1" t="s">
        <v>177</v>
      </c>
      <c r="B2135" s="1" t="s">
        <v>92</v>
      </c>
      <c r="C2135" s="1" t="s">
        <v>1927</v>
      </c>
      <c r="D2135" t="s">
        <v>71</v>
      </c>
    </row>
    <row r="2136" spans="1:4" x14ac:dyDescent="0.45">
      <c r="A2136" s="1" t="s">
        <v>177</v>
      </c>
      <c r="B2136" s="1" t="s">
        <v>92</v>
      </c>
      <c r="C2136" s="1" t="s">
        <v>1941</v>
      </c>
      <c r="D2136" t="s">
        <v>71</v>
      </c>
    </row>
    <row r="2137" spans="1:4" x14ac:dyDescent="0.45">
      <c r="A2137" s="1" t="s">
        <v>177</v>
      </c>
      <c r="B2137" s="1" t="s">
        <v>92</v>
      </c>
      <c r="C2137" s="1" t="s">
        <v>1981</v>
      </c>
      <c r="D2137" t="s">
        <v>71</v>
      </c>
    </row>
    <row r="2138" spans="1:4" x14ac:dyDescent="0.45">
      <c r="A2138" s="1" t="s">
        <v>177</v>
      </c>
      <c r="B2138" s="1" t="s">
        <v>92</v>
      </c>
      <c r="C2138" s="1" t="s">
        <v>2104</v>
      </c>
      <c r="D2138" t="s">
        <v>18</v>
      </c>
    </row>
    <row r="2139" spans="1:4" x14ac:dyDescent="0.45">
      <c r="A2139" s="1" t="s">
        <v>177</v>
      </c>
      <c r="B2139" s="1" t="s">
        <v>92</v>
      </c>
      <c r="C2139" s="1" t="s">
        <v>2270</v>
      </c>
      <c r="D2139" t="s">
        <v>18</v>
      </c>
    </row>
    <row r="2140" spans="1:4" x14ac:dyDescent="0.45">
      <c r="A2140" s="1" t="s">
        <v>177</v>
      </c>
      <c r="B2140" s="1" t="s">
        <v>92</v>
      </c>
      <c r="C2140" s="1" t="s">
        <v>2730</v>
      </c>
      <c r="D2140" t="s">
        <v>18</v>
      </c>
    </row>
    <row r="2141" spans="1:4" x14ac:dyDescent="0.45">
      <c r="A2141" s="1" t="s">
        <v>177</v>
      </c>
      <c r="B2141" s="1" t="s">
        <v>93</v>
      </c>
      <c r="C2141" s="1" t="s">
        <v>247</v>
      </c>
      <c r="D2141" t="s">
        <v>18</v>
      </c>
    </row>
    <row r="2142" spans="1:4" x14ac:dyDescent="0.45">
      <c r="A2142" s="1" t="s">
        <v>177</v>
      </c>
      <c r="B2142" s="1" t="s">
        <v>93</v>
      </c>
      <c r="C2142" s="1" t="s">
        <v>339</v>
      </c>
      <c r="D2142" t="s">
        <v>18</v>
      </c>
    </row>
    <row r="2143" spans="1:4" x14ac:dyDescent="0.45">
      <c r="A2143" s="1" t="s">
        <v>177</v>
      </c>
      <c r="B2143" s="1" t="s">
        <v>93</v>
      </c>
      <c r="C2143" s="1" t="s">
        <v>376</v>
      </c>
      <c r="D2143" t="s">
        <v>18</v>
      </c>
    </row>
    <row r="2144" spans="1:4" x14ac:dyDescent="0.45">
      <c r="A2144" s="1" t="s">
        <v>177</v>
      </c>
      <c r="B2144" s="1" t="s">
        <v>93</v>
      </c>
      <c r="C2144" s="1" t="s">
        <v>415</v>
      </c>
      <c r="D2144" t="s">
        <v>18</v>
      </c>
    </row>
    <row r="2145" spans="1:4" x14ac:dyDescent="0.45">
      <c r="A2145" s="1" t="s">
        <v>177</v>
      </c>
      <c r="B2145" s="1" t="s">
        <v>93</v>
      </c>
      <c r="C2145" s="1" t="s">
        <v>438</v>
      </c>
      <c r="D2145" t="s">
        <v>18</v>
      </c>
    </row>
    <row r="2146" spans="1:4" x14ac:dyDescent="0.45">
      <c r="A2146" s="1" t="s">
        <v>177</v>
      </c>
      <c r="B2146" s="1" t="s">
        <v>93</v>
      </c>
      <c r="C2146" s="1" t="s">
        <v>451</v>
      </c>
      <c r="D2146" t="s">
        <v>18</v>
      </c>
    </row>
    <row r="2147" spans="1:4" x14ac:dyDescent="0.45">
      <c r="A2147" s="1" t="s">
        <v>177</v>
      </c>
      <c r="B2147" s="1" t="s">
        <v>93</v>
      </c>
      <c r="C2147" s="1" t="s">
        <v>586</v>
      </c>
      <c r="D2147" t="s">
        <v>18</v>
      </c>
    </row>
    <row r="2148" spans="1:4" x14ac:dyDescent="0.45">
      <c r="A2148" s="1" t="s">
        <v>177</v>
      </c>
      <c r="B2148" s="1" t="s">
        <v>93</v>
      </c>
      <c r="C2148" s="1" t="s">
        <v>738</v>
      </c>
      <c r="D2148" t="s">
        <v>18</v>
      </c>
    </row>
    <row r="2149" spans="1:4" x14ac:dyDescent="0.45">
      <c r="A2149" s="1" t="s">
        <v>177</v>
      </c>
      <c r="B2149" s="1" t="s">
        <v>93</v>
      </c>
      <c r="C2149" s="1" t="s">
        <v>808</v>
      </c>
      <c r="D2149" t="s">
        <v>18</v>
      </c>
    </row>
    <row r="2150" spans="1:4" x14ac:dyDescent="0.45">
      <c r="A2150" s="1" t="s">
        <v>177</v>
      </c>
      <c r="B2150" s="1" t="s">
        <v>93</v>
      </c>
      <c r="C2150" s="1" t="s">
        <v>856</v>
      </c>
      <c r="D2150" t="s">
        <v>18</v>
      </c>
    </row>
    <row r="2151" spans="1:4" x14ac:dyDescent="0.45">
      <c r="A2151" s="1" t="s">
        <v>177</v>
      </c>
      <c r="B2151" s="1" t="s">
        <v>93</v>
      </c>
      <c r="C2151" s="1" t="s">
        <v>870</v>
      </c>
      <c r="D2151" t="s">
        <v>18</v>
      </c>
    </row>
    <row r="2152" spans="1:4" x14ac:dyDescent="0.45">
      <c r="A2152" s="1" t="s">
        <v>177</v>
      </c>
      <c r="B2152" s="1" t="s">
        <v>93</v>
      </c>
      <c r="C2152" s="1" t="s">
        <v>871</v>
      </c>
      <c r="D2152" t="s">
        <v>18</v>
      </c>
    </row>
    <row r="2153" spans="1:4" x14ac:dyDescent="0.45">
      <c r="A2153" s="1" t="s">
        <v>177</v>
      </c>
      <c r="B2153" s="1" t="s">
        <v>93</v>
      </c>
      <c r="C2153" s="1" t="s">
        <v>1058</v>
      </c>
      <c r="D2153" t="s">
        <v>18</v>
      </c>
    </row>
    <row r="2154" spans="1:4" x14ac:dyDescent="0.45">
      <c r="A2154" s="1" t="s">
        <v>177</v>
      </c>
      <c r="B2154" s="1" t="s">
        <v>93</v>
      </c>
      <c r="C2154" s="1" t="s">
        <v>1131</v>
      </c>
      <c r="D2154" t="s">
        <v>18</v>
      </c>
    </row>
    <row r="2155" spans="1:4" x14ac:dyDescent="0.45">
      <c r="A2155" s="1" t="s">
        <v>177</v>
      </c>
      <c r="B2155" s="1" t="s">
        <v>93</v>
      </c>
      <c r="C2155" s="1" t="s">
        <v>1426</v>
      </c>
      <c r="D2155" t="s">
        <v>18</v>
      </c>
    </row>
    <row r="2156" spans="1:4" x14ac:dyDescent="0.45">
      <c r="A2156" s="1" t="s">
        <v>177</v>
      </c>
      <c r="B2156" s="1" t="s">
        <v>93</v>
      </c>
      <c r="C2156" s="1" t="s">
        <v>1437</v>
      </c>
      <c r="D2156" t="s">
        <v>18</v>
      </c>
    </row>
    <row r="2157" spans="1:4" x14ac:dyDescent="0.45">
      <c r="A2157" s="1" t="s">
        <v>177</v>
      </c>
      <c r="B2157" s="1" t="s">
        <v>93</v>
      </c>
      <c r="C2157" s="1" t="s">
        <v>1603</v>
      </c>
      <c r="D2157" t="s">
        <v>18</v>
      </c>
    </row>
    <row r="2158" spans="1:4" x14ac:dyDescent="0.45">
      <c r="A2158" s="1" t="s">
        <v>177</v>
      </c>
      <c r="B2158" s="1" t="s">
        <v>93</v>
      </c>
      <c r="C2158" s="1" t="s">
        <v>1604</v>
      </c>
      <c r="D2158" t="s">
        <v>18</v>
      </c>
    </row>
    <row r="2159" spans="1:4" x14ac:dyDescent="0.45">
      <c r="A2159" s="1" t="s">
        <v>177</v>
      </c>
      <c r="B2159" s="1" t="s">
        <v>93</v>
      </c>
      <c r="C2159" s="1" t="s">
        <v>1617</v>
      </c>
      <c r="D2159" t="s">
        <v>18</v>
      </c>
    </row>
    <row r="2160" spans="1:4" x14ac:dyDescent="0.45">
      <c r="A2160" s="1" t="s">
        <v>177</v>
      </c>
      <c r="B2160" s="1" t="s">
        <v>93</v>
      </c>
      <c r="C2160" s="1" t="s">
        <v>1717</v>
      </c>
      <c r="D2160" t="s">
        <v>18</v>
      </c>
    </row>
    <row r="2161" spans="1:4" x14ac:dyDescent="0.45">
      <c r="A2161" s="1" t="s">
        <v>177</v>
      </c>
      <c r="B2161" s="1" t="s">
        <v>93</v>
      </c>
      <c r="C2161" s="1" t="s">
        <v>1723</v>
      </c>
      <c r="D2161" t="s">
        <v>18</v>
      </c>
    </row>
    <row r="2162" spans="1:4" x14ac:dyDescent="0.45">
      <c r="A2162" s="1" t="s">
        <v>177</v>
      </c>
      <c r="B2162" s="1" t="s">
        <v>93</v>
      </c>
      <c r="C2162" s="1" t="s">
        <v>1730</v>
      </c>
      <c r="D2162" t="s">
        <v>18</v>
      </c>
    </row>
    <row r="2163" spans="1:4" x14ac:dyDescent="0.45">
      <c r="A2163" s="1" t="s">
        <v>177</v>
      </c>
      <c r="B2163" s="1" t="s">
        <v>93</v>
      </c>
      <c r="C2163" s="1" t="s">
        <v>93</v>
      </c>
      <c r="D2163" t="s">
        <v>18</v>
      </c>
    </row>
    <row r="2164" spans="1:4" x14ac:dyDescent="0.45">
      <c r="A2164" s="1" t="s">
        <v>177</v>
      </c>
      <c r="B2164" s="1" t="s">
        <v>93</v>
      </c>
      <c r="C2164" s="1" t="s">
        <v>1753</v>
      </c>
      <c r="D2164" t="s">
        <v>18</v>
      </c>
    </row>
    <row r="2165" spans="1:4" x14ac:dyDescent="0.45">
      <c r="A2165" s="1" t="s">
        <v>177</v>
      </c>
      <c r="B2165" s="1" t="s">
        <v>93</v>
      </c>
      <c r="C2165" s="1" t="s">
        <v>1896</v>
      </c>
      <c r="D2165" t="s">
        <v>18</v>
      </c>
    </row>
    <row r="2166" spans="1:4" x14ac:dyDescent="0.45">
      <c r="A2166" s="1" t="s">
        <v>177</v>
      </c>
      <c r="B2166" s="1" t="s">
        <v>93</v>
      </c>
      <c r="C2166" s="1" t="s">
        <v>1912</v>
      </c>
      <c r="D2166" t="s">
        <v>18</v>
      </c>
    </row>
    <row r="2167" spans="1:4" x14ac:dyDescent="0.45">
      <c r="A2167" s="1" t="s">
        <v>177</v>
      </c>
      <c r="B2167" s="1" t="s">
        <v>93</v>
      </c>
      <c r="C2167" s="1" t="s">
        <v>1951</v>
      </c>
      <c r="D2167" t="s">
        <v>18</v>
      </c>
    </row>
    <row r="2168" spans="1:4" x14ac:dyDescent="0.45">
      <c r="A2168" s="1" t="s">
        <v>177</v>
      </c>
      <c r="B2168" s="1" t="s">
        <v>93</v>
      </c>
      <c r="C2168" s="1" t="s">
        <v>1952</v>
      </c>
      <c r="D2168" t="s">
        <v>18</v>
      </c>
    </row>
    <row r="2169" spans="1:4" x14ac:dyDescent="0.45">
      <c r="A2169" s="1" t="s">
        <v>177</v>
      </c>
      <c r="B2169" s="1" t="s">
        <v>93</v>
      </c>
      <c r="C2169" s="1" t="s">
        <v>2268</v>
      </c>
      <c r="D2169" t="s">
        <v>18</v>
      </c>
    </row>
    <row r="2170" spans="1:4" x14ac:dyDescent="0.45">
      <c r="A2170" s="1" t="s">
        <v>177</v>
      </c>
      <c r="B2170" s="1" t="s">
        <v>93</v>
      </c>
      <c r="C2170" s="1" t="s">
        <v>2271</v>
      </c>
      <c r="D2170" t="s">
        <v>18</v>
      </c>
    </row>
    <row r="2171" spans="1:4" x14ac:dyDescent="0.45">
      <c r="A2171" s="1" t="s">
        <v>177</v>
      </c>
      <c r="B2171" s="1" t="s">
        <v>93</v>
      </c>
      <c r="C2171" s="1" t="s">
        <v>2487</v>
      </c>
      <c r="D2171" t="s">
        <v>18</v>
      </c>
    </row>
    <row r="2172" spans="1:4" x14ac:dyDescent="0.45">
      <c r="A2172" s="1" t="s">
        <v>177</v>
      </c>
      <c r="B2172" s="1" t="s">
        <v>93</v>
      </c>
      <c r="C2172" s="1" t="s">
        <v>2566</v>
      </c>
      <c r="D2172" t="s">
        <v>19</v>
      </c>
    </row>
    <row r="2173" spans="1:4" x14ac:dyDescent="0.45">
      <c r="A2173" s="1" t="s">
        <v>177</v>
      </c>
      <c r="B2173" s="1" t="s">
        <v>93</v>
      </c>
      <c r="C2173" s="1" t="s">
        <v>2693</v>
      </c>
      <c r="D2173" t="s">
        <v>19</v>
      </c>
    </row>
    <row r="2174" spans="1:4" x14ac:dyDescent="0.45">
      <c r="A2174" s="1" t="s">
        <v>177</v>
      </c>
      <c r="B2174" s="1" t="s">
        <v>93</v>
      </c>
      <c r="C2174" s="1" t="s">
        <v>2833</v>
      </c>
      <c r="D2174" t="s">
        <v>19</v>
      </c>
    </row>
    <row r="2175" spans="1:4" x14ac:dyDescent="0.45">
      <c r="A2175" s="1" t="s">
        <v>177</v>
      </c>
      <c r="B2175" s="1" t="s">
        <v>94</v>
      </c>
      <c r="C2175" s="1" t="s">
        <v>340</v>
      </c>
      <c r="D2175" t="s">
        <v>19</v>
      </c>
    </row>
    <row r="2176" spans="1:4" x14ac:dyDescent="0.45">
      <c r="A2176" s="1" t="s">
        <v>177</v>
      </c>
      <c r="B2176" s="1" t="s">
        <v>94</v>
      </c>
      <c r="C2176" s="1" t="s">
        <v>375</v>
      </c>
      <c r="D2176" t="s">
        <v>19</v>
      </c>
    </row>
    <row r="2177" spans="1:4" x14ac:dyDescent="0.45">
      <c r="A2177" s="1" t="s">
        <v>177</v>
      </c>
      <c r="B2177" s="1" t="s">
        <v>94</v>
      </c>
      <c r="C2177" s="1" t="s">
        <v>868</v>
      </c>
      <c r="D2177" t="s">
        <v>19</v>
      </c>
    </row>
    <row r="2178" spans="1:4" x14ac:dyDescent="0.45">
      <c r="A2178" s="1" t="s">
        <v>177</v>
      </c>
      <c r="B2178" s="1" t="s">
        <v>94</v>
      </c>
      <c r="C2178" s="1" t="s">
        <v>957</v>
      </c>
      <c r="D2178" t="s">
        <v>19</v>
      </c>
    </row>
    <row r="2179" spans="1:4" x14ac:dyDescent="0.45">
      <c r="A2179" s="1" t="s">
        <v>177</v>
      </c>
      <c r="B2179" s="1" t="s">
        <v>94</v>
      </c>
      <c r="C2179" s="1" t="s">
        <v>1041</v>
      </c>
      <c r="D2179" t="s">
        <v>19</v>
      </c>
    </row>
    <row r="2180" spans="1:4" x14ac:dyDescent="0.45">
      <c r="A2180" s="1" t="s">
        <v>177</v>
      </c>
      <c r="B2180" s="1" t="s">
        <v>94</v>
      </c>
      <c r="C2180" s="1" t="s">
        <v>1103</v>
      </c>
      <c r="D2180" t="s">
        <v>19</v>
      </c>
    </row>
    <row r="2181" spans="1:4" x14ac:dyDescent="0.45">
      <c r="A2181" s="1" t="s">
        <v>177</v>
      </c>
      <c r="B2181" s="1" t="s">
        <v>94</v>
      </c>
      <c r="C2181" s="1" t="s">
        <v>1139</v>
      </c>
      <c r="D2181" t="s">
        <v>19</v>
      </c>
    </row>
    <row r="2182" spans="1:4" x14ac:dyDescent="0.45">
      <c r="A2182" s="1" t="s">
        <v>177</v>
      </c>
      <c r="B2182" s="1" t="s">
        <v>94</v>
      </c>
      <c r="C2182" s="1" t="s">
        <v>1232</v>
      </c>
      <c r="D2182" t="s">
        <v>19</v>
      </c>
    </row>
    <row r="2183" spans="1:4" x14ac:dyDescent="0.45">
      <c r="A2183" s="1" t="s">
        <v>177</v>
      </c>
      <c r="B2183" s="1" t="s">
        <v>94</v>
      </c>
      <c r="C2183" s="1" t="s">
        <v>1403</v>
      </c>
      <c r="D2183" t="s">
        <v>19</v>
      </c>
    </row>
    <row r="2184" spans="1:4" x14ac:dyDescent="0.45">
      <c r="A2184" s="1" t="s">
        <v>177</v>
      </c>
      <c r="B2184" s="1" t="s">
        <v>94</v>
      </c>
      <c r="C2184" s="1" t="s">
        <v>1404</v>
      </c>
      <c r="D2184" t="s">
        <v>19</v>
      </c>
    </row>
    <row r="2185" spans="1:4" x14ac:dyDescent="0.45">
      <c r="A2185" s="1" t="s">
        <v>177</v>
      </c>
      <c r="B2185" s="1" t="s">
        <v>94</v>
      </c>
      <c r="C2185" s="1" t="s">
        <v>1502</v>
      </c>
      <c r="D2185" t="s">
        <v>19</v>
      </c>
    </row>
    <row r="2186" spans="1:4" x14ac:dyDescent="0.45">
      <c r="A2186" s="1" t="s">
        <v>177</v>
      </c>
      <c r="B2186" s="1" t="s">
        <v>94</v>
      </c>
      <c r="C2186" s="1" t="s">
        <v>1511</v>
      </c>
      <c r="D2186" t="s">
        <v>19</v>
      </c>
    </row>
    <row r="2187" spans="1:4" x14ac:dyDescent="0.45">
      <c r="A2187" s="1" t="s">
        <v>177</v>
      </c>
      <c r="B2187" s="1" t="s">
        <v>94</v>
      </c>
      <c r="C2187" s="1" t="s">
        <v>1645</v>
      </c>
      <c r="D2187" t="s">
        <v>19</v>
      </c>
    </row>
    <row r="2188" spans="1:4" x14ac:dyDescent="0.45">
      <c r="A2188" s="1" t="s">
        <v>177</v>
      </c>
      <c r="B2188" s="1" t="s">
        <v>94</v>
      </c>
      <c r="C2188" s="1" t="s">
        <v>1651</v>
      </c>
      <c r="D2188" t="s">
        <v>19</v>
      </c>
    </row>
    <row r="2189" spans="1:4" x14ac:dyDescent="0.45">
      <c r="A2189" s="1" t="s">
        <v>177</v>
      </c>
      <c r="B2189" s="1" t="s">
        <v>94</v>
      </c>
      <c r="C2189" s="1" t="s">
        <v>1814</v>
      </c>
      <c r="D2189" t="s">
        <v>19</v>
      </c>
    </row>
    <row r="2190" spans="1:4" x14ac:dyDescent="0.45">
      <c r="A2190" s="1" t="s">
        <v>177</v>
      </c>
      <c r="B2190" s="1" t="s">
        <v>94</v>
      </c>
      <c r="C2190" s="1" t="s">
        <v>94</v>
      </c>
      <c r="D2190" t="s">
        <v>19</v>
      </c>
    </row>
    <row r="2191" spans="1:4" x14ac:dyDescent="0.45">
      <c r="A2191" s="1" t="s">
        <v>177</v>
      </c>
      <c r="B2191" s="1" t="s">
        <v>94</v>
      </c>
      <c r="C2191" s="1" t="s">
        <v>1857</v>
      </c>
      <c r="D2191" t="s">
        <v>19</v>
      </c>
    </row>
    <row r="2192" spans="1:4" x14ac:dyDescent="0.45">
      <c r="A2192" s="1" t="s">
        <v>177</v>
      </c>
      <c r="B2192" s="1" t="s">
        <v>94</v>
      </c>
      <c r="C2192" s="1" t="s">
        <v>2172</v>
      </c>
      <c r="D2192" t="s">
        <v>19</v>
      </c>
    </row>
    <row r="2193" spans="1:4" x14ac:dyDescent="0.45">
      <c r="A2193" s="1" t="s">
        <v>177</v>
      </c>
      <c r="B2193" s="1" t="s">
        <v>94</v>
      </c>
      <c r="C2193" s="1" t="s">
        <v>2521</v>
      </c>
      <c r="D2193" t="s">
        <v>19</v>
      </c>
    </row>
    <row r="2194" spans="1:4" x14ac:dyDescent="0.45">
      <c r="A2194" s="1" t="s">
        <v>177</v>
      </c>
      <c r="B2194" s="1" t="s">
        <v>94</v>
      </c>
      <c r="C2194" s="1" t="s">
        <v>2630</v>
      </c>
      <c r="D2194" t="s">
        <v>19</v>
      </c>
    </row>
    <row r="2195" spans="1:4" x14ac:dyDescent="0.45">
      <c r="A2195" s="1" t="s">
        <v>177</v>
      </c>
      <c r="B2195" s="1" t="s">
        <v>94</v>
      </c>
      <c r="C2195" s="1" t="s">
        <v>2646</v>
      </c>
      <c r="D2195" t="s">
        <v>37</v>
      </c>
    </row>
    <row r="2196" spans="1:4" x14ac:dyDescent="0.45">
      <c r="A2196" s="1" t="s">
        <v>177</v>
      </c>
      <c r="B2196" s="1" t="s">
        <v>94</v>
      </c>
      <c r="C2196" s="1" t="s">
        <v>2661</v>
      </c>
      <c r="D2196" t="s">
        <v>37</v>
      </c>
    </row>
    <row r="2197" spans="1:4" x14ac:dyDescent="0.45">
      <c r="A2197" s="1" t="s">
        <v>177</v>
      </c>
      <c r="B2197" s="1" t="s">
        <v>94</v>
      </c>
      <c r="C2197" s="1" t="s">
        <v>2864</v>
      </c>
      <c r="D2197" t="s">
        <v>37</v>
      </c>
    </row>
    <row r="2198" spans="1:4" x14ac:dyDescent="0.45">
      <c r="A2198" s="1" t="s">
        <v>177</v>
      </c>
      <c r="B2198" s="1" t="s">
        <v>95</v>
      </c>
      <c r="C2198" s="1" t="s">
        <v>308</v>
      </c>
      <c r="D2198" t="s">
        <v>37</v>
      </c>
    </row>
    <row r="2199" spans="1:4" x14ac:dyDescent="0.45">
      <c r="A2199" s="1" t="s">
        <v>177</v>
      </c>
      <c r="B2199" s="1" t="s">
        <v>95</v>
      </c>
      <c r="C2199" s="1" t="s">
        <v>382</v>
      </c>
      <c r="D2199" t="s">
        <v>37</v>
      </c>
    </row>
    <row r="2200" spans="1:4" x14ac:dyDescent="0.45">
      <c r="A2200" s="1" t="s">
        <v>177</v>
      </c>
      <c r="B2200" s="1" t="s">
        <v>95</v>
      </c>
      <c r="C2200" s="1" t="s">
        <v>463</v>
      </c>
      <c r="D2200" t="s">
        <v>37</v>
      </c>
    </row>
    <row r="2201" spans="1:4" x14ac:dyDescent="0.45">
      <c r="A2201" s="1" t="s">
        <v>177</v>
      </c>
      <c r="B2201" s="1" t="s">
        <v>95</v>
      </c>
      <c r="C2201" s="1" t="s">
        <v>563</v>
      </c>
      <c r="D2201" t="s">
        <v>37</v>
      </c>
    </row>
    <row r="2202" spans="1:4" x14ac:dyDescent="0.45">
      <c r="A2202" s="1" t="s">
        <v>177</v>
      </c>
      <c r="B2202" s="1" t="s">
        <v>95</v>
      </c>
      <c r="C2202" s="1" t="s">
        <v>598</v>
      </c>
      <c r="D2202" t="s">
        <v>37</v>
      </c>
    </row>
    <row r="2203" spans="1:4" x14ac:dyDescent="0.45">
      <c r="A2203" s="1" t="s">
        <v>177</v>
      </c>
      <c r="B2203" s="1" t="s">
        <v>95</v>
      </c>
      <c r="C2203" s="1" t="s">
        <v>607</v>
      </c>
      <c r="D2203" t="s">
        <v>37</v>
      </c>
    </row>
    <row r="2204" spans="1:4" x14ac:dyDescent="0.45">
      <c r="A2204" s="1" t="s">
        <v>177</v>
      </c>
      <c r="B2204" s="1" t="s">
        <v>95</v>
      </c>
      <c r="C2204" s="1" t="s">
        <v>669</v>
      </c>
      <c r="D2204" t="s">
        <v>37</v>
      </c>
    </row>
    <row r="2205" spans="1:4" x14ac:dyDescent="0.45">
      <c r="A2205" s="1" t="s">
        <v>177</v>
      </c>
      <c r="B2205" s="1" t="s">
        <v>95</v>
      </c>
      <c r="C2205" s="1" t="s">
        <v>751</v>
      </c>
      <c r="D2205" t="s">
        <v>37</v>
      </c>
    </row>
    <row r="2206" spans="1:4" x14ac:dyDescent="0.45">
      <c r="A2206" s="1" t="s">
        <v>177</v>
      </c>
      <c r="B2206" s="1" t="s">
        <v>95</v>
      </c>
      <c r="C2206" s="1" t="s">
        <v>803</v>
      </c>
      <c r="D2206" t="s">
        <v>37</v>
      </c>
    </row>
    <row r="2207" spans="1:4" x14ac:dyDescent="0.45">
      <c r="A2207" s="1" t="s">
        <v>177</v>
      </c>
      <c r="B2207" s="1" t="s">
        <v>95</v>
      </c>
      <c r="C2207" s="1" t="s">
        <v>840</v>
      </c>
      <c r="D2207" t="s">
        <v>37</v>
      </c>
    </row>
    <row r="2208" spans="1:4" x14ac:dyDescent="0.45">
      <c r="A2208" s="1" t="s">
        <v>177</v>
      </c>
      <c r="B2208" s="1" t="s">
        <v>95</v>
      </c>
      <c r="C2208" s="1" t="s">
        <v>1016</v>
      </c>
      <c r="D2208" t="s">
        <v>37</v>
      </c>
    </row>
    <row r="2209" spans="1:4" x14ac:dyDescent="0.45">
      <c r="A2209" s="1" t="s">
        <v>177</v>
      </c>
      <c r="B2209" s="1" t="s">
        <v>95</v>
      </c>
      <c r="C2209" s="1" t="s">
        <v>1109</v>
      </c>
      <c r="D2209" t="s">
        <v>37</v>
      </c>
    </row>
    <row r="2210" spans="1:4" x14ac:dyDescent="0.45">
      <c r="A2210" s="1" t="s">
        <v>177</v>
      </c>
      <c r="B2210" s="1" t="s">
        <v>95</v>
      </c>
      <c r="C2210" s="1" t="s">
        <v>1174</v>
      </c>
      <c r="D2210" t="s">
        <v>37</v>
      </c>
    </row>
    <row r="2211" spans="1:4" x14ac:dyDescent="0.45">
      <c r="A2211" s="1" t="s">
        <v>177</v>
      </c>
      <c r="B2211" s="1" t="s">
        <v>95</v>
      </c>
      <c r="C2211" s="1" t="s">
        <v>1503</v>
      </c>
      <c r="D2211" t="s">
        <v>37</v>
      </c>
    </row>
    <row r="2212" spans="1:4" x14ac:dyDescent="0.45">
      <c r="A2212" s="1" t="s">
        <v>177</v>
      </c>
      <c r="B2212" s="1" t="s">
        <v>95</v>
      </c>
      <c r="C2212" s="1" t="s">
        <v>1838</v>
      </c>
      <c r="D2212" t="s">
        <v>37</v>
      </c>
    </row>
    <row r="2213" spans="1:4" x14ac:dyDescent="0.45">
      <c r="A2213" s="1" t="s">
        <v>177</v>
      </c>
      <c r="B2213" s="1" t="s">
        <v>95</v>
      </c>
      <c r="C2213" s="1" t="s">
        <v>1893</v>
      </c>
      <c r="D2213" t="s">
        <v>37</v>
      </c>
    </row>
    <row r="2214" spans="1:4" x14ac:dyDescent="0.45">
      <c r="A2214" s="1" t="s">
        <v>177</v>
      </c>
      <c r="B2214" s="1" t="s">
        <v>95</v>
      </c>
      <c r="C2214" s="1" t="s">
        <v>1897</v>
      </c>
      <c r="D2214" t="s">
        <v>37</v>
      </c>
    </row>
    <row r="2215" spans="1:4" x14ac:dyDescent="0.45">
      <c r="A2215" s="1" t="s">
        <v>177</v>
      </c>
      <c r="B2215" s="1" t="s">
        <v>95</v>
      </c>
      <c r="C2215" s="1" t="s">
        <v>1915</v>
      </c>
      <c r="D2215" t="s">
        <v>37</v>
      </c>
    </row>
    <row r="2216" spans="1:4" x14ac:dyDescent="0.45">
      <c r="A2216" s="1" t="s">
        <v>177</v>
      </c>
      <c r="B2216" s="1" t="s">
        <v>95</v>
      </c>
      <c r="C2216" s="1" t="s">
        <v>95</v>
      </c>
      <c r="D2216" t="s">
        <v>37</v>
      </c>
    </row>
    <row r="2217" spans="1:4" x14ac:dyDescent="0.45">
      <c r="A2217" s="1" t="s">
        <v>177</v>
      </c>
      <c r="B2217" s="1" t="s">
        <v>95</v>
      </c>
      <c r="C2217" s="1" t="s">
        <v>1967</v>
      </c>
      <c r="D2217" t="s">
        <v>37</v>
      </c>
    </row>
    <row r="2218" spans="1:4" x14ac:dyDescent="0.45">
      <c r="A2218" s="1" t="s">
        <v>177</v>
      </c>
      <c r="B2218" s="1" t="s">
        <v>95</v>
      </c>
      <c r="C2218" s="1" t="s">
        <v>1996</v>
      </c>
      <c r="D2218" t="s">
        <v>37</v>
      </c>
    </row>
    <row r="2219" spans="1:4" x14ac:dyDescent="0.45">
      <c r="A2219" s="1" t="s">
        <v>177</v>
      </c>
      <c r="B2219" s="1" t="s">
        <v>95</v>
      </c>
      <c r="C2219" s="1" t="s">
        <v>2130</v>
      </c>
      <c r="D2219" t="s">
        <v>37</v>
      </c>
    </row>
    <row r="2220" spans="1:4" x14ac:dyDescent="0.45">
      <c r="A2220" s="1" t="s">
        <v>177</v>
      </c>
      <c r="B2220" s="1" t="s">
        <v>95</v>
      </c>
      <c r="C2220" s="1" t="s">
        <v>2205</v>
      </c>
      <c r="D2220" t="s">
        <v>37</v>
      </c>
    </row>
    <row r="2221" spans="1:4" x14ac:dyDescent="0.45">
      <c r="A2221" s="1" t="s">
        <v>177</v>
      </c>
      <c r="B2221" s="1" t="s">
        <v>95</v>
      </c>
      <c r="C2221" s="1" t="s">
        <v>2307</v>
      </c>
      <c r="D2221" t="s">
        <v>37</v>
      </c>
    </row>
    <row r="2222" spans="1:4" x14ac:dyDescent="0.45">
      <c r="A2222" s="1" t="s">
        <v>177</v>
      </c>
      <c r="B2222" s="1" t="s">
        <v>95</v>
      </c>
      <c r="C2222" s="1" t="s">
        <v>2333</v>
      </c>
      <c r="D2222" t="s">
        <v>37</v>
      </c>
    </row>
    <row r="2223" spans="1:4" x14ac:dyDescent="0.45">
      <c r="A2223" s="1" t="s">
        <v>177</v>
      </c>
      <c r="B2223" s="1" t="s">
        <v>95</v>
      </c>
      <c r="C2223" s="1" t="s">
        <v>2546</v>
      </c>
      <c r="D2223" t="s">
        <v>20</v>
      </c>
    </row>
    <row r="2224" spans="1:4" x14ac:dyDescent="0.45">
      <c r="A2224" s="1" t="s">
        <v>177</v>
      </c>
      <c r="B2224" s="1" t="s">
        <v>95</v>
      </c>
      <c r="C2224" s="1" t="s">
        <v>2734</v>
      </c>
      <c r="D2224" t="s">
        <v>20</v>
      </c>
    </row>
    <row r="2225" spans="1:4" x14ac:dyDescent="0.45">
      <c r="A2225" s="1" t="s">
        <v>177</v>
      </c>
      <c r="B2225" s="1" t="s">
        <v>95</v>
      </c>
      <c r="C2225" s="1" t="s">
        <v>2810</v>
      </c>
      <c r="D2225" t="s">
        <v>20</v>
      </c>
    </row>
    <row r="2226" spans="1:4" x14ac:dyDescent="0.45">
      <c r="A2226" s="1" t="s">
        <v>177</v>
      </c>
      <c r="B2226" s="1" t="s">
        <v>96</v>
      </c>
      <c r="C2226" s="1" t="s">
        <v>321</v>
      </c>
      <c r="D2226" t="s">
        <v>20</v>
      </c>
    </row>
    <row r="2227" spans="1:4" x14ac:dyDescent="0.45">
      <c r="A2227" s="1" t="s">
        <v>177</v>
      </c>
      <c r="B2227" s="1" t="s">
        <v>96</v>
      </c>
      <c r="C2227" s="1" t="s">
        <v>410</v>
      </c>
      <c r="D2227" t="s">
        <v>20</v>
      </c>
    </row>
    <row r="2228" spans="1:4" x14ac:dyDescent="0.45">
      <c r="A2228" s="1" t="s">
        <v>177</v>
      </c>
      <c r="B2228" s="1" t="s">
        <v>96</v>
      </c>
      <c r="C2228" s="1" t="s">
        <v>428</v>
      </c>
      <c r="D2228" t="s">
        <v>20</v>
      </c>
    </row>
    <row r="2229" spans="1:4" x14ac:dyDescent="0.45">
      <c r="A2229" s="1" t="s">
        <v>177</v>
      </c>
      <c r="B2229" s="1" t="s">
        <v>96</v>
      </c>
      <c r="C2229" s="1" t="s">
        <v>454</v>
      </c>
      <c r="D2229" t="s">
        <v>20</v>
      </c>
    </row>
    <row r="2230" spans="1:4" x14ac:dyDescent="0.45">
      <c r="A2230" s="1" t="s">
        <v>177</v>
      </c>
      <c r="B2230" s="1" t="s">
        <v>96</v>
      </c>
      <c r="C2230" s="1" t="s">
        <v>470</v>
      </c>
      <c r="D2230" t="s">
        <v>20</v>
      </c>
    </row>
    <row r="2231" spans="1:4" x14ac:dyDescent="0.45">
      <c r="A2231" s="1" t="s">
        <v>177</v>
      </c>
      <c r="B2231" s="1" t="s">
        <v>96</v>
      </c>
      <c r="C2231" s="1" t="s">
        <v>534</v>
      </c>
      <c r="D2231" t="s">
        <v>20</v>
      </c>
    </row>
    <row r="2232" spans="1:4" x14ac:dyDescent="0.45">
      <c r="A2232" s="1" t="s">
        <v>177</v>
      </c>
      <c r="B2232" s="1" t="s">
        <v>96</v>
      </c>
      <c r="C2232" s="1" t="s">
        <v>535</v>
      </c>
      <c r="D2232" t="s">
        <v>20</v>
      </c>
    </row>
    <row r="2233" spans="1:4" x14ac:dyDescent="0.45">
      <c r="A2233" s="1" t="s">
        <v>177</v>
      </c>
      <c r="B2233" s="1" t="s">
        <v>96</v>
      </c>
      <c r="C2233" s="1" t="s">
        <v>549</v>
      </c>
      <c r="D2233" t="s">
        <v>20</v>
      </c>
    </row>
    <row r="2234" spans="1:4" x14ac:dyDescent="0.45">
      <c r="A2234" s="1" t="s">
        <v>177</v>
      </c>
      <c r="B2234" s="1" t="s">
        <v>96</v>
      </c>
      <c r="C2234" s="1" t="s">
        <v>589</v>
      </c>
      <c r="D2234" t="s">
        <v>20</v>
      </c>
    </row>
    <row r="2235" spans="1:4" x14ac:dyDescent="0.45">
      <c r="A2235" s="1" t="s">
        <v>177</v>
      </c>
      <c r="B2235" s="1" t="s">
        <v>96</v>
      </c>
      <c r="C2235" s="1" t="s">
        <v>740</v>
      </c>
      <c r="D2235" t="s">
        <v>20</v>
      </c>
    </row>
    <row r="2236" spans="1:4" x14ac:dyDescent="0.45">
      <c r="A2236" s="1" t="s">
        <v>177</v>
      </c>
      <c r="B2236" s="1" t="s">
        <v>96</v>
      </c>
      <c r="C2236" s="1" t="s">
        <v>812</v>
      </c>
      <c r="D2236" t="s">
        <v>20</v>
      </c>
    </row>
    <row r="2237" spans="1:4" x14ac:dyDescent="0.45">
      <c r="A2237" s="1" t="s">
        <v>177</v>
      </c>
      <c r="B2237" s="1" t="s">
        <v>96</v>
      </c>
      <c r="C2237" s="1" t="s">
        <v>833</v>
      </c>
      <c r="D2237" t="s">
        <v>20</v>
      </c>
    </row>
    <row r="2238" spans="1:4" x14ac:dyDescent="0.45">
      <c r="A2238" s="1" t="s">
        <v>177</v>
      </c>
      <c r="B2238" s="1" t="s">
        <v>96</v>
      </c>
      <c r="C2238" s="1" t="s">
        <v>950</v>
      </c>
      <c r="D2238" t="s">
        <v>20</v>
      </c>
    </row>
    <row r="2239" spans="1:4" x14ac:dyDescent="0.45">
      <c r="A2239" s="1" t="s">
        <v>177</v>
      </c>
      <c r="B2239" s="1" t="s">
        <v>96</v>
      </c>
      <c r="C2239" s="1" t="s">
        <v>956</v>
      </c>
      <c r="D2239" t="s">
        <v>20</v>
      </c>
    </row>
    <row r="2240" spans="1:4" x14ac:dyDescent="0.45">
      <c r="A2240" s="1" t="s">
        <v>177</v>
      </c>
      <c r="B2240" s="1" t="s">
        <v>96</v>
      </c>
      <c r="C2240" s="1" t="s">
        <v>999</v>
      </c>
      <c r="D2240" t="s">
        <v>20</v>
      </c>
    </row>
    <row r="2241" spans="1:4" x14ac:dyDescent="0.45">
      <c r="A2241" s="1" t="s">
        <v>177</v>
      </c>
      <c r="B2241" s="1" t="s">
        <v>96</v>
      </c>
      <c r="C2241" s="1" t="s">
        <v>1067</v>
      </c>
      <c r="D2241" t="s">
        <v>20</v>
      </c>
    </row>
    <row r="2242" spans="1:4" x14ac:dyDescent="0.45">
      <c r="A2242" s="1" t="s">
        <v>177</v>
      </c>
      <c r="B2242" s="1" t="s">
        <v>96</v>
      </c>
      <c r="C2242" s="1" t="s">
        <v>1079</v>
      </c>
      <c r="D2242" t="s">
        <v>20</v>
      </c>
    </row>
    <row r="2243" spans="1:4" x14ac:dyDescent="0.45">
      <c r="A2243" s="1" t="s">
        <v>177</v>
      </c>
      <c r="B2243" s="1" t="s">
        <v>96</v>
      </c>
      <c r="C2243" s="1" t="s">
        <v>1119</v>
      </c>
      <c r="D2243" t="s">
        <v>20</v>
      </c>
    </row>
    <row r="2244" spans="1:4" x14ac:dyDescent="0.45">
      <c r="A2244" s="1" t="s">
        <v>177</v>
      </c>
      <c r="B2244" s="1" t="s">
        <v>96</v>
      </c>
      <c r="C2244" s="1" t="s">
        <v>1129</v>
      </c>
      <c r="D2244" t="s">
        <v>20</v>
      </c>
    </row>
    <row r="2245" spans="1:4" x14ac:dyDescent="0.45">
      <c r="A2245" s="1" t="s">
        <v>177</v>
      </c>
      <c r="B2245" s="1" t="s">
        <v>96</v>
      </c>
      <c r="C2245" s="1" t="s">
        <v>1177</v>
      </c>
      <c r="D2245" t="s">
        <v>20</v>
      </c>
    </row>
    <row r="2246" spans="1:4" x14ac:dyDescent="0.45">
      <c r="A2246" s="1" t="s">
        <v>177</v>
      </c>
      <c r="B2246" s="1" t="s">
        <v>96</v>
      </c>
      <c r="C2246" s="1" t="s">
        <v>1183</v>
      </c>
      <c r="D2246" t="s">
        <v>20</v>
      </c>
    </row>
    <row r="2247" spans="1:4" x14ac:dyDescent="0.45">
      <c r="A2247" s="1" t="s">
        <v>177</v>
      </c>
      <c r="B2247" s="1" t="s">
        <v>96</v>
      </c>
      <c r="C2247" s="1" t="s">
        <v>1322</v>
      </c>
      <c r="D2247" t="s">
        <v>20</v>
      </c>
    </row>
    <row r="2248" spans="1:4" x14ac:dyDescent="0.45">
      <c r="A2248" s="1" t="s">
        <v>177</v>
      </c>
      <c r="B2248" s="1" t="s">
        <v>96</v>
      </c>
      <c r="C2248" s="1" t="s">
        <v>1332</v>
      </c>
      <c r="D2248" t="s">
        <v>20</v>
      </c>
    </row>
    <row r="2249" spans="1:4" x14ac:dyDescent="0.45">
      <c r="A2249" s="1" t="s">
        <v>177</v>
      </c>
      <c r="B2249" s="1" t="s">
        <v>96</v>
      </c>
      <c r="C2249" s="1" t="s">
        <v>1364</v>
      </c>
      <c r="D2249" t="s">
        <v>20</v>
      </c>
    </row>
    <row r="2250" spans="1:4" x14ac:dyDescent="0.45">
      <c r="A2250" s="1" t="s">
        <v>177</v>
      </c>
      <c r="B2250" s="1" t="s">
        <v>96</v>
      </c>
      <c r="C2250" s="1" t="s">
        <v>1371</v>
      </c>
      <c r="D2250" t="s">
        <v>20</v>
      </c>
    </row>
    <row r="2251" spans="1:4" x14ac:dyDescent="0.45">
      <c r="A2251" s="1" t="s">
        <v>177</v>
      </c>
      <c r="B2251" s="1" t="s">
        <v>96</v>
      </c>
      <c r="C2251" s="1" t="s">
        <v>1478</v>
      </c>
      <c r="D2251" t="s">
        <v>20</v>
      </c>
    </row>
    <row r="2252" spans="1:4" x14ac:dyDescent="0.45">
      <c r="A2252" s="1" t="s">
        <v>177</v>
      </c>
      <c r="B2252" s="1" t="s">
        <v>96</v>
      </c>
      <c r="C2252" s="1" t="s">
        <v>1516</v>
      </c>
      <c r="D2252" t="s">
        <v>20</v>
      </c>
    </row>
    <row r="2253" spans="1:4" x14ac:dyDescent="0.45">
      <c r="A2253" s="1" t="s">
        <v>177</v>
      </c>
      <c r="B2253" s="1" t="s">
        <v>96</v>
      </c>
      <c r="C2253" s="1" t="s">
        <v>1655</v>
      </c>
      <c r="D2253" t="s">
        <v>20</v>
      </c>
    </row>
    <row r="2254" spans="1:4" x14ac:dyDescent="0.45">
      <c r="A2254" s="1" t="s">
        <v>177</v>
      </c>
      <c r="B2254" s="1" t="s">
        <v>96</v>
      </c>
      <c r="C2254" s="1" t="s">
        <v>1670</v>
      </c>
      <c r="D2254" t="s">
        <v>20</v>
      </c>
    </row>
    <row r="2255" spans="1:4" x14ac:dyDescent="0.45">
      <c r="A2255" s="1" t="s">
        <v>177</v>
      </c>
      <c r="B2255" s="1" t="s">
        <v>96</v>
      </c>
      <c r="C2255" s="1" t="s">
        <v>1678</v>
      </c>
      <c r="D2255" t="s">
        <v>20</v>
      </c>
    </row>
    <row r="2256" spans="1:4" x14ac:dyDescent="0.45">
      <c r="A2256" s="1" t="s">
        <v>177</v>
      </c>
      <c r="B2256" s="1" t="s">
        <v>96</v>
      </c>
      <c r="C2256" s="1" t="s">
        <v>1679</v>
      </c>
      <c r="D2256" t="s">
        <v>20</v>
      </c>
    </row>
    <row r="2257" spans="1:4" x14ac:dyDescent="0.45">
      <c r="A2257" s="1" t="s">
        <v>177</v>
      </c>
      <c r="B2257" s="1" t="s">
        <v>96</v>
      </c>
      <c r="C2257" s="1" t="s">
        <v>1680</v>
      </c>
      <c r="D2257" t="s">
        <v>20</v>
      </c>
    </row>
    <row r="2258" spans="1:4" x14ac:dyDescent="0.45">
      <c r="A2258" s="1" t="s">
        <v>177</v>
      </c>
      <c r="B2258" s="1" t="s">
        <v>96</v>
      </c>
      <c r="C2258" s="1" t="s">
        <v>1681</v>
      </c>
      <c r="D2258" t="s">
        <v>20</v>
      </c>
    </row>
    <row r="2259" spans="1:4" x14ac:dyDescent="0.45">
      <c r="A2259" s="1" t="s">
        <v>177</v>
      </c>
      <c r="B2259" s="1" t="s">
        <v>96</v>
      </c>
      <c r="C2259" s="1" t="s">
        <v>1734</v>
      </c>
      <c r="D2259" t="s">
        <v>20</v>
      </c>
    </row>
    <row r="2260" spans="1:4" x14ac:dyDescent="0.45">
      <c r="A2260" s="1" t="s">
        <v>177</v>
      </c>
      <c r="B2260" s="1" t="s">
        <v>96</v>
      </c>
      <c r="C2260" s="1" t="s">
        <v>1785</v>
      </c>
      <c r="D2260" t="s">
        <v>20</v>
      </c>
    </row>
    <row r="2261" spans="1:4" x14ac:dyDescent="0.45">
      <c r="A2261" s="1" t="s">
        <v>177</v>
      </c>
      <c r="B2261" s="1" t="s">
        <v>96</v>
      </c>
      <c r="C2261" s="1" t="s">
        <v>1811</v>
      </c>
      <c r="D2261" t="s">
        <v>20</v>
      </c>
    </row>
    <row r="2262" spans="1:4" x14ac:dyDescent="0.45">
      <c r="A2262" s="1" t="s">
        <v>177</v>
      </c>
      <c r="B2262" s="1" t="s">
        <v>96</v>
      </c>
      <c r="C2262" s="1" t="s">
        <v>1906</v>
      </c>
      <c r="D2262" t="s">
        <v>20</v>
      </c>
    </row>
    <row r="2263" spans="1:4" x14ac:dyDescent="0.45">
      <c r="A2263" s="1" t="s">
        <v>177</v>
      </c>
      <c r="B2263" s="1" t="s">
        <v>96</v>
      </c>
      <c r="C2263" s="1" t="s">
        <v>1932</v>
      </c>
      <c r="D2263" t="s">
        <v>20</v>
      </c>
    </row>
    <row r="2264" spans="1:4" x14ac:dyDescent="0.45">
      <c r="A2264" s="1" t="s">
        <v>177</v>
      </c>
      <c r="B2264" s="1" t="s">
        <v>96</v>
      </c>
      <c r="C2264" s="1" t="s">
        <v>1943</v>
      </c>
      <c r="D2264" t="s">
        <v>20</v>
      </c>
    </row>
    <row r="2265" spans="1:4" x14ac:dyDescent="0.45">
      <c r="A2265" s="1" t="s">
        <v>177</v>
      </c>
      <c r="B2265" s="1" t="s">
        <v>96</v>
      </c>
      <c r="C2265" s="1" t="s">
        <v>1963</v>
      </c>
      <c r="D2265" t="s">
        <v>20</v>
      </c>
    </row>
    <row r="2266" spans="1:4" x14ac:dyDescent="0.45">
      <c r="A2266" s="1" t="s">
        <v>177</v>
      </c>
      <c r="B2266" s="1" t="s">
        <v>96</v>
      </c>
      <c r="C2266" s="1" t="s">
        <v>96</v>
      </c>
      <c r="D2266" t="s">
        <v>20</v>
      </c>
    </row>
    <row r="2267" spans="1:4" x14ac:dyDescent="0.45">
      <c r="A2267" s="1" t="s">
        <v>177</v>
      </c>
      <c r="B2267" s="1" t="s">
        <v>96</v>
      </c>
      <c r="C2267" s="1" t="s">
        <v>2014</v>
      </c>
      <c r="D2267" t="s">
        <v>20</v>
      </c>
    </row>
    <row r="2268" spans="1:4" x14ac:dyDescent="0.45">
      <c r="A2268" s="1" t="s">
        <v>177</v>
      </c>
      <c r="B2268" s="1" t="s">
        <v>96</v>
      </c>
      <c r="C2268" s="1" t="s">
        <v>2053</v>
      </c>
      <c r="D2268" t="s">
        <v>20</v>
      </c>
    </row>
    <row r="2269" spans="1:4" x14ac:dyDescent="0.45">
      <c r="A2269" s="1" t="s">
        <v>177</v>
      </c>
      <c r="B2269" s="1" t="s">
        <v>96</v>
      </c>
      <c r="C2269" s="1" t="s">
        <v>2103</v>
      </c>
      <c r="D2269" t="s">
        <v>20</v>
      </c>
    </row>
    <row r="2270" spans="1:4" x14ac:dyDescent="0.45">
      <c r="A2270" s="1" t="s">
        <v>177</v>
      </c>
      <c r="B2270" s="1" t="s">
        <v>96</v>
      </c>
      <c r="C2270" s="1" t="s">
        <v>2139</v>
      </c>
      <c r="D2270" t="s">
        <v>20</v>
      </c>
    </row>
    <row r="2271" spans="1:4" x14ac:dyDescent="0.45">
      <c r="A2271" s="1" t="s">
        <v>177</v>
      </c>
      <c r="B2271" s="1" t="s">
        <v>96</v>
      </c>
      <c r="C2271" s="1" t="s">
        <v>2141</v>
      </c>
      <c r="D2271" t="s">
        <v>20</v>
      </c>
    </row>
    <row r="2272" spans="1:4" x14ac:dyDescent="0.45">
      <c r="A2272" s="1" t="s">
        <v>177</v>
      </c>
      <c r="B2272" s="1" t="s">
        <v>96</v>
      </c>
      <c r="C2272" s="1" t="s">
        <v>2421</v>
      </c>
      <c r="D2272" t="s">
        <v>20</v>
      </c>
    </row>
    <row r="2273" spans="1:4" x14ac:dyDescent="0.45">
      <c r="A2273" s="1" t="s">
        <v>177</v>
      </c>
      <c r="B2273" s="1" t="s">
        <v>96</v>
      </c>
      <c r="C2273" s="1" t="s">
        <v>2439</v>
      </c>
      <c r="D2273" t="s">
        <v>20</v>
      </c>
    </row>
    <row r="2274" spans="1:4" x14ac:dyDescent="0.45">
      <c r="A2274" s="1" t="s">
        <v>177</v>
      </c>
      <c r="B2274" s="1" t="s">
        <v>96</v>
      </c>
      <c r="C2274" s="1" t="s">
        <v>2538</v>
      </c>
      <c r="D2274" t="s">
        <v>20</v>
      </c>
    </row>
    <row r="2275" spans="1:4" x14ac:dyDescent="0.45">
      <c r="A2275" s="1" t="s">
        <v>177</v>
      </c>
      <c r="B2275" s="1" t="s">
        <v>96</v>
      </c>
      <c r="C2275" s="1" t="s">
        <v>2572</v>
      </c>
      <c r="D2275" t="s">
        <v>62</v>
      </c>
    </row>
    <row r="2276" spans="1:4" x14ac:dyDescent="0.45">
      <c r="A2276" s="1" t="s">
        <v>177</v>
      </c>
      <c r="B2276" s="1" t="s">
        <v>96</v>
      </c>
      <c r="C2276" s="1" t="s">
        <v>2599</v>
      </c>
      <c r="D2276" t="s">
        <v>62</v>
      </c>
    </row>
    <row r="2277" spans="1:4" x14ac:dyDescent="0.45">
      <c r="A2277" s="1" t="s">
        <v>177</v>
      </c>
      <c r="B2277" s="1" t="s">
        <v>96</v>
      </c>
      <c r="C2277" s="1" t="s">
        <v>2832</v>
      </c>
      <c r="D2277" t="s">
        <v>62</v>
      </c>
    </row>
    <row r="2278" spans="1:4" x14ac:dyDescent="0.45">
      <c r="A2278" s="1" t="s">
        <v>177</v>
      </c>
      <c r="B2278" s="1" t="s">
        <v>97</v>
      </c>
      <c r="C2278" s="1" t="s">
        <v>261</v>
      </c>
      <c r="D2278" t="s">
        <v>62</v>
      </c>
    </row>
    <row r="2279" spans="1:4" x14ac:dyDescent="0.45">
      <c r="A2279" s="1" t="s">
        <v>177</v>
      </c>
      <c r="B2279" s="1" t="s">
        <v>97</v>
      </c>
      <c r="C2279" s="1" t="s">
        <v>557</v>
      </c>
      <c r="D2279" t="s">
        <v>62</v>
      </c>
    </row>
    <row r="2280" spans="1:4" x14ac:dyDescent="0.45">
      <c r="A2280" s="1" t="s">
        <v>177</v>
      </c>
      <c r="B2280" s="1" t="s">
        <v>97</v>
      </c>
      <c r="C2280" s="1" t="s">
        <v>560</v>
      </c>
      <c r="D2280" t="s">
        <v>62</v>
      </c>
    </row>
    <row r="2281" spans="1:4" x14ac:dyDescent="0.45">
      <c r="A2281" s="1" t="s">
        <v>177</v>
      </c>
      <c r="B2281" s="1" t="s">
        <v>97</v>
      </c>
      <c r="C2281" s="1" t="s">
        <v>575</v>
      </c>
      <c r="D2281" t="s">
        <v>62</v>
      </c>
    </row>
    <row r="2282" spans="1:4" x14ac:dyDescent="0.45">
      <c r="A2282" s="1" t="s">
        <v>177</v>
      </c>
      <c r="B2282" s="1" t="s">
        <v>97</v>
      </c>
      <c r="C2282" s="1" t="s">
        <v>799</v>
      </c>
      <c r="D2282" t="s">
        <v>62</v>
      </c>
    </row>
    <row r="2283" spans="1:4" x14ac:dyDescent="0.45">
      <c r="A2283" s="1" t="s">
        <v>177</v>
      </c>
      <c r="B2283" s="1" t="s">
        <v>97</v>
      </c>
      <c r="C2283" s="1" t="s">
        <v>846</v>
      </c>
      <c r="D2283" t="s">
        <v>62</v>
      </c>
    </row>
    <row r="2284" spans="1:4" x14ac:dyDescent="0.45">
      <c r="A2284" s="1" t="s">
        <v>177</v>
      </c>
      <c r="B2284" s="1" t="s">
        <v>97</v>
      </c>
      <c r="C2284" s="1" t="s">
        <v>1294</v>
      </c>
      <c r="D2284" t="s">
        <v>62</v>
      </c>
    </row>
    <row r="2285" spans="1:4" x14ac:dyDescent="0.45">
      <c r="A2285" s="1" t="s">
        <v>177</v>
      </c>
      <c r="B2285" s="1" t="s">
        <v>97</v>
      </c>
      <c r="C2285" s="1" t="s">
        <v>1324</v>
      </c>
      <c r="D2285" t="s">
        <v>62</v>
      </c>
    </row>
    <row r="2286" spans="1:4" x14ac:dyDescent="0.45">
      <c r="A2286" s="1" t="s">
        <v>177</v>
      </c>
      <c r="B2286" s="1" t="s">
        <v>97</v>
      </c>
      <c r="C2286" s="1" t="s">
        <v>1326</v>
      </c>
      <c r="D2286" t="s">
        <v>62</v>
      </c>
    </row>
    <row r="2287" spans="1:4" x14ac:dyDescent="0.45">
      <c r="A2287" s="1" t="s">
        <v>177</v>
      </c>
      <c r="B2287" s="1" t="s">
        <v>97</v>
      </c>
      <c r="C2287" s="1" t="s">
        <v>1327</v>
      </c>
      <c r="D2287" t="s">
        <v>62</v>
      </c>
    </row>
    <row r="2288" spans="1:4" x14ac:dyDescent="0.45">
      <c r="A2288" s="1" t="s">
        <v>177</v>
      </c>
      <c r="B2288" s="1" t="s">
        <v>97</v>
      </c>
      <c r="C2288" s="1" t="s">
        <v>1443</v>
      </c>
      <c r="D2288" t="s">
        <v>62</v>
      </c>
    </row>
    <row r="2289" spans="1:4" x14ac:dyDescent="0.45">
      <c r="A2289" s="1" t="s">
        <v>177</v>
      </c>
      <c r="B2289" s="1" t="s">
        <v>97</v>
      </c>
      <c r="C2289" s="1" t="s">
        <v>1451</v>
      </c>
      <c r="D2289" t="s">
        <v>62</v>
      </c>
    </row>
    <row r="2290" spans="1:4" x14ac:dyDescent="0.45">
      <c r="A2290" s="1" t="s">
        <v>177</v>
      </c>
      <c r="B2290" s="1" t="s">
        <v>97</v>
      </c>
      <c r="C2290" s="1" t="s">
        <v>1567</v>
      </c>
      <c r="D2290" t="s">
        <v>62</v>
      </c>
    </row>
    <row r="2291" spans="1:4" x14ac:dyDescent="0.45">
      <c r="A2291" s="1" t="s">
        <v>177</v>
      </c>
      <c r="B2291" s="1" t="s">
        <v>97</v>
      </c>
      <c r="C2291" s="1" t="s">
        <v>1608</v>
      </c>
      <c r="D2291" t="s">
        <v>62</v>
      </c>
    </row>
    <row r="2292" spans="1:4" x14ac:dyDescent="0.45">
      <c r="A2292" s="1" t="s">
        <v>177</v>
      </c>
      <c r="B2292" s="1" t="s">
        <v>97</v>
      </c>
      <c r="C2292" s="1" t="s">
        <v>1673</v>
      </c>
      <c r="D2292" t="s">
        <v>62</v>
      </c>
    </row>
    <row r="2293" spans="1:4" x14ac:dyDescent="0.45">
      <c r="A2293" s="1" t="s">
        <v>177</v>
      </c>
      <c r="B2293" s="1" t="s">
        <v>97</v>
      </c>
      <c r="C2293" s="1" t="s">
        <v>97</v>
      </c>
      <c r="D2293" t="s">
        <v>62</v>
      </c>
    </row>
    <row r="2294" spans="1:4" x14ac:dyDescent="0.45">
      <c r="A2294" s="1" t="s">
        <v>177</v>
      </c>
      <c r="B2294" s="1" t="s">
        <v>97</v>
      </c>
      <c r="C2294" s="1" t="s">
        <v>2299</v>
      </c>
      <c r="D2294" t="s">
        <v>62</v>
      </c>
    </row>
    <row r="2295" spans="1:4" x14ac:dyDescent="0.45">
      <c r="A2295" s="1" t="s">
        <v>177</v>
      </c>
      <c r="B2295" s="1" t="s">
        <v>97</v>
      </c>
      <c r="C2295" s="1" t="s">
        <v>2691</v>
      </c>
      <c r="D2295" t="s">
        <v>62</v>
      </c>
    </row>
    <row r="2296" spans="1:4" x14ac:dyDescent="0.45">
      <c r="A2296" s="1" t="s">
        <v>177</v>
      </c>
      <c r="B2296" s="1" t="s">
        <v>97</v>
      </c>
      <c r="C2296" s="1" t="s">
        <v>2742</v>
      </c>
      <c r="D2296" t="s">
        <v>21</v>
      </c>
    </row>
    <row r="2297" spans="1:4" x14ac:dyDescent="0.45">
      <c r="A2297" s="1" t="s">
        <v>177</v>
      </c>
      <c r="B2297" s="1" t="s">
        <v>97</v>
      </c>
      <c r="C2297" s="1" t="s">
        <v>2809</v>
      </c>
      <c r="D2297" t="s">
        <v>21</v>
      </c>
    </row>
    <row r="2298" spans="1:4" x14ac:dyDescent="0.45">
      <c r="A2298" s="1" t="s">
        <v>177</v>
      </c>
      <c r="B2298" s="1" t="s">
        <v>97</v>
      </c>
      <c r="C2298" s="1" t="s">
        <v>2857</v>
      </c>
      <c r="D2298" t="s">
        <v>21</v>
      </c>
    </row>
    <row r="2299" spans="1:4" x14ac:dyDescent="0.45">
      <c r="A2299" s="1" t="s">
        <v>177</v>
      </c>
      <c r="B2299" s="1" t="s">
        <v>98</v>
      </c>
      <c r="C2299" s="1" t="s">
        <v>192</v>
      </c>
      <c r="D2299" t="s">
        <v>21</v>
      </c>
    </row>
    <row r="2300" spans="1:4" x14ac:dyDescent="0.45">
      <c r="A2300" s="1" t="s">
        <v>177</v>
      </c>
      <c r="B2300" s="1" t="s">
        <v>98</v>
      </c>
      <c r="C2300" s="1" t="s">
        <v>301</v>
      </c>
      <c r="D2300" t="s">
        <v>21</v>
      </c>
    </row>
    <row r="2301" spans="1:4" x14ac:dyDescent="0.45">
      <c r="A2301" s="1" t="s">
        <v>177</v>
      </c>
      <c r="B2301" s="1" t="s">
        <v>98</v>
      </c>
      <c r="C2301" s="1" t="s">
        <v>565</v>
      </c>
      <c r="D2301" t="s">
        <v>21</v>
      </c>
    </row>
    <row r="2302" spans="1:4" x14ac:dyDescent="0.45">
      <c r="A2302" s="1" t="s">
        <v>177</v>
      </c>
      <c r="B2302" s="1" t="s">
        <v>98</v>
      </c>
      <c r="C2302" s="1" t="s">
        <v>569</v>
      </c>
      <c r="D2302" t="s">
        <v>21</v>
      </c>
    </row>
    <row r="2303" spans="1:4" x14ac:dyDescent="0.45">
      <c r="A2303" s="1" t="s">
        <v>177</v>
      </c>
      <c r="B2303" s="1" t="s">
        <v>98</v>
      </c>
      <c r="C2303" s="1" t="s">
        <v>623</v>
      </c>
      <c r="D2303" t="s">
        <v>21</v>
      </c>
    </row>
    <row r="2304" spans="1:4" x14ac:dyDescent="0.45">
      <c r="A2304" s="1" t="s">
        <v>177</v>
      </c>
      <c r="B2304" s="1" t="s">
        <v>98</v>
      </c>
      <c r="C2304" s="1" t="s">
        <v>634</v>
      </c>
      <c r="D2304" t="s">
        <v>21</v>
      </c>
    </row>
    <row r="2305" spans="1:4" x14ac:dyDescent="0.45">
      <c r="A2305" s="1" t="s">
        <v>177</v>
      </c>
      <c r="B2305" s="1" t="s">
        <v>98</v>
      </c>
      <c r="C2305" s="1" t="s">
        <v>810</v>
      </c>
      <c r="D2305" t="s">
        <v>21</v>
      </c>
    </row>
    <row r="2306" spans="1:4" x14ac:dyDescent="0.45">
      <c r="A2306" s="1" t="s">
        <v>177</v>
      </c>
      <c r="B2306" s="1" t="s">
        <v>98</v>
      </c>
      <c r="C2306" s="1" t="s">
        <v>845</v>
      </c>
      <c r="D2306" t="s">
        <v>21</v>
      </c>
    </row>
    <row r="2307" spans="1:4" x14ac:dyDescent="0.45">
      <c r="A2307" s="1" t="s">
        <v>177</v>
      </c>
      <c r="B2307" s="1" t="s">
        <v>98</v>
      </c>
      <c r="C2307" s="1" t="s">
        <v>828</v>
      </c>
      <c r="D2307" t="s">
        <v>21</v>
      </c>
    </row>
    <row r="2308" spans="1:4" x14ac:dyDescent="0.45">
      <c r="A2308" s="1" t="s">
        <v>177</v>
      </c>
      <c r="B2308" s="1" t="s">
        <v>98</v>
      </c>
      <c r="C2308" s="1" t="s">
        <v>864</v>
      </c>
      <c r="D2308" t="s">
        <v>21</v>
      </c>
    </row>
    <row r="2309" spans="1:4" x14ac:dyDescent="0.45">
      <c r="A2309" s="1" t="s">
        <v>177</v>
      </c>
      <c r="B2309" s="1" t="s">
        <v>98</v>
      </c>
      <c r="C2309" s="1" t="s">
        <v>939</v>
      </c>
      <c r="D2309" t="s">
        <v>21</v>
      </c>
    </row>
    <row r="2310" spans="1:4" x14ac:dyDescent="0.45">
      <c r="A2310" s="1" t="s">
        <v>177</v>
      </c>
      <c r="B2310" s="1" t="s">
        <v>98</v>
      </c>
      <c r="C2310" s="1" t="s">
        <v>977</v>
      </c>
      <c r="D2310" t="s">
        <v>21</v>
      </c>
    </row>
    <row r="2311" spans="1:4" x14ac:dyDescent="0.45">
      <c r="A2311" s="1" t="s">
        <v>177</v>
      </c>
      <c r="B2311" s="1" t="s">
        <v>98</v>
      </c>
      <c r="C2311" s="1" t="s">
        <v>1178</v>
      </c>
      <c r="D2311" t="s">
        <v>21</v>
      </c>
    </row>
    <row r="2312" spans="1:4" x14ac:dyDescent="0.45">
      <c r="A2312" s="1" t="s">
        <v>177</v>
      </c>
      <c r="B2312" s="1" t="s">
        <v>98</v>
      </c>
      <c r="C2312" s="1" t="s">
        <v>1253</v>
      </c>
      <c r="D2312" t="s">
        <v>21</v>
      </c>
    </row>
    <row r="2313" spans="1:4" x14ac:dyDescent="0.45">
      <c r="A2313" s="1" t="s">
        <v>177</v>
      </c>
      <c r="B2313" s="1" t="s">
        <v>98</v>
      </c>
      <c r="C2313" s="1" t="s">
        <v>1561</v>
      </c>
      <c r="D2313" t="s">
        <v>21</v>
      </c>
    </row>
    <row r="2314" spans="1:4" x14ac:dyDescent="0.45">
      <c r="A2314" s="1" t="s">
        <v>177</v>
      </c>
      <c r="B2314" s="1" t="s">
        <v>98</v>
      </c>
      <c r="C2314" s="1" t="s">
        <v>1594</v>
      </c>
      <c r="D2314" t="s">
        <v>21</v>
      </c>
    </row>
    <row r="2315" spans="1:4" x14ac:dyDescent="0.45">
      <c r="A2315" s="1" t="s">
        <v>177</v>
      </c>
      <c r="B2315" s="1" t="s">
        <v>98</v>
      </c>
      <c r="C2315" s="1" t="s">
        <v>1625</v>
      </c>
      <c r="D2315" t="s">
        <v>21</v>
      </c>
    </row>
    <row r="2316" spans="1:4" x14ac:dyDescent="0.45">
      <c r="A2316" s="1" t="s">
        <v>177</v>
      </c>
      <c r="B2316" s="1" t="s">
        <v>98</v>
      </c>
      <c r="C2316" s="1" t="s">
        <v>1664</v>
      </c>
      <c r="D2316" t="s">
        <v>21</v>
      </c>
    </row>
    <row r="2317" spans="1:4" x14ac:dyDescent="0.45">
      <c r="A2317" s="1" t="s">
        <v>177</v>
      </c>
      <c r="B2317" s="1" t="s">
        <v>98</v>
      </c>
      <c r="C2317" s="1" t="s">
        <v>1666</v>
      </c>
      <c r="D2317" t="s">
        <v>21</v>
      </c>
    </row>
    <row r="2318" spans="1:4" x14ac:dyDescent="0.45">
      <c r="A2318" s="1" t="s">
        <v>177</v>
      </c>
      <c r="B2318" s="1" t="s">
        <v>98</v>
      </c>
      <c r="C2318" s="1" t="s">
        <v>1777</v>
      </c>
      <c r="D2318" t="s">
        <v>21</v>
      </c>
    </row>
    <row r="2319" spans="1:4" x14ac:dyDescent="0.45">
      <c r="A2319" s="1" t="s">
        <v>177</v>
      </c>
      <c r="B2319" s="1" t="s">
        <v>98</v>
      </c>
      <c r="C2319" s="1" t="s">
        <v>1784</v>
      </c>
      <c r="D2319" t="s">
        <v>21</v>
      </c>
    </row>
    <row r="2320" spans="1:4" x14ac:dyDescent="0.45">
      <c r="A2320" s="1" t="s">
        <v>177</v>
      </c>
      <c r="B2320" s="1" t="s">
        <v>98</v>
      </c>
      <c r="C2320" s="1" t="s">
        <v>1869</v>
      </c>
      <c r="D2320" t="s">
        <v>21</v>
      </c>
    </row>
    <row r="2321" spans="1:4" x14ac:dyDescent="0.45">
      <c r="A2321" s="1" t="s">
        <v>177</v>
      </c>
      <c r="B2321" s="1" t="s">
        <v>98</v>
      </c>
      <c r="C2321" s="1" t="s">
        <v>2152</v>
      </c>
      <c r="D2321" t="s">
        <v>21</v>
      </c>
    </row>
    <row r="2322" spans="1:4" x14ac:dyDescent="0.45">
      <c r="A2322" s="1" t="s">
        <v>177</v>
      </c>
      <c r="B2322" s="1" t="s">
        <v>98</v>
      </c>
      <c r="C2322" s="1" t="s">
        <v>2174</v>
      </c>
      <c r="D2322" t="s">
        <v>21</v>
      </c>
    </row>
    <row r="2323" spans="1:4" x14ac:dyDescent="0.45">
      <c r="A2323" s="1" t="s">
        <v>177</v>
      </c>
      <c r="B2323" s="1" t="s">
        <v>98</v>
      </c>
      <c r="C2323" s="1" t="s">
        <v>2231</v>
      </c>
      <c r="D2323" t="s">
        <v>21</v>
      </c>
    </row>
    <row r="2324" spans="1:4" x14ac:dyDescent="0.45">
      <c r="A2324" s="1" t="s">
        <v>177</v>
      </c>
      <c r="B2324" s="1" t="s">
        <v>98</v>
      </c>
      <c r="C2324" s="1" t="s">
        <v>2340</v>
      </c>
      <c r="D2324" t="s">
        <v>21</v>
      </c>
    </row>
    <row r="2325" spans="1:4" x14ac:dyDescent="0.45">
      <c r="A2325" s="1" t="s">
        <v>177</v>
      </c>
      <c r="B2325" s="1" t="s">
        <v>98</v>
      </c>
      <c r="C2325" s="1" t="s">
        <v>2410</v>
      </c>
      <c r="D2325" t="s">
        <v>21</v>
      </c>
    </row>
    <row r="2326" spans="1:4" x14ac:dyDescent="0.45">
      <c r="A2326" s="1" t="s">
        <v>177</v>
      </c>
      <c r="B2326" s="1" t="s">
        <v>98</v>
      </c>
      <c r="C2326" s="1" t="s">
        <v>2485</v>
      </c>
      <c r="D2326" t="s">
        <v>21</v>
      </c>
    </row>
    <row r="2327" spans="1:4" x14ac:dyDescent="0.45">
      <c r="A2327" s="1" t="s">
        <v>177</v>
      </c>
      <c r="B2327" s="1" t="s">
        <v>98</v>
      </c>
      <c r="C2327" s="1" t="s">
        <v>2486</v>
      </c>
      <c r="D2327" t="s">
        <v>21</v>
      </c>
    </row>
    <row r="2328" spans="1:4" x14ac:dyDescent="0.45">
      <c r="A2328" s="1" t="s">
        <v>177</v>
      </c>
      <c r="B2328" s="1" t="s">
        <v>98</v>
      </c>
      <c r="C2328" s="1" t="s">
        <v>2488</v>
      </c>
      <c r="D2328" t="s">
        <v>21</v>
      </c>
    </row>
    <row r="2329" spans="1:4" x14ac:dyDescent="0.45">
      <c r="A2329" s="1" t="s">
        <v>177</v>
      </c>
      <c r="B2329" s="1" t="s">
        <v>98</v>
      </c>
      <c r="C2329" s="1" t="s">
        <v>2489</v>
      </c>
      <c r="D2329" t="s">
        <v>21</v>
      </c>
    </row>
    <row r="2330" spans="1:4" x14ac:dyDescent="0.45">
      <c r="A2330" s="1" t="s">
        <v>177</v>
      </c>
      <c r="B2330" s="1" t="s">
        <v>98</v>
      </c>
      <c r="C2330" s="1" t="s">
        <v>2490</v>
      </c>
      <c r="D2330" t="s">
        <v>21</v>
      </c>
    </row>
    <row r="2331" spans="1:4" x14ac:dyDescent="0.45">
      <c r="A2331" s="1" t="s">
        <v>177</v>
      </c>
      <c r="B2331" s="1" t="s">
        <v>98</v>
      </c>
      <c r="C2331" s="1" t="s">
        <v>2491</v>
      </c>
      <c r="D2331" t="s">
        <v>21</v>
      </c>
    </row>
    <row r="2332" spans="1:4" x14ac:dyDescent="0.45">
      <c r="A2332" s="1" t="s">
        <v>177</v>
      </c>
      <c r="B2332" s="1" t="s">
        <v>98</v>
      </c>
      <c r="C2332" s="1" t="s">
        <v>98</v>
      </c>
      <c r="D2332" t="s">
        <v>21</v>
      </c>
    </row>
    <row r="2333" spans="1:4" x14ac:dyDescent="0.45">
      <c r="A2333" s="1" t="s">
        <v>177</v>
      </c>
      <c r="B2333" s="1" t="s">
        <v>98</v>
      </c>
      <c r="C2333" s="1" t="s">
        <v>2603</v>
      </c>
      <c r="D2333" t="s">
        <v>4</v>
      </c>
    </row>
    <row r="2334" spans="1:4" x14ac:dyDescent="0.45">
      <c r="A2334" s="1" t="s">
        <v>177</v>
      </c>
      <c r="B2334" s="1" t="s">
        <v>98</v>
      </c>
      <c r="C2334" s="1" t="s">
        <v>2616</v>
      </c>
      <c r="D2334" t="s">
        <v>4</v>
      </c>
    </row>
    <row r="2335" spans="1:4" x14ac:dyDescent="0.45">
      <c r="A2335" s="1" t="s">
        <v>177</v>
      </c>
      <c r="B2335" s="1" t="s">
        <v>98</v>
      </c>
      <c r="C2335" s="1" t="s">
        <v>2807</v>
      </c>
      <c r="D2335" t="s">
        <v>4</v>
      </c>
    </row>
    <row r="2336" spans="1:4" x14ac:dyDescent="0.45">
      <c r="A2336" s="1" t="s">
        <v>176</v>
      </c>
      <c r="B2336" s="1" t="s">
        <v>83</v>
      </c>
      <c r="C2336" s="1" t="s">
        <v>238</v>
      </c>
      <c r="D2336" t="s">
        <v>4</v>
      </c>
    </row>
    <row r="2337" spans="1:4" x14ac:dyDescent="0.45">
      <c r="A2337" s="1" t="s">
        <v>176</v>
      </c>
      <c r="B2337" s="1" t="s">
        <v>83</v>
      </c>
      <c r="C2337" s="1" t="s">
        <v>218</v>
      </c>
      <c r="D2337" t="s">
        <v>4</v>
      </c>
    </row>
    <row r="2338" spans="1:4" x14ac:dyDescent="0.45">
      <c r="A2338" s="1" t="s">
        <v>176</v>
      </c>
      <c r="B2338" s="1" t="s">
        <v>83</v>
      </c>
      <c r="C2338" s="1" t="s">
        <v>222</v>
      </c>
      <c r="D2338" t="s">
        <v>4</v>
      </c>
    </row>
    <row r="2339" spans="1:4" x14ac:dyDescent="0.45">
      <c r="A2339" s="1" t="s">
        <v>176</v>
      </c>
      <c r="B2339" s="1" t="s">
        <v>83</v>
      </c>
      <c r="C2339" s="1" t="s">
        <v>258</v>
      </c>
      <c r="D2339" t="s">
        <v>4</v>
      </c>
    </row>
    <row r="2340" spans="1:4" x14ac:dyDescent="0.45">
      <c r="A2340" s="1" t="s">
        <v>176</v>
      </c>
      <c r="B2340" s="1" t="s">
        <v>83</v>
      </c>
      <c r="C2340" s="1" t="s">
        <v>290</v>
      </c>
      <c r="D2340" t="s">
        <v>4</v>
      </c>
    </row>
    <row r="2341" spans="1:4" x14ac:dyDescent="0.45">
      <c r="A2341" s="1" t="s">
        <v>176</v>
      </c>
      <c r="B2341" s="1" t="s">
        <v>83</v>
      </c>
      <c r="C2341" s="1" t="s">
        <v>291</v>
      </c>
      <c r="D2341" t="s">
        <v>4</v>
      </c>
    </row>
    <row r="2342" spans="1:4" x14ac:dyDescent="0.45">
      <c r="A2342" s="1" t="s">
        <v>176</v>
      </c>
      <c r="B2342" s="1" t="s">
        <v>83</v>
      </c>
      <c r="C2342" s="1" t="s">
        <v>307</v>
      </c>
      <c r="D2342" t="s">
        <v>4</v>
      </c>
    </row>
    <row r="2343" spans="1:4" x14ac:dyDescent="0.45">
      <c r="A2343" s="1" t="s">
        <v>176</v>
      </c>
      <c r="B2343" s="1" t="s">
        <v>83</v>
      </c>
      <c r="C2343" s="1" t="s">
        <v>317</v>
      </c>
      <c r="D2343" t="s">
        <v>4</v>
      </c>
    </row>
    <row r="2344" spans="1:4" x14ac:dyDescent="0.45">
      <c r="A2344" s="1" t="s">
        <v>176</v>
      </c>
      <c r="B2344" s="1" t="s">
        <v>83</v>
      </c>
      <c r="C2344" s="1" t="s">
        <v>443</v>
      </c>
      <c r="D2344" t="s">
        <v>4</v>
      </c>
    </row>
    <row r="2345" spans="1:4" x14ac:dyDescent="0.45">
      <c r="A2345" s="1" t="s">
        <v>176</v>
      </c>
      <c r="B2345" s="1" t="s">
        <v>83</v>
      </c>
      <c r="C2345" s="1" t="s">
        <v>468</v>
      </c>
      <c r="D2345" t="s">
        <v>4</v>
      </c>
    </row>
    <row r="2346" spans="1:4" x14ac:dyDescent="0.45">
      <c r="A2346" s="1" t="s">
        <v>176</v>
      </c>
      <c r="B2346" s="1" t="s">
        <v>83</v>
      </c>
      <c r="C2346" s="1" t="s">
        <v>502</v>
      </c>
      <c r="D2346" t="s">
        <v>4</v>
      </c>
    </row>
    <row r="2347" spans="1:4" x14ac:dyDescent="0.45">
      <c r="A2347" s="1" t="s">
        <v>176</v>
      </c>
      <c r="B2347" s="1" t="s">
        <v>83</v>
      </c>
      <c r="C2347" s="1" t="s">
        <v>554</v>
      </c>
      <c r="D2347" t="s">
        <v>4</v>
      </c>
    </row>
    <row r="2348" spans="1:4" x14ac:dyDescent="0.45">
      <c r="A2348" s="1" t="s">
        <v>176</v>
      </c>
      <c r="B2348" s="1" t="s">
        <v>83</v>
      </c>
      <c r="C2348" s="1" t="s">
        <v>593</v>
      </c>
      <c r="D2348" t="s">
        <v>4</v>
      </c>
    </row>
    <row r="2349" spans="1:4" x14ac:dyDescent="0.45">
      <c r="A2349" s="1" t="s">
        <v>176</v>
      </c>
      <c r="B2349" s="1" t="s">
        <v>83</v>
      </c>
      <c r="C2349" s="1" t="s">
        <v>602</v>
      </c>
      <c r="D2349" t="s">
        <v>4</v>
      </c>
    </row>
    <row r="2350" spans="1:4" x14ac:dyDescent="0.45">
      <c r="A2350" s="1" t="s">
        <v>176</v>
      </c>
      <c r="B2350" s="1" t="s">
        <v>83</v>
      </c>
      <c r="C2350" s="1" t="s">
        <v>83</v>
      </c>
      <c r="D2350" t="s">
        <v>4</v>
      </c>
    </row>
    <row r="2351" spans="1:4" x14ac:dyDescent="0.45">
      <c r="A2351" s="1" t="s">
        <v>176</v>
      </c>
      <c r="B2351" s="1" t="s">
        <v>83</v>
      </c>
      <c r="C2351" s="1" t="s">
        <v>650</v>
      </c>
      <c r="D2351" t="s">
        <v>4</v>
      </c>
    </row>
    <row r="2352" spans="1:4" x14ac:dyDescent="0.45">
      <c r="A2352" s="1" t="s">
        <v>176</v>
      </c>
      <c r="B2352" s="1" t="s">
        <v>83</v>
      </c>
      <c r="C2352" s="1" t="s">
        <v>689</v>
      </c>
      <c r="D2352" t="s">
        <v>4</v>
      </c>
    </row>
    <row r="2353" spans="1:4" x14ac:dyDescent="0.45">
      <c r="A2353" s="1" t="s">
        <v>176</v>
      </c>
      <c r="B2353" s="1" t="s">
        <v>83</v>
      </c>
      <c r="C2353" s="1" t="s">
        <v>789</v>
      </c>
      <c r="D2353" t="s">
        <v>4</v>
      </c>
    </row>
    <row r="2354" spans="1:4" x14ac:dyDescent="0.45">
      <c r="A2354" s="1" t="s">
        <v>176</v>
      </c>
      <c r="B2354" s="1" t="s">
        <v>83</v>
      </c>
      <c r="C2354" s="1" t="s">
        <v>806</v>
      </c>
      <c r="D2354" t="s">
        <v>4</v>
      </c>
    </row>
    <row r="2355" spans="1:4" x14ac:dyDescent="0.45">
      <c r="A2355" s="1" t="s">
        <v>176</v>
      </c>
      <c r="B2355" s="1" t="s">
        <v>83</v>
      </c>
      <c r="C2355" s="1" t="s">
        <v>819</v>
      </c>
      <c r="D2355" t="s">
        <v>4</v>
      </c>
    </row>
    <row r="2356" spans="1:4" x14ac:dyDescent="0.45">
      <c r="A2356" s="1" t="s">
        <v>176</v>
      </c>
      <c r="B2356" s="1" t="s">
        <v>83</v>
      </c>
      <c r="C2356" s="1" t="s">
        <v>837</v>
      </c>
      <c r="D2356" t="s">
        <v>4</v>
      </c>
    </row>
    <row r="2357" spans="1:4" x14ac:dyDescent="0.45">
      <c r="A2357" s="1" t="s">
        <v>176</v>
      </c>
      <c r="B2357" s="1" t="s">
        <v>83</v>
      </c>
      <c r="C2357" s="1" t="s">
        <v>907</v>
      </c>
      <c r="D2357" t="s">
        <v>4</v>
      </c>
    </row>
    <row r="2358" spans="1:4" x14ac:dyDescent="0.45">
      <c r="A2358" s="1" t="s">
        <v>176</v>
      </c>
      <c r="B2358" s="1" t="s">
        <v>83</v>
      </c>
      <c r="C2358" s="1" t="s">
        <v>923</v>
      </c>
      <c r="D2358" t="s">
        <v>4</v>
      </c>
    </row>
    <row r="2359" spans="1:4" x14ac:dyDescent="0.45">
      <c r="A2359" s="1" t="s">
        <v>176</v>
      </c>
      <c r="B2359" s="1" t="s">
        <v>83</v>
      </c>
      <c r="C2359" s="1" t="s">
        <v>990</v>
      </c>
      <c r="D2359" t="s">
        <v>4</v>
      </c>
    </row>
    <row r="2360" spans="1:4" x14ac:dyDescent="0.45">
      <c r="A2360" s="1" t="s">
        <v>176</v>
      </c>
      <c r="B2360" s="1" t="s">
        <v>83</v>
      </c>
      <c r="C2360" s="1" t="s">
        <v>1005</v>
      </c>
      <c r="D2360" t="s">
        <v>4</v>
      </c>
    </row>
    <row r="2361" spans="1:4" x14ac:dyDescent="0.45">
      <c r="A2361" s="1" t="s">
        <v>176</v>
      </c>
      <c r="B2361" s="1" t="s">
        <v>83</v>
      </c>
      <c r="C2361" s="1" t="s">
        <v>1047</v>
      </c>
      <c r="D2361" t="s">
        <v>4</v>
      </c>
    </row>
    <row r="2362" spans="1:4" x14ac:dyDescent="0.45">
      <c r="A2362" s="1" t="s">
        <v>176</v>
      </c>
      <c r="B2362" s="1" t="s">
        <v>83</v>
      </c>
      <c r="C2362" s="1" t="s">
        <v>1121</v>
      </c>
      <c r="D2362" t="s">
        <v>4</v>
      </c>
    </row>
    <row r="2363" spans="1:4" x14ac:dyDescent="0.45">
      <c r="A2363" s="1" t="s">
        <v>176</v>
      </c>
      <c r="B2363" s="1" t="s">
        <v>83</v>
      </c>
      <c r="C2363" s="1" t="s">
        <v>1180</v>
      </c>
      <c r="D2363" t="s">
        <v>4</v>
      </c>
    </row>
    <row r="2364" spans="1:4" x14ac:dyDescent="0.45">
      <c r="A2364" s="1" t="s">
        <v>176</v>
      </c>
      <c r="B2364" s="1" t="s">
        <v>83</v>
      </c>
      <c r="C2364" s="1" t="s">
        <v>1227</v>
      </c>
      <c r="D2364" t="s">
        <v>4</v>
      </c>
    </row>
    <row r="2365" spans="1:4" x14ac:dyDescent="0.45">
      <c r="A2365" s="1" t="s">
        <v>176</v>
      </c>
      <c r="B2365" s="1" t="s">
        <v>83</v>
      </c>
      <c r="C2365" s="1" t="s">
        <v>1289</v>
      </c>
      <c r="D2365" t="s">
        <v>4</v>
      </c>
    </row>
    <row r="2366" spans="1:4" x14ac:dyDescent="0.45">
      <c r="A2366" s="1" t="s">
        <v>176</v>
      </c>
      <c r="B2366" s="1" t="s">
        <v>83</v>
      </c>
      <c r="C2366" s="1" t="s">
        <v>1295</v>
      </c>
      <c r="D2366" t="s">
        <v>4</v>
      </c>
    </row>
    <row r="2367" spans="1:4" x14ac:dyDescent="0.45">
      <c r="A2367" s="1" t="s">
        <v>176</v>
      </c>
      <c r="B2367" s="1" t="s">
        <v>83</v>
      </c>
      <c r="C2367" s="1" t="s">
        <v>1300</v>
      </c>
      <c r="D2367" t="s">
        <v>4</v>
      </c>
    </row>
    <row r="2368" spans="1:4" x14ac:dyDescent="0.45">
      <c r="A2368" s="1" t="s">
        <v>176</v>
      </c>
      <c r="B2368" s="1" t="s">
        <v>83</v>
      </c>
      <c r="C2368" s="1" t="s">
        <v>1329</v>
      </c>
      <c r="D2368" t="s">
        <v>4</v>
      </c>
    </row>
    <row r="2369" spans="1:4" x14ac:dyDescent="0.45">
      <c r="A2369" s="1" t="s">
        <v>176</v>
      </c>
      <c r="B2369" s="1" t="s">
        <v>83</v>
      </c>
      <c r="C2369" s="1" t="s">
        <v>1427</v>
      </c>
      <c r="D2369" t="s">
        <v>4</v>
      </c>
    </row>
    <row r="2370" spans="1:4" x14ac:dyDescent="0.45">
      <c r="A2370" s="1" t="s">
        <v>176</v>
      </c>
      <c r="B2370" s="1" t="s">
        <v>83</v>
      </c>
      <c r="C2370" s="1" t="s">
        <v>1467</v>
      </c>
      <c r="D2370" t="s">
        <v>4</v>
      </c>
    </row>
    <row r="2371" spans="1:4" x14ac:dyDescent="0.45">
      <c r="A2371" s="1" t="s">
        <v>176</v>
      </c>
      <c r="B2371" s="1" t="s">
        <v>83</v>
      </c>
      <c r="C2371" s="1" t="s">
        <v>1468</v>
      </c>
      <c r="D2371" t="s">
        <v>4</v>
      </c>
    </row>
    <row r="2372" spans="1:4" x14ac:dyDescent="0.45">
      <c r="A2372" s="1" t="s">
        <v>176</v>
      </c>
      <c r="B2372" s="1" t="s">
        <v>83</v>
      </c>
      <c r="C2372" s="1" t="s">
        <v>1497</v>
      </c>
      <c r="D2372" t="s">
        <v>4</v>
      </c>
    </row>
    <row r="2373" spans="1:4" x14ac:dyDescent="0.45">
      <c r="A2373" s="1" t="s">
        <v>176</v>
      </c>
      <c r="B2373" s="1" t="s">
        <v>83</v>
      </c>
      <c r="C2373" s="1" t="s">
        <v>1555</v>
      </c>
      <c r="D2373" t="s">
        <v>4</v>
      </c>
    </row>
    <row r="2374" spans="1:4" x14ac:dyDescent="0.45">
      <c r="A2374" s="1" t="s">
        <v>176</v>
      </c>
      <c r="B2374" s="1" t="s">
        <v>83</v>
      </c>
      <c r="C2374" s="1" t="s">
        <v>1570</v>
      </c>
      <c r="D2374" t="s">
        <v>4</v>
      </c>
    </row>
    <row r="2375" spans="1:4" x14ac:dyDescent="0.45">
      <c r="A2375" s="1" t="s">
        <v>176</v>
      </c>
      <c r="B2375" s="1" t="s">
        <v>83</v>
      </c>
      <c r="C2375" s="1" t="s">
        <v>1573</v>
      </c>
      <c r="D2375" t="s">
        <v>4</v>
      </c>
    </row>
    <row r="2376" spans="1:4" x14ac:dyDescent="0.45">
      <c r="A2376" s="1" t="s">
        <v>176</v>
      </c>
      <c r="B2376" s="1" t="s">
        <v>83</v>
      </c>
      <c r="C2376" s="1" t="s">
        <v>1746</v>
      </c>
      <c r="D2376" t="s">
        <v>4</v>
      </c>
    </row>
    <row r="2377" spans="1:4" x14ac:dyDescent="0.45">
      <c r="A2377" s="1" t="s">
        <v>176</v>
      </c>
      <c r="B2377" s="1" t="s">
        <v>83</v>
      </c>
      <c r="C2377" s="1" t="s">
        <v>1743</v>
      </c>
      <c r="D2377" t="s">
        <v>4</v>
      </c>
    </row>
    <row r="2378" spans="1:4" x14ac:dyDescent="0.45">
      <c r="A2378" s="1" t="s">
        <v>176</v>
      </c>
      <c r="B2378" s="1" t="s">
        <v>83</v>
      </c>
      <c r="C2378" s="1" t="s">
        <v>1756</v>
      </c>
      <c r="D2378" t="s">
        <v>4</v>
      </c>
    </row>
    <row r="2379" spans="1:4" x14ac:dyDescent="0.45">
      <c r="A2379" s="1" t="s">
        <v>176</v>
      </c>
      <c r="B2379" s="1" t="s">
        <v>83</v>
      </c>
      <c r="C2379" s="1" t="s">
        <v>1760</v>
      </c>
      <c r="D2379" t="s">
        <v>4</v>
      </c>
    </row>
    <row r="2380" spans="1:4" x14ac:dyDescent="0.45">
      <c r="A2380" s="1" t="s">
        <v>176</v>
      </c>
      <c r="B2380" s="1" t="s">
        <v>83</v>
      </c>
      <c r="C2380" s="1" t="s">
        <v>1769</v>
      </c>
      <c r="D2380" t="s">
        <v>4</v>
      </c>
    </row>
    <row r="2381" spans="1:4" x14ac:dyDescent="0.45">
      <c r="A2381" s="1" t="s">
        <v>176</v>
      </c>
      <c r="B2381" s="1" t="s">
        <v>83</v>
      </c>
      <c r="C2381" s="1" t="s">
        <v>1802</v>
      </c>
      <c r="D2381" t="s">
        <v>4</v>
      </c>
    </row>
    <row r="2382" spans="1:4" x14ac:dyDescent="0.45">
      <c r="A2382" s="1" t="s">
        <v>176</v>
      </c>
      <c r="B2382" s="1" t="s">
        <v>83</v>
      </c>
      <c r="C2382" s="1" t="s">
        <v>1828</v>
      </c>
      <c r="D2382" t="s">
        <v>4</v>
      </c>
    </row>
    <row r="2383" spans="1:4" x14ac:dyDescent="0.45">
      <c r="A2383" s="1" t="s">
        <v>176</v>
      </c>
      <c r="B2383" s="1" t="s">
        <v>83</v>
      </c>
      <c r="C2383" s="1" t="s">
        <v>1848</v>
      </c>
      <c r="D2383" t="s">
        <v>4</v>
      </c>
    </row>
    <row r="2384" spans="1:4" x14ac:dyDescent="0.45">
      <c r="A2384" s="1" t="s">
        <v>176</v>
      </c>
      <c r="B2384" s="1" t="s">
        <v>83</v>
      </c>
      <c r="C2384" s="1" t="s">
        <v>1950</v>
      </c>
      <c r="D2384" t="s">
        <v>4</v>
      </c>
    </row>
    <row r="2385" spans="1:4" x14ac:dyDescent="0.45">
      <c r="A2385" s="1" t="s">
        <v>176</v>
      </c>
      <c r="B2385" s="1" t="s">
        <v>83</v>
      </c>
      <c r="C2385" s="1" t="s">
        <v>1954</v>
      </c>
      <c r="D2385" t="s">
        <v>4</v>
      </c>
    </row>
    <row r="2386" spans="1:4" x14ac:dyDescent="0.45">
      <c r="A2386" s="1" t="s">
        <v>176</v>
      </c>
      <c r="B2386" s="1" t="s">
        <v>83</v>
      </c>
      <c r="C2386" s="1" t="s">
        <v>2078</v>
      </c>
      <c r="D2386" t="s">
        <v>4</v>
      </c>
    </row>
    <row r="2387" spans="1:4" x14ac:dyDescent="0.45">
      <c r="A2387" s="1" t="s">
        <v>176</v>
      </c>
      <c r="B2387" s="1" t="s">
        <v>83</v>
      </c>
      <c r="C2387" s="1" t="s">
        <v>2134</v>
      </c>
      <c r="D2387" t="s">
        <v>4</v>
      </c>
    </row>
    <row r="2388" spans="1:4" x14ac:dyDescent="0.45">
      <c r="A2388" s="1" t="s">
        <v>176</v>
      </c>
      <c r="B2388" s="1" t="s">
        <v>83</v>
      </c>
      <c r="C2388" s="1" t="s">
        <v>2351</v>
      </c>
      <c r="D2388" t="s">
        <v>4</v>
      </c>
    </row>
    <row r="2389" spans="1:4" x14ac:dyDescent="0.45">
      <c r="A2389" s="1" t="s">
        <v>176</v>
      </c>
      <c r="B2389" s="1" t="s">
        <v>83</v>
      </c>
      <c r="C2389" s="1" t="s">
        <v>2411</v>
      </c>
      <c r="D2389" t="s">
        <v>4</v>
      </c>
    </row>
    <row r="2390" spans="1:4" x14ac:dyDescent="0.45">
      <c r="A2390" s="1" t="s">
        <v>176</v>
      </c>
      <c r="B2390" s="1" t="s">
        <v>83</v>
      </c>
      <c r="C2390" s="1" t="s">
        <v>2465</v>
      </c>
      <c r="D2390" t="s">
        <v>4</v>
      </c>
    </row>
    <row r="2391" spans="1:4" x14ac:dyDescent="0.45">
      <c r="A2391" s="1" t="s">
        <v>176</v>
      </c>
      <c r="B2391" s="1" t="s">
        <v>83</v>
      </c>
      <c r="C2391" s="1" t="s">
        <v>2492</v>
      </c>
      <c r="D2391" t="s">
        <v>4</v>
      </c>
    </row>
    <row r="2392" spans="1:4" x14ac:dyDescent="0.45">
      <c r="A2392" s="1" t="s">
        <v>176</v>
      </c>
      <c r="B2392" s="1" t="s">
        <v>83</v>
      </c>
      <c r="C2392" s="1" t="s">
        <v>2496</v>
      </c>
      <c r="D2392" t="s">
        <v>4</v>
      </c>
    </row>
    <row r="2393" spans="1:4" x14ac:dyDescent="0.45">
      <c r="A2393" s="1" t="s">
        <v>176</v>
      </c>
      <c r="B2393" s="1" t="s">
        <v>83</v>
      </c>
      <c r="C2393" s="1" t="s">
        <v>2504</v>
      </c>
      <c r="D2393" t="s">
        <v>4</v>
      </c>
    </row>
    <row r="2394" spans="1:4" x14ac:dyDescent="0.45">
      <c r="A2394" s="1" t="s">
        <v>176</v>
      </c>
      <c r="B2394" s="1" t="s">
        <v>83</v>
      </c>
      <c r="C2394" s="1" t="s">
        <v>2612</v>
      </c>
      <c r="D2394" t="s">
        <v>4</v>
      </c>
    </row>
    <row r="2395" spans="1:4" x14ac:dyDescent="0.45">
      <c r="A2395" s="1" t="s">
        <v>176</v>
      </c>
      <c r="B2395" s="1" t="s">
        <v>83</v>
      </c>
      <c r="C2395" s="1" t="s">
        <v>2617</v>
      </c>
      <c r="D2395" t="s">
        <v>4</v>
      </c>
    </row>
    <row r="2396" spans="1:4" x14ac:dyDescent="0.45">
      <c r="A2396" s="1" t="s">
        <v>176</v>
      </c>
      <c r="B2396" s="1" t="s">
        <v>83</v>
      </c>
      <c r="C2396" s="1" t="s">
        <v>2622</v>
      </c>
      <c r="D2396" t="s">
        <v>4</v>
      </c>
    </row>
    <row r="2397" spans="1:4" x14ac:dyDescent="0.45">
      <c r="A2397" s="1" t="s">
        <v>176</v>
      </c>
      <c r="B2397" s="1" t="s">
        <v>83</v>
      </c>
      <c r="C2397" s="1" t="s">
        <v>2666</v>
      </c>
      <c r="D2397" t="s">
        <v>4</v>
      </c>
    </row>
    <row r="2398" spans="1:4" x14ac:dyDescent="0.45">
      <c r="A2398" s="1" t="s">
        <v>176</v>
      </c>
      <c r="B2398" s="1" t="s">
        <v>83</v>
      </c>
      <c r="C2398" s="1" t="s">
        <v>2675</v>
      </c>
      <c r="D2398" t="s">
        <v>4</v>
      </c>
    </row>
    <row r="2399" spans="1:4" x14ac:dyDescent="0.45">
      <c r="A2399" s="1" t="s">
        <v>176</v>
      </c>
      <c r="B2399" s="1" t="s">
        <v>83</v>
      </c>
      <c r="C2399" s="1" t="s">
        <v>2715</v>
      </c>
      <c r="D2399" t="s">
        <v>4</v>
      </c>
    </row>
    <row r="2400" spans="1:4" x14ac:dyDescent="0.45">
      <c r="A2400" s="1" t="s">
        <v>176</v>
      </c>
      <c r="B2400" s="1" t="s">
        <v>83</v>
      </c>
      <c r="C2400" s="1" t="s">
        <v>2727</v>
      </c>
      <c r="D2400" t="s">
        <v>42</v>
      </c>
    </row>
    <row r="2401" spans="1:4" x14ac:dyDescent="0.45">
      <c r="A2401" s="1" t="s">
        <v>176</v>
      </c>
      <c r="B2401" s="1" t="s">
        <v>83</v>
      </c>
      <c r="C2401" s="1" t="s">
        <v>2741</v>
      </c>
      <c r="D2401" t="s">
        <v>42</v>
      </c>
    </row>
    <row r="2402" spans="1:4" x14ac:dyDescent="0.45">
      <c r="A2402" s="1" t="s">
        <v>176</v>
      </c>
      <c r="B2402" s="1" t="s">
        <v>83</v>
      </c>
      <c r="C2402" s="1" t="s">
        <v>2849</v>
      </c>
      <c r="D2402" t="s">
        <v>42</v>
      </c>
    </row>
    <row r="2403" spans="1:4" x14ac:dyDescent="0.45">
      <c r="A2403" s="1" t="s">
        <v>176</v>
      </c>
      <c r="B2403" s="1" t="s">
        <v>84</v>
      </c>
      <c r="C2403" s="1" t="s">
        <v>188</v>
      </c>
      <c r="D2403" t="s">
        <v>42</v>
      </c>
    </row>
    <row r="2404" spans="1:4" x14ac:dyDescent="0.45">
      <c r="A2404" s="1" t="s">
        <v>176</v>
      </c>
      <c r="B2404" s="1" t="s">
        <v>84</v>
      </c>
      <c r="C2404" s="1" t="s">
        <v>493</v>
      </c>
      <c r="D2404" t="s">
        <v>42</v>
      </c>
    </row>
    <row r="2405" spans="1:4" x14ac:dyDescent="0.45">
      <c r="A2405" s="1" t="s">
        <v>176</v>
      </c>
      <c r="B2405" s="1" t="s">
        <v>84</v>
      </c>
      <c r="C2405" s="1" t="s">
        <v>499</v>
      </c>
      <c r="D2405" t="s">
        <v>42</v>
      </c>
    </row>
    <row r="2406" spans="1:4" x14ac:dyDescent="0.45">
      <c r="A2406" s="1" t="s">
        <v>176</v>
      </c>
      <c r="B2406" s="1" t="s">
        <v>84</v>
      </c>
      <c r="C2406" s="1" t="s">
        <v>567</v>
      </c>
      <c r="D2406" t="s">
        <v>42</v>
      </c>
    </row>
    <row r="2407" spans="1:4" x14ac:dyDescent="0.45">
      <c r="A2407" s="1" t="s">
        <v>176</v>
      </c>
      <c r="B2407" s="1" t="s">
        <v>84</v>
      </c>
      <c r="C2407" s="1" t="s">
        <v>584</v>
      </c>
      <c r="D2407" t="s">
        <v>42</v>
      </c>
    </row>
    <row r="2408" spans="1:4" x14ac:dyDescent="0.45">
      <c r="A2408" s="1" t="s">
        <v>176</v>
      </c>
      <c r="B2408" s="1" t="s">
        <v>84</v>
      </c>
      <c r="C2408" s="1" t="s">
        <v>596</v>
      </c>
      <c r="D2408" t="s">
        <v>42</v>
      </c>
    </row>
    <row r="2409" spans="1:4" x14ac:dyDescent="0.45">
      <c r="A2409" s="1" t="s">
        <v>176</v>
      </c>
      <c r="B2409" s="1" t="s">
        <v>84</v>
      </c>
      <c r="C2409" s="1" t="s">
        <v>84</v>
      </c>
      <c r="D2409" t="s">
        <v>42</v>
      </c>
    </row>
    <row r="2410" spans="1:4" x14ac:dyDescent="0.45">
      <c r="A2410" s="1" t="s">
        <v>176</v>
      </c>
      <c r="B2410" s="1" t="s">
        <v>84</v>
      </c>
      <c r="C2410" s="1" t="s">
        <v>694</v>
      </c>
      <c r="D2410" t="s">
        <v>42</v>
      </c>
    </row>
    <row r="2411" spans="1:4" x14ac:dyDescent="0.45">
      <c r="A2411" s="1" t="s">
        <v>176</v>
      </c>
      <c r="B2411" s="1" t="s">
        <v>84</v>
      </c>
      <c r="C2411" s="1" t="s">
        <v>826</v>
      </c>
      <c r="D2411" t="s">
        <v>42</v>
      </c>
    </row>
    <row r="2412" spans="1:4" x14ac:dyDescent="0.45">
      <c r="A2412" s="1" t="s">
        <v>176</v>
      </c>
      <c r="B2412" s="1" t="s">
        <v>84</v>
      </c>
      <c r="C2412" s="1" t="s">
        <v>847</v>
      </c>
      <c r="D2412" t="s">
        <v>42</v>
      </c>
    </row>
    <row r="2413" spans="1:4" x14ac:dyDescent="0.45">
      <c r="A2413" s="1" t="s">
        <v>176</v>
      </c>
      <c r="B2413" s="1" t="s">
        <v>84</v>
      </c>
      <c r="C2413" s="1" t="s">
        <v>1010</v>
      </c>
      <c r="D2413" t="s">
        <v>42</v>
      </c>
    </row>
    <row r="2414" spans="1:4" x14ac:dyDescent="0.45">
      <c r="A2414" s="1" t="s">
        <v>176</v>
      </c>
      <c r="B2414" s="1" t="s">
        <v>84</v>
      </c>
      <c r="C2414" s="1" t="s">
        <v>1034</v>
      </c>
      <c r="D2414" t="s">
        <v>42</v>
      </c>
    </row>
    <row r="2415" spans="1:4" x14ac:dyDescent="0.45">
      <c r="A2415" s="1" t="s">
        <v>176</v>
      </c>
      <c r="B2415" s="1" t="s">
        <v>84</v>
      </c>
      <c r="C2415" s="1" t="s">
        <v>1051</v>
      </c>
      <c r="D2415" t="s">
        <v>42</v>
      </c>
    </row>
    <row r="2416" spans="1:4" x14ac:dyDescent="0.45">
      <c r="A2416" s="1" t="s">
        <v>176</v>
      </c>
      <c r="B2416" s="1" t="s">
        <v>84</v>
      </c>
      <c r="C2416" s="1" t="s">
        <v>1194</v>
      </c>
      <c r="D2416" t="s">
        <v>42</v>
      </c>
    </row>
    <row r="2417" spans="1:4" x14ac:dyDescent="0.45">
      <c r="A2417" s="1" t="s">
        <v>176</v>
      </c>
      <c r="B2417" s="1" t="s">
        <v>84</v>
      </c>
      <c r="C2417" s="1" t="s">
        <v>1220</v>
      </c>
      <c r="D2417" t="s">
        <v>42</v>
      </c>
    </row>
    <row r="2418" spans="1:4" x14ac:dyDescent="0.45">
      <c r="A2418" s="1" t="s">
        <v>176</v>
      </c>
      <c r="B2418" s="1" t="s">
        <v>84</v>
      </c>
      <c r="C2418" s="1" t="s">
        <v>1486</v>
      </c>
      <c r="D2418" t="s">
        <v>42</v>
      </c>
    </row>
    <row r="2419" spans="1:4" x14ac:dyDescent="0.45">
      <c r="A2419" s="1" t="s">
        <v>176</v>
      </c>
      <c r="B2419" s="1" t="s">
        <v>84</v>
      </c>
      <c r="C2419" s="1" t="s">
        <v>1550</v>
      </c>
      <c r="D2419" t="s">
        <v>42</v>
      </c>
    </row>
    <row r="2420" spans="1:4" x14ac:dyDescent="0.45">
      <c r="A2420" s="1" t="s">
        <v>176</v>
      </c>
      <c r="B2420" s="1" t="s">
        <v>84</v>
      </c>
      <c r="C2420" s="1" t="s">
        <v>1620</v>
      </c>
      <c r="D2420" t="s">
        <v>42</v>
      </c>
    </row>
    <row r="2421" spans="1:4" x14ac:dyDescent="0.45">
      <c r="A2421" s="1" t="s">
        <v>176</v>
      </c>
      <c r="B2421" s="1" t="s">
        <v>84</v>
      </c>
      <c r="C2421" s="1" t="s">
        <v>1847</v>
      </c>
      <c r="D2421" t="s">
        <v>42</v>
      </c>
    </row>
    <row r="2422" spans="1:4" x14ac:dyDescent="0.45">
      <c r="A2422" s="1" t="s">
        <v>176</v>
      </c>
      <c r="B2422" s="1" t="s">
        <v>84</v>
      </c>
      <c r="C2422" s="1" t="s">
        <v>2004</v>
      </c>
      <c r="D2422" t="s">
        <v>42</v>
      </c>
    </row>
    <row r="2423" spans="1:4" x14ac:dyDescent="0.45">
      <c r="A2423" s="1" t="s">
        <v>176</v>
      </c>
      <c r="B2423" s="1" t="s">
        <v>84</v>
      </c>
      <c r="C2423" s="1" t="s">
        <v>2005</v>
      </c>
      <c r="D2423" t="s">
        <v>42</v>
      </c>
    </row>
    <row r="2424" spans="1:4" x14ac:dyDescent="0.45">
      <c r="A2424" s="1" t="s">
        <v>176</v>
      </c>
      <c r="B2424" s="1" t="s">
        <v>84</v>
      </c>
      <c r="C2424" s="1" t="s">
        <v>2160</v>
      </c>
      <c r="D2424" t="s">
        <v>42</v>
      </c>
    </row>
    <row r="2425" spans="1:4" x14ac:dyDescent="0.45">
      <c r="A2425" s="1" t="s">
        <v>176</v>
      </c>
      <c r="B2425" s="1" t="s">
        <v>84</v>
      </c>
      <c r="C2425" s="1" t="s">
        <v>2184</v>
      </c>
      <c r="D2425" t="s">
        <v>42</v>
      </c>
    </row>
    <row r="2426" spans="1:4" x14ac:dyDescent="0.45">
      <c r="A2426" s="1" t="s">
        <v>176</v>
      </c>
      <c r="B2426" s="1" t="s">
        <v>84</v>
      </c>
      <c r="C2426" s="1" t="s">
        <v>2348</v>
      </c>
      <c r="D2426" t="s">
        <v>42</v>
      </c>
    </row>
    <row r="2427" spans="1:4" x14ac:dyDescent="0.45">
      <c r="A2427" s="1" t="s">
        <v>176</v>
      </c>
      <c r="B2427" s="1" t="s">
        <v>84</v>
      </c>
      <c r="C2427" s="1" t="s">
        <v>2378</v>
      </c>
      <c r="D2427" t="s">
        <v>42</v>
      </c>
    </row>
    <row r="2428" spans="1:4" x14ac:dyDescent="0.45">
      <c r="A2428" s="1" t="s">
        <v>176</v>
      </c>
      <c r="B2428" s="1" t="s">
        <v>84</v>
      </c>
      <c r="C2428" s="1" t="s">
        <v>2388</v>
      </c>
      <c r="D2428" t="s">
        <v>42</v>
      </c>
    </row>
    <row r="2429" spans="1:4" x14ac:dyDescent="0.45">
      <c r="A2429" s="1" t="s">
        <v>176</v>
      </c>
      <c r="B2429" s="1" t="s">
        <v>84</v>
      </c>
      <c r="C2429" s="1" t="s">
        <v>2459</v>
      </c>
      <c r="D2429" t="s">
        <v>42</v>
      </c>
    </row>
    <row r="2430" spans="1:4" x14ac:dyDescent="0.45">
      <c r="A2430" s="1" t="s">
        <v>176</v>
      </c>
      <c r="B2430" s="1" t="s">
        <v>84</v>
      </c>
      <c r="C2430" s="1" t="s">
        <v>2464</v>
      </c>
      <c r="D2430" t="s">
        <v>42</v>
      </c>
    </row>
    <row r="2431" spans="1:4" x14ac:dyDescent="0.45">
      <c r="A2431" s="1" t="s">
        <v>176</v>
      </c>
      <c r="B2431" s="1" t="s">
        <v>84</v>
      </c>
      <c r="C2431" s="1" t="s">
        <v>2507</v>
      </c>
      <c r="D2431" t="s">
        <v>42</v>
      </c>
    </row>
    <row r="2432" spans="1:4" x14ac:dyDescent="0.45">
      <c r="A2432" s="1" t="s">
        <v>176</v>
      </c>
      <c r="B2432" s="1" t="s">
        <v>84</v>
      </c>
      <c r="C2432" s="1" t="s">
        <v>2568</v>
      </c>
      <c r="D2432" t="s">
        <v>42</v>
      </c>
    </row>
    <row r="2433" spans="1:4" x14ac:dyDescent="0.45">
      <c r="A2433" s="1" t="s">
        <v>176</v>
      </c>
      <c r="B2433" s="1" t="s">
        <v>84</v>
      </c>
      <c r="C2433" s="1" t="s">
        <v>2610</v>
      </c>
      <c r="D2433" t="s">
        <v>42</v>
      </c>
    </row>
    <row r="2434" spans="1:4" x14ac:dyDescent="0.45">
      <c r="A2434" s="1" t="s">
        <v>176</v>
      </c>
      <c r="B2434" s="1" t="s">
        <v>84</v>
      </c>
      <c r="C2434" s="1" t="s">
        <v>2647</v>
      </c>
      <c r="D2434" t="s">
        <v>42</v>
      </c>
    </row>
    <row r="2435" spans="1:4" x14ac:dyDescent="0.45">
      <c r="A2435" s="1" t="s">
        <v>176</v>
      </c>
      <c r="B2435" s="1" t="s">
        <v>84</v>
      </c>
      <c r="C2435" s="1" t="s">
        <v>2658</v>
      </c>
      <c r="D2435" t="s">
        <v>42</v>
      </c>
    </row>
    <row r="2436" spans="1:4" x14ac:dyDescent="0.45">
      <c r="A2436" s="1" t="s">
        <v>176</v>
      </c>
      <c r="B2436" s="1" t="s">
        <v>84</v>
      </c>
      <c r="C2436" s="1" t="s">
        <v>2686</v>
      </c>
      <c r="D2436" t="s">
        <v>47</v>
      </c>
    </row>
    <row r="2437" spans="1:4" x14ac:dyDescent="0.45">
      <c r="A2437" s="1" t="s">
        <v>176</v>
      </c>
      <c r="B2437" s="1" t="s">
        <v>84</v>
      </c>
      <c r="C2437" s="1" t="s">
        <v>2724</v>
      </c>
      <c r="D2437" t="s">
        <v>47</v>
      </c>
    </row>
    <row r="2438" spans="1:4" x14ac:dyDescent="0.45">
      <c r="A2438" s="1" t="s">
        <v>176</v>
      </c>
      <c r="B2438" s="1" t="s">
        <v>84</v>
      </c>
      <c r="C2438" s="1" t="s">
        <v>2834</v>
      </c>
      <c r="D2438" t="s">
        <v>47</v>
      </c>
    </row>
    <row r="2439" spans="1:4" x14ac:dyDescent="0.45">
      <c r="A2439" s="1" t="s">
        <v>176</v>
      </c>
      <c r="B2439" s="1" t="s">
        <v>85</v>
      </c>
      <c r="C2439" s="1" t="s">
        <v>322</v>
      </c>
      <c r="D2439" t="s">
        <v>47</v>
      </c>
    </row>
    <row r="2440" spans="1:4" x14ac:dyDescent="0.45">
      <c r="A2440" s="1" t="s">
        <v>176</v>
      </c>
      <c r="B2440" s="1" t="s">
        <v>85</v>
      </c>
      <c r="C2440" s="1" t="s">
        <v>481</v>
      </c>
      <c r="D2440" t="s">
        <v>47</v>
      </c>
    </row>
    <row r="2441" spans="1:4" x14ac:dyDescent="0.45">
      <c r="A2441" s="1" t="s">
        <v>176</v>
      </c>
      <c r="B2441" s="1" t="s">
        <v>85</v>
      </c>
      <c r="C2441" s="1" t="s">
        <v>582</v>
      </c>
      <c r="D2441" t="s">
        <v>47</v>
      </c>
    </row>
    <row r="2442" spans="1:4" x14ac:dyDescent="0.45">
      <c r="A2442" s="1" t="s">
        <v>176</v>
      </c>
      <c r="B2442" s="1" t="s">
        <v>85</v>
      </c>
      <c r="C2442" s="1" t="s">
        <v>588</v>
      </c>
      <c r="D2442" t="s">
        <v>47</v>
      </c>
    </row>
    <row r="2443" spans="1:4" x14ac:dyDescent="0.45">
      <c r="A2443" s="1" t="s">
        <v>176</v>
      </c>
      <c r="B2443" s="1" t="s">
        <v>85</v>
      </c>
      <c r="C2443" s="1" t="s">
        <v>591</v>
      </c>
      <c r="D2443" t="s">
        <v>47</v>
      </c>
    </row>
    <row r="2444" spans="1:4" x14ac:dyDescent="0.45">
      <c r="A2444" s="1" t="s">
        <v>176</v>
      </c>
      <c r="B2444" s="1" t="s">
        <v>85</v>
      </c>
      <c r="C2444" s="1" t="s">
        <v>659</v>
      </c>
      <c r="D2444" t="s">
        <v>47</v>
      </c>
    </row>
    <row r="2445" spans="1:4" x14ac:dyDescent="0.45">
      <c r="A2445" s="1" t="s">
        <v>176</v>
      </c>
      <c r="B2445" s="1" t="s">
        <v>85</v>
      </c>
      <c r="C2445" s="1" t="s">
        <v>85</v>
      </c>
      <c r="D2445" t="s">
        <v>47</v>
      </c>
    </row>
    <row r="2446" spans="1:4" x14ac:dyDescent="0.45">
      <c r="A2446" s="1" t="s">
        <v>176</v>
      </c>
      <c r="B2446" s="1" t="s">
        <v>85</v>
      </c>
      <c r="C2446" s="1" t="s">
        <v>823</v>
      </c>
      <c r="D2446" t="s">
        <v>47</v>
      </c>
    </row>
    <row r="2447" spans="1:4" x14ac:dyDescent="0.45">
      <c r="A2447" s="1" t="s">
        <v>176</v>
      </c>
      <c r="B2447" s="1" t="s">
        <v>85</v>
      </c>
      <c r="C2447" s="1" t="s">
        <v>831</v>
      </c>
      <c r="D2447" t="s">
        <v>47</v>
      </c>
    </row>
    <row r="2448" spans="1:4" x14ac:dyDescent="0.45">
      <c r="A2448" s="1" t="s">
        <v>176</v>
      </c>
      <c r="B2448" s="1" t="s">
        <v>85</v>
      </c>
      <c r="C2448" s="1" t="s">
        <v>835</v>
      </c>
      <c r="D2448" t="s">
        <v>47</v>
      </c>
    </row>
    <row r="2449" spans="1:4" x14ac:dyDescent="0.45">
      <c r="A2449" s="1" t="s">
        <v>176</v>
      </c>
      <c r="B2449" s="1" t="s">
        <v>85</v>
      </c>
      <c r="C2449" s="1" t="s">
        <v>1000</v>
      </c>
      <c r="D2449" t="s">
        <v>47</v>
      </c>
    </row>
    <row r="2450" spans="1:4" x14ac:dyDescent="0.45">
      <c r="A2450" s="1" t="s">
        <v>176</v>
      </c>
      <c r="B2450" s="1" t="s">
        <v>85</v>
      </c>
      <c r="C2450" s="1" t="s">
        <v>1117</v>
      </c>
      <c r="D2450" t="s">
        <v>47</v>
      </c>
    </row>
    <row r="2451" spans="1:4" x14ac:dyDescent="0.45">
      <c r="A2451" s="1" t="s">
        <v>176</v>
      </c>
      <c r="B2451" s="1" t="s">
        <v>85</v>
      </c>
      <c r="C2451" s="1" t="s">
        <v>1162</v>
      </c>
      <c r="D2451" t="s">
        <v>47</v>
      </c>
    </row>
    <row r="2452" spans="1:4" x14ac:dyDescent="0.45">
      <c r="A2452" s="1" t="s">
        <v>176</v>
      </c>
      <c r="B2452" s="1" t="s">
        <v>85</v>
      </c>
      <c r="C2452" s="1" t="s">
        <v>1345</v>
      </c>
      <c r="D2452" t="s">
        <v>47</v>
      </c>
    </row>
    <row r="2453" spans="1:4" x14ac:dyDescent="0.45">
      <c r="A2453" s="1" t="s">
        <v>176</v>
      </c>
      <c r="B2453" s="1" t="s">
        <v>85</v>
      </c>
      <c r="C2453" s="1" t="s">
        <v>1469</v>
      </c>
      <c r="D2453" t="s">
        <v>47</v>
      </c>
    </row>
    <row r="2454" spans="1:4" x14ac:dyDescent="0.45">
      <c r="A2454" s="1" t="s">
        <v>176</v>
      </c>
      <c r="B2454" s="1" t="s">
        <v>85</v>
      </c>
      <c r="C2454" s="1" t="s">
        <v>1565</v>
      </c>
      <c r="D2454" t="s">
        <v>47</v>
      </c>
    </row>
    <row r="2455" spans="1:4" x14ac:dyDescent="0.45">
      <c r="A2455" s="1" t="s">
        <v>176</v>
      </c>
      <c r="B2455" s="1" t="s">
        <v>85</v>
      </c>
      <c r="C2455" s="1" t="s">
        <v>1844</v>
      </c>
      <c r="D2455" t="s">
        <v>47</v>
      </c>
    </row>
    <row r="2456" spans="1:4" x14ac:dyDescent="0.45">
      <c r="A2456" s="1" t="s">
        <v>176</v>
      </c>
      <c r="B2456" s="1" t="s">
        <v>85</v>
      </c>
      <c r="C2456" s="1" t="s">
        <v>2046</v>
      </c>
      <c r="D2456" t="s">
        <v>47</v>
      </c>
    </row>
    <row r="2457" spans="1:4" x14ac:dyDescent="0.45">
      <c r="A2457" s="1" t="s">
        <v>176</v>
      </c>
      <c r="B2457" s="1" t="s">
        <v>85</v>
      </c>
      <c r="C2457" s="1" t="s">
        <v>2136</v>
      </c>
      <c r="D2457" t="s">
        <v>47</v>
      </c>
    </row>
    <row r="2458" spans="1:4" x14ac:dyDescent="0.45">
      <c r="A2458" s="1" t="s">
        <v>176</v>
      </c>
      <c r="B2458" s="1" t="s">
        <v>85</v>
      </c>
      <c r="C2458" s="1" t="s">
        <v>2166</v>
      </c>
      <c r="D2458" t="s">
        <v>47</v>
      </c>
    </row>
    <row r="2459" spans="1:4" x14ac:dyDescent="0.45">
      <c r="A2459" s="1" t="s">
        <v>176</v>
      </c>
      <c r="B2459" s="1" t="s">
        <v>85</v>
      </c>
      <c r="C2459" s="1" t="s">
        <v>2432</v>
      </c>
      <c r="D2459" t="s">
        <v>47</v>
      </c>
    </row>
    <row r="2460" spans="1:4" x14ac:dyDescent="0.45">
      <c r="A2460" s="1" t="s">
        <v>176</v>
      </c>
      <c r="B2460" s="1" t="s">
        <v>85</v>
      </c>
      <c r="C2460" s="1" t="s">
        <v>2442</v>
      </c>
      <c r="D2460" t="s">
        <v>53</v>
      </c>
    </row>
    <row r="2461" spans="1:4" x14ac:dyDescent="0.45">
      <c r="A2461" s="1" t="s">
        <v>176</v>
      </c>
      <c r="B2461" s="1" t="s">
        <v>85</v>
      </c>
      <c r="C2461" s="1" t="s">
        <v>2475</v>
      </c>
      <c r="D2461" t="s">
        <v>53</v>
      </c>
    </row>
    <row r="2462" spans="1:4" x14ac:dyDescent="0.45">
      <c r="A2462" s="1" t="s">
        <v>176</v>
      </c>
      <c r="B2462" s="1" t="s">
        <v>85</v>
      </c>
      <c r="C2462" s="1" t="s">
        <v>2892</v>
      </c>
      <c r="D2462" t="s">
        <v>53</v>
      </c>
    </row>
    <row r="2463" spans="1:4" x14ac:dyDescent="0.45">
      <c r="A2463" s="1" t="s">
        <v>176</v>
      </c>
      <c r="B2463" s="1" t="s">
        <v>86</v>
      </c>
      <c r="C2463" s="1" t="s">
        <v>223</v>
      </c>
      <c r="D2463" t="s">
        <v>53</v>
      </c>
    </row>
    <row r="2464" spans="1:4" x14ac:dyDescent="0.45">
      <c r="A2464" s="1" t="s">
        <v>176</v>
      </c>
      <c r="B2464" s="1" t="s">
        <v>86</v>
      </c>
      <c r="C2464" s="1" t="s">
        <v>235</v>
      </c>
      <c r="D2464" t="s">
        <v>53</v>
      </c>
    </row>
    <row r="2465" spans="1:4" x14ac:dyDescent="0.45">
      <c r="A2465" s="1" t="s">
        <v>176</v>
      </c>
      <c r="B2465" s="1" t="s">
        <v>86</v>
      </c>
      <c r="C2465" s="1" t="s">
        <v>334</v>
      </c>
      <c r="D2465" t="s">
        <v>53</v>
      </c>
    </row>
    <row r="2466" spans="1:4" x14ac:dyDescent="0.45">
      <c r="A2466" s="1" t="s">
        <v>176</v>
      </c>
      <c r="B2466" s="1" t="s">
        <v>86</v>
      </c>
      <c r="C2466" s="1" t="s">
        <v>599</v>
      </c>
      <c r="D2466" t="s">
        <v>53</v>
      </c>
    </row>
    <row r="2467" spans="1:4" x14ac:dyDescent="0.45">
      <c r="A2467" s="1" t="s">
        <v>176</v>
      </c>
      <c r="B2467" s="1" t="s">
        <v>86</v>
      </c>
      <c r="C2467" s="1" t="s">
        <v>612</v>
      </c>
      <c r="D2467" t="s">
        <v>53</v>
      </c>
    </row>
    <row r="2468" spans="1:4" x14ac:dyDescent="0.45">
      <c r="A2468" s="1" t="s">
        <v>176</v>
      </c>
      <c r="B2468" s="1" t="s">
        <v>86</v>
      </c>
      <c r="C2468" s="1" t="s">
        <v>636</v>
      </c>
      <c r="D2468" t="s">
        <v>53</v>
      </c>
    </row>
    <row r="2469" spans="1:4" x14ac:dyDescent="0.45">
      <c r="A2469" s="1" t="s">
        <v>176</v>
      </c>
      <c r="B2469" s="1" t="s">
        <v>86</v>
      </c>
      <c r="C2469" s="1" t="s">
        <v>641</v>
      </c>
      <c r="D2469" t="s">
        <v>53</v>
      </c>
    </row>
    <row r="2470" spans="1:4" x14ac:dyDescent="0.45">
      <c r="A2470" s="1" t="s">
        <v>176</v>
      </c>
      <c r="B2470" s="1" t="s">
        <v>86</v>
      </c>
      <c r="C2470" s="1" t="s">
        <v>908</v>
      </c>
      <c r="D2470" t="s">
        <v>53</v>
      </c>
    </row>
    <row r="2471" spans="1:4" x14ac:dyDescent="0.45">
      <c r="A2471" s="1" t="s">
        <v>176</v>
      </c>
      <c r="B2471" s="1" t="s">
        <v>86</v>
      </c>
      <c r="C2471" s="1" t="s">
        <v>953</v>
      </c>
      <c r="D2471" t="s">
        <v>53</v>
      </c>
    </row>
    <row r="2472" spans="1:4" x14ac:dyDescent="0.45">
      <c r="A2472" s="1" t="s">
        <v>176</v>
      </c>
      <c r="B2472" s="1" t="s">
        <v>86</v>
      </c>
      <c r="C2472" s="1" t="s">
        <v>1130</v>
      </c>
      <c r="D2472" t="s">
        <v>53</v>
      </c>
    </row>
    <row r="2473" spans="1:4" x14ac:dyDescent="0.45">
      <c r="A2473" s="1" t="s">
        <v>176</v>
      </c>
      <c r="B2473" s="1" t="s">
        <v>86</v>
      </c>
      <c r="C2473" s="1" t="s">
        <v>1217</v>
      </c>
      <c r="D2473" t="s">
        <v>53</v>
      </c>
    </row>
    <row r="2474" spans="1:4" x14ac:dyDescent="0.45">
      <c r="A2474" s="1" t="s">
        <v>176</v>
      </c>
      <c r="B2474" s="1" t="s">
        <v>86</v>
      </c>
      <c r="C2474" s="1" t="s">
        <v>1616</v>
      </c>
      <c r="D2474" t="s">
        <v>53</v>
      </c>
    </row>
    <row r="2475" spans="1:4" x14ac:dyDescent="0.45">
      <c r="A2475" s="1" t="s">
        <v>176</v>
      </c>
      <c r="B2475" s="1" t="s">
        <v>86</v>
      </c>
      <c r="C2475" s="1" t="s">
        <v>1682</v>
      </c>
      <c r="D2475" t="s">
        <v>53</v>
      </c>
    </row>
    <row r="2476" spans="1:4" x14ac:dyDescent="0.45">
      <c r="A2476" s="1" t="s">
        <v>176</v>
      </c>
      <c r="B2476" s="1" t="s">
        <v>86</v>
      </c>
      <c r="C2476" s="1" t="s">
        <v>1815</v>
      </c>
      <c r="D2476" t="s">
        <v>53</v>
      </c>
    </row>
    <row r="2477" spans="1:4" x14ac:dyDescent="0.45">
      <c r="A2477" s="1" t="s">
        <v>176</v>
      </c>
      <c r="B2477" s="1" t="s">
        <v>86</v>
      </c>
      <c r="C2477" s="1" t="s">
        <v>1860</v>
      </c>
      <c r="D2477" t="s">
        <v>53</v>
      </c>
    </row>
    <row r="2478" spans="1:4" x14ac:dyDescent="0.45">
      <c r="A2478" s="1" t="s">
        <v>176</v>
      </c>
      <c r="B2478" s="1" t="s">
        <v>86</v>
      </c>
      <c r="C2478" s="1" t="s">
        <v>86</v>
      </c>
      <c r="D2478" t="s">
        <v>53</v>
      </c>
    </row>
    <row r="2479" spans="1:4" x14ac:dyDescent="0.45">
      <c r="A2479" s="1" t="s">
        <v>176</v>
      </c>
      <c r="B2479" s="1" t="s">
        <v>86</v>
      </c>
      <c r="C2479" s="1" t="s">
        <v>1962</v>
      </c>
      <c r="D2479" t="s">
        <v>53</v>
      </c>
    </row>
    <row r="2480" spans="1:4" x14ac:dyDescent="0.45">
      <c r="A2480" s="1" t="s">
        <v>176</v>
      </c>
      <c r="B2480" s="1" t="s">
        <v>86</v>
      </c>
      <c r="C2480" s="1" t="s">
        <v>2033</v>
      </c>
      <c r="D2480" t="s">
        <v>53</v>
      </c>
    </row>
    <row r="2481" spans="1:4" x14ac:dyDescent="0.45">
      <c r="A2481" s="1" t="s">
        <v>176</v>
      </c>
      <c r="B2481" s="1" t="s">
        <v>86</v>
      </c>
      <c r="C2481" s="1" t="s">
        <v>2051</v>
      </c>
      <c r="D2481" t="s">
        <v>53</v>
      </c>
    </row>
    <row r="2482" spans="1:4" x14ac:dyDescent="0.45">
      <c r="A2482" s="1" t="s">
        <v>176</v>
      </c>
      <c r="B2482" s="1" t="s">
        <v>86</v>
      </c>
      <c r="C2482" s="1" t="s">
        <v>2235</v>
      </c>
      <c r="D2482" t="s">
        <v>53</v>
      </c>
    </row>
    <row r="2483" spans="1:4" x14ac:dyDescent="0.45">
      <c r="A2483" s="1" t="s">
        <v>176</v>
      </c>
      <c r="B2483" s="1" t="s">
        <v>86</v>
      </c>
      <c r="C2483" s="1" t="s">
        <v>2380</v>
      </c>
      <c r="D2483" t="s">
        <v>53</v>
      </c>
    </row>
    <row r="2484" spans="1:4" x14ac:dyDescent="0.45">
      <c r="A2484" s="1" t="s">
        <v>176</v>
      </c>
      <c r="B2484" s="1" t="s">
        <v>86</v>
      </c>
      <c r="C2484" s="1" t="s">
        <v>2399</v>
      </c>
      <c r="D2484" t="s">
        <v>53</v>
      </c>
    </row>
    <row r="2485" spans="1:4" x14ac:dyDescent="0.45">
      <c r="A2485" s="1" t="s">
        <v>176</v>
      </c>
      <c r="B2485" s="1" t="s">
        <v>86</v>
      </c>
      <c r="C2485" s="1" t="s">
        <v>2478</v>
      </c>
      <c r="D2485" t="s">
        <v>53</v>
      </c>
    </row>
    <row r="2486" spans="1:4" x14ac:dyDescent="0.45">
      <c r="A2486" s="1" t="s">
        <v>176</v>
      </c>
      <c r="B2486" s="1" t="s">
        <v>86</v>
      </c>
      <c r="C2486" s="1" t="s">
        <v>2628</v>
      </c>
      <c r="D2486" t="s">
        <v>53</v>
      </c>
    </row>
    <row r="2487" spans="1:4" x14ac:dyDescent="0.45">
      <c r="A2487" s="1" t="s">
        <v>176</v>
      </c>
      <c r="B2487" s="1" t="s">
        <v>86</v>
      </c>
      <c r="C2487" s="1" t="s">
        <v>2634</v>
      </c>
      <c r="D2487" t="s">
        <v>70</v>
      </c>
    </row>
    <row r="2488" spans="1:4" x14ac:dyDescent="0.45">
      <c r="A2488" s="1" t="s">
        <v>176</v>
      </c>
      <c r="B2488" s="1" t="s">
        <v>86</v>
      </c>
      <c r="C2488" s="1" t="s">
        <v>2672</v>
      </c>
      <c r="D2488" t="s">
        <v>70</v>
      </c>
    </row>
    <row r="2489" spans="1:4" x14ac:dyDescent="0.45">
      <c r="A2489" s="1" t="s">
        <v>176</v>
      </c>
      <c r="B2489" s="1" t="s">
        <v>86</v>
      </c>
      <c r="C2489" s="1" t="s">
        <v>2732</v>
      </c>
      <c r="D2489" t="s">
        <v>70</v>
      </c>
    </row>
    <row r="2490" spans="1:4" x14ac:dyDescent="0.45">
      <c r="A2490" s="1" t="s">
        <v>176</v>
      </c>
      <c r="B2490" s="1" t="s">
        <v>87</v>
      </c>
      <c r="C2490" s="1" t="s">
        <v>287</v>
      </c>
      <c r="D2490" t="s">
        <v>70</v>
      </c>
    </row>
    <row r="2491" spans="1:4" x14ac:dyDescent="0.45">
      <c r="A2491" s="1" t="s">
        <v>176</v>
      </c>
      <c r="B2491" s="1" t="s">
        <v>87</v>
      </c>
      <c r="C2491" s="1" t="s">
        <v>335</v>
      </c>
      <c r="D2491" t="s">
        <v>70</v>
      </c>
    </row>
    <row r="2492" spans="1:4" x14ac:dyDescent="0.45">
      <c r="A2492" s="1" t="s">
        <v>176</v>
      </c>
      <c r="B2492" s="1" t="s">
        <v>87</v>
      </c>
      <c r="C2492" s="1" t="s">
        <v>336</v>
      </c>
      <c r="D2492" t="s">
        <v>70</v>
      </c>
    </row>
    <row r="2493" spans="1:4" x14ac:dyDescent="0.45">
      <c r="A2493" s="1" t="s">
        <v>176</v>
      </c>
      <c r="B2493" s="1" t="s">
        <v>87</v>
      </c>
      <c r="C2493" s="1" t="s">
        <v>425</v>
      </c>
      <c r="D2493" t="s">
        <v>70</v>
      </c>
    </row>
    <row r="2494" spans="1:4" x14ac:dyDescent="0.45">
      <c r="A2494" s="1" t="s">
        <v>176</v>
      </c>
      <c r="B2494" s="1" t="s">
        <v>87</v>
      </c>
      <c r="C2494" s="1" t="s">
        <v>455</v>
      </c>
      <c r="D2494" t="s">
        <v>70</v>
      </c>
    </row>
    <row r="2495" spans="1:4" x14ac:dyDescent="0.45">
      <c r="A2495" s="1" t="s">
        <v>176</v>
      </c>
      <c r="B2495" s="1" t="s">
        <v>87</v>
      </c>
      <c r="C2495" s="1" t="s">
        <v>450</v>
      </c>
      <c r="D2495" t="s">
        <v>70</v>
      </c>
    </row>
    <row r="2496" spans="1:4" x14ac:dyDescent="0.45">
      <c r="A2496" s="1" t="s">
        <v>176</v>
      </c>
      <c r="B2496" s="1" t="s">
        <v>87</v>
      </c>
      <c r="C2496" s="1" t="s">
        <v>558</v>
      </c>
      <c r="D2496" t="s">
        <v>70</v>
      </c>
    </row>
    <row r="2497" spans="1:4" x14ac:dyDescent="0.45">
      <c r="A2497" s="1" t="s">
        <v>176</v>
      </c>
      <c r="B2497" s="1" t="s">
        <v>87</v>
      </c>
      <c r="C2497" s="1" t="s">
        <v>772</v>
      </c>
      <c r="D2497" t="s">
        <v>70</v>
      </c>
    </row>
    <row r="2498" spans="1:4" x14ac:dyDescent="0.45">
      <c r="A2498" s="1" t="s">
        <v>176</v>
      </c>
      <c r="B2498" s="1" t="s">
        <v>87</v>
      </c>
      <c r="C2498" s="1" t="s">
        <v>869</v>
      </c>
      <c r="D2498" t="s">
        <v>70</v>
      </c>
    </row>
    <row r="2499" spans="1:4" x14ac:dyDescent="0.45">
      <c r="A2499" s="1" t="s">
        <v>176</v>
      </c>
      <c r="B2499" s="1" t="s">
        <v>87</v>
      </c>
      <c r="C2499" s="1" t="s">
        <v>982</v>
      </c>
      <c r="D2499" t="s">
        <v>70</v>
      </c>
    </row>
    <row r="2500" spans="1:4" x14ac:dyDescent="0.45">
      <c r="A2500" s="1" t="s">
        <v>176</v>
      </c>
      <c r="B2500" s="1" t="s">
        <v>87</v>
      </c>
      <c r="C2500" s="1" t="s">
        <v>1201</v>
      </c>
      <c r="D2500" t="s">
        <v>70</v>
      </c>
    </row>
    <row r="2501" spans="1:4" x14ac:dyDescent="0.45">
      <c r="A2501" s="1" t="s">
        <v>176</v>
      </c>
      <c r="B2501" s="1" t="s">
        <v>87</v>
      </c>
      <c r="C2501" s="1" t="s">
        <v>1277</v>
      </c>
      <c r="D2501" t="s">
        <v>70</v>
      </c>
    </row>
    <row r="2502" spans="1:4" x14ac:dyDescent="0.45">
      <c r="A2502" s="1" t="s">
        <v>176</v>
      </c>
      <c r="B2502" s="1" t="s">
        <v>87</v>
      </c>
      <c r="C2502" s="1" t="s">
        <v>1290</v>
      </c>
      <c r="D2502" t="s">
        <v>70</v>
      </c>
    </row>
    <row r="2503" spans="1:4" x14ac:dyDescent="0.45">
      <c r="A2503" s="1" t="s">
        <v>176</v>
      </c>
      <c r="B2503" s="1" t="s">
        <v>87</v>
      </c>
      <c r="C2503" s="1" t="s">
        <v>1315</v>
      </c>
      <c r="D2503" t="s">
        <v>70</v>
      </c>
    </row>
    <row r="2504" spans="1:4" x14ac:dyDescent="0.45">
      <c r="A2504" s="1" t="s">
        <v>176</v>
      </c>
      <c r="B2504" s="1" t="s">
        <v>87</v>
      </c>
      <c r="C2504" s="1" t="s">
        <v>1618</v>
      </c>
      <c r="D2504" t="s">
        <v>70</v>
      </c>
    </row>
    <row r="2505" spans="1:4" x14ac:dyDescent="0.45">
      <c r="A2505" s="1" t="s">
        <v>176</v>
      </c>
      <c r="B2505" s="1" t="s">
        <v>87</v>
      </c>
      <c r="C2505" s="1" t="s">
        <v>1819</v>
      </c>
      <c r="D2505" t="s">
        <v>70</v>
      </c>
    </row>
    <row r="2506" spans="1:4" x14ac:dyDescent="0.45">
      <c r="A2506" s="1" t="s">
        <v>176</v>
      </c>
      <c r="B2506" s="1" t="s">
        <v>87</v>
      </c>
      <c r="C2506" s="1" t="s">
        <v>1886</v>
      </c>
      <c r="D2506" t="s">
        <v>70</v>
      </c>
    </row>
    <row r="2507" spans="1:4" x14ac:dyDescent="0.45">
      <c r="A2507" s="1" t="s">
        <v>176</v>
      </c>
      <c r="B2507" s="1" t="s">
        <v>87</v>
      </c>
      <c r="C2507" s="1" t="s">
        <v>1900</v>
      </c>
      <c r="D2507" t="s">
        <v>70</v>
      </c>
    </row>
    <row r="2508" spans="1:4" x14ac:dyDescent="0.45">
      <c r="A2508" s="1" t="s">
        <v>176</v>
      </c>
      <c r="B2508" s="1" t="s">
        <v>87</v>
      </c>
      <c r="C2508" s="1" t="s">
        <v>1982</v>
      </c>
      <c r="D2508" t="s">
        <v>70</v>
      </c>
    </row>
    <row r="2509" spans="1:4" x14ac:dyDescent="0.45">
      <c r="A2509" s="1" t="s">
        <v>176</v>
      </c>
      <c r="B2509" s="1" t="s">
        <v>87</v>
      </c>
      <c r="C2509" s="1" t="s">
        <v>1984</v>
      </c>
      <c r="D2509" t="s">
        <v>70</v>
      </c>
    </row>
    <row r="2510" spans="1:4" x14ac:dyDescent="0.45">
      <c r="A2510" s="1" t="s">
        <v>176</v>
      </c>
      <c r="B2510" s="1" t="s">
        <v>87</v>
      </c>
      <c r="C2510" s="1" t="s">
        <v>2077</v>
      </c>
      <c r="D2510" t="s">
        <v>70</v>
      </c>
    </row>
    <row r="2511" spans="1:4" x14ac:dyDescent="0.45">
      <c r="A2511" s="1" t="s">
        <v>176</v>
      </c>
      <c r="B2511" s="1" t="s">
        <v>87</v>
      </c>
      <c r="C2511" s="1" t="s">
        <v>2088</v>
      </c>
      <c r="D2511" t="s">
        <v>70</v>
      </c>
    </row>
    <row r="2512" spans="1:4" x14ac:dyDescent="0.45">
      <c r="A2512" s="1" t="s">
        <v>176</v>
      </c>
      <c r="B2512" s="1" t="s">
        <v>87</v>
      </c>
      <c r="C2512" s="1" t="s">
        <v>2126</v>
      </c>
      <c r="D2512" t="s">
        <v>70</v>
      </c>
    </row>
    <row r="2513" spans="1:4" x14ac:dyDescent="0.45">
      <c r="A2513" s="1" t="s">
        <v>176</v>
      </c>
      <c r="B2513" s="1" t="s">
        <v>87</v>
      </c>
      <c r="C2513" s="1" t="s">
        <v>2150</v>
      </c>
      <c r="D2513" t="s">
        <v>70</v>
      </c>
    </row>
    <row r="2514" spans="1:4" x14ac:dyDescent="0.45">
      <c r="A2514" s="1" t="s">
        <v>176</v>
      </c>
      <c r="B2514" s="1" t="s">
        <v>87</v>
      </c>
      <c r="C2514" s="1" t="s">
        <v>87</v>
      </c>
      <c r="D2514" t="s">
        <v>70</v>
      </c>
    </row>
    <row r="2515" spans="1:4" x14ac:dyDescent="0.45">
      <c r="A2515" s="1" t="s">
        <v>176</v>
      </c>
      <c r="B2515" s="1" t="s">
        <v>87</v>
      </c>
      <c r="C2515" s="1" t="s">
        <v>2223</v>
      </c>
      <c r="D2515" t="s">
        <v>70</v>
      </c>
    </row>
    <row r="2516" spans="1:4" x14ac:dyDescent="0.45">
      <c r="A2516" s="1" t="s">
        <v>176</v>
      </c>
      <c r="B2516" s="1" t="s">
        <v>87</v>
      </c>
      <c r="C2516" s="1" t="s">
        <v>2226</v>
      </c>
      <c r="D2516" t="s">
        <v>70</v>
      </c>
    </row>
    <row r="2517" spans="1:4" x14ac:dyDescent="0.45">
      <c r="A2517" s="1" t="s">
        <v>176</v>
      </c>
      <c r="B2517" s="1" t="s">
        <v>87</v>
      </c>
      <c r="C2517" s="1" t="s">
        <v>2233</v>
      </c>
      <c r="D2517" t="s">
        <v>70</v>
      </c>
    </row>
    <row r="2518" spans="1:4" x14ac:dyDescent="0.45">
      <c r="A2518" s="1" t="s">
        <v>176</v>
      </c>
      <c r="B2518" s="1" t="s">
        <v>87</v>
      </c>
      <c r="C2518" s="1" t="s">
        <v>2346</v>
      </c>
      <c r="D2518" t="s">
        <v>72</v>
      </c>
    </row>
    <row r="2519" spans="1:4" x14ac:dyDescent="0.45">
      <c r="A2519" s="1" t="s">
        <v>176</v>
      </c>
      <c r="B2519" s="1" t="s">
        <v>87</v>
      </c>
      <c r="C2519" s="1" t="s">
        <v>2367</v>
      </c>
      <c r="D2519" t="s">
        <v>72</v>
      </c>
    </row>
    <row r="2520" spans="1:4" x14ac:dyDescent="0.45">
      <c r="A2520" s="1" t="s">
        <v>176</v>
      </c>
      <c r="B2520" s="1" t="s">
        <v>87</v>
      </c>
      <c r="C2520" s="1" t="s">
        <v>2393</v>
      </c>
      <c r="D2520" t="s">
        <v>72</v>
      </c>
    </row>
    <row r="2521" spans="1:4" x14ac:dyDescent="0.45">
      <c r="A2521" s="1" t="s">
        <v>176</v>
      </c>
      <c r="B2521" s="1" t="s">
        <v>88</v>
      </c>
      <c r="C2521" s="1" t="s">
        <v>374</v>
      </c>
      <c r="D2521" t="s">
        <v>72</v>
      </c>
    </row>
    <row r="2522" spans="1:4" x14ac:dyDescent="0.45">
      <c r="A2522" s="1" t="s">
        <v>176</v>
      </c>
      <c r="B2522" s="1" t="s">
        <v>88</v>
      </c>
      <c r="C2522" s="1" t="s">
        <v>637</v>
      </c>
      <c r="D2522" t="s">
        <v>72</v>
      </c>
    </row>
    <row r="2523" spans="1:4" x14ac:dyDescent="0.45">
      <c r="A2523" s="1" t="s">
        <v>176</v>
      </c>
      <c r="B2523" s="1" t="s">
        <v>88</v>
      </c>
      <c r="C2523" s="1" t="s">
        <v>696</v>
      </c>
      <c r="D2523" t="s">
        <v>72</v>
      </c>
    </row>
    <row r="2524" spans="1:4" x14ac:dyDescent="0.45">
      <c r="A2524" s="1" t="s">
        <v>176</v>
      </c>
      <c r="B2524" s="1" t="s">
        <v>88</v>
      </c>
      <c r="C2524" s="1" t="s">
        <v>790</v>
      </c>
      <c r="D2524" t="s">
        <v>72</v>
      </c>
    </row>
    <row r="2525" spans="1:4" x14ac:dyDescent="0.45">
      <c r="A2525" s="1" t="s">
        <v>176</v>
      </c>
      <c r="B2525" s="1" t="s">
        <v>88</v>
      </c>
      <c r="C2525" s="1" t="s">
        <v>951</v>
      </c>
      <c r="D2525" t="s">
        <v>72</v>
      </c>
    </row>
    <row r="2526" spans="1:4" x14ac:dyDescent="0.45">
      <c r="A2526" s="1" t="s">
        <v>176</v>
      </c>
      <c r="B2526" s="1" t="s">
        <v>88</v>
      </c>
      <c r="C2526" s="1" t="s">
        <v>1089</v>
      </c>
      <c r="D2526" t="s">
        <v>72</v>
      </c>
    </row>
    <row r="2527" spans="1:4" x14ac:dyDescent="0.45">
      <c r="A2527" s="1" t="s">
        <v>176</v>
      </c>
      <c r="B2527" s="1" t="s">
        <v>88</v>
      </c>
      <c r="C2527" s="1" t="s">
        <v>1160</v>
      </c>
      <c r="D2527" t="s">
        <v>72</v>
      </c>
    </row>
    <row r="2528" spans="1:4" x14ac:dyDescent="0.45">
      <c r="A2528" s="1" t="s">
        <v>176</v>
      </c>
      <c r="B2528" s="1" t="s">
        <v>88</v>
      </c>
      <c r="C2528" s="1" t="s">
        <v>1202</v>
      </c>
      <c r="D2528" t="s">
        <v>72</v>
      </c>
    </row>
    <row r="2529" spans="1:4" x14ac:dyDescent="0.45">
      <c r="A2529" s="1" t="s">
        <v>176</v>
      </c>
      <c r="B2529" s="1" t="s">
        <v>88</v>
      </c>
      <c r="C2529" s="1" t="s">
        <v>1353</v>
      </c>
      <c r="D2529" t="s">
        <v>72</v>
      </c>
    </row>
    <row r="2530" spans="1:4" x14ac:dyDescent="0.45">
      <c r="A2530" s="1" t="s">
        <v>176</v>
      </c>
      <c r="B2530" s="1" t="s">
        <v>88</v>
      </c>
      <c r="C2530" s="1" t="s">
        <v>1415</v>
      </c>
      <c r="D2530" t="s">
        <v>72</v>
      </c>
    </row>
    <row r="2531" spans="1:4" x14ac:dyDescent="0.45">
      <c r="A2531" s="1" t="s">
        <v>176</v>
      </c>
      <c r="B2531" s="1" t="s">
        <v>88</v>
      </c>
      <c r="C2531" s="1" t="s">
        <v>1613</v>
      </c>
      <c r="D2531" t="s">
        <v>72</v>
      </c>
    </row>
    <row r="2532" spans="1:4" x14ac:dyDescent="0.45">
      <c r="A2532" s="1" t="s">
        <v>176</v>
      </c>
      <c r="B2532" s="1" t="s">
        <v>88</v>
      </c>
      <c r="C2532" s="1" t="s">
        <v>1803</v>
      </c>
      <c r="D2532" t="s">
        <v>72</v>
      </c>
    </row>
    <row r="2533" spans="1:4" x14ac:dyDescent="0.45">
      <c r="A2533" s="1" t="s">
        <v>176</v>
      </c>
      <c r="B2533" s="1" t="s">
        <v>88</v>
      </c>
      <c r="C2533" s="1" t="s">
        <v>1870</v>
      </c>
      <c r="D2533" t="s">
        <v>72</v>
      </c>
    </row>
    <row r="2534" spans="1:4" x14ac:dyDescent="0.45">
      <c r="A2534" s="1" t="s">
        <v>176</v>
      </c>
      <c r="B2534" s="1" t="s">
        <v>88</v>
      </c>
      <c r="C2534" s="1" t="s">
        <v>1939</v>
      </c>
      <c r="D2534" t="s">
        <v>72</v>
      </c>
    </row>
    <row r="2535" spans="1:4" x14ac:dyDescent="0.45">
      <c r="A2535" s="1" t="s">
        <v>176</v>
      </c>
      <c r="B2535" s="1" t="s">
        <v>88</v>
      </c>
      <c r="C2535" s="1" t="s">
        <v>1983</v>
      </c>
      <c r="D2535" t="s">
        <v>72</v>
      </c>
    </row>
    <row r="2536" spans="1:4" x14ac:dyDescent="0.45">
      <c r="A2536" s="1" t="s">
        <v>176</v>
      </c>
      <c r="B2536" s="1" t="s">
        <v>88</v>
      </c>
      <c r="C2536" s="1" t="s">
        <v>2012</v>
      </c>
      <c r="D2536" t="s">
        <v>72</v>
      </c>
    </row>
    <row r="2537" spans="1:4" x14ac:dyDescent="0.45">
      <c r="A2537" s="1" t="s">
        <v>176</v>
      </c>
      <c r="B2537" s="1" t="s">
        <v>88</v>
      </c>
      <c r="C2537" s="1" t="s">
        <v>2018</v>
      </c>
      <c r="D2537" t="s">
        <v>72</v>
      </c>
    </row>
    <row r="2538" spans="1:4" x14ac:dyDescent="0.45">
      <c r="A2538" s="1" t="s">
        <v>176</v>
      </c>
      <c r="B2538" s="1" t="s">
        <v>88</v>
      </c>
      <c r="C2538" s="1" t="s">
        <v>88</v>
      </c>
      <c r="D2538" t="s">
        <v>72</v>
      </c>
    </row>
    <row r="2539" spans="1:4" x14ac:dyDescent="0.45">
      <c r="A2539" s="1" t="s">
        <v>176</v>
      </c>
      <c r="B2539" s="1" t="s">
        <v>88</v>
      </c>
      <c r="C2539" s="1" t="s">
        <v>2498</v>
      </c>
      <c r="D2539" t="s">
        <v>46</v>
      </c>
    </row>
    <row r="2540" spans="1:4" x14ac:dyDescent="0.45">
      <c r="A2540" s="1" t="s">
        <v>176</v>
      </c>
      <c r="B2540" s="1" t="s">
        <v>88</v>
      </c>
      <c r="C2540" s="1" t="s">
        <v>2558</v>
      </c>
      <c r="D2540" t="s">
        <v>46</v>
      </c>
    </row>
    <row r="2541" spans="1:4" x14ac:dyDescent="0.45">
      <c r="A2541" s="1" t="s">
        <v>176</v>
      </c>
      <c r="B2541" s="1" t="s">
        <v>88</v>
      </c>
      <c r="C2541" s="1" t="s">
        <v>2726</v>
      </c>
      <c r="D2541" t="s">
        <v>46</v>
      </c>
    </row>
    <row r="2542" spans="1:4" x14ac:dyDescent="0.45">
      <c r="A2542" s="1" t="s">
        <v>176</v>
      </c>
      <c r="B2542" s="1" t="s">
        <v>89</v>
      </c>
      <c r="C2542" s="1" t="s">
        <v>282</v>
      </c>
      <c r="D2542" t="s">
        <v>46</v>
      </c>
    </row>
    <row r="2543" spans="1:4" x14ac:dyDescent="0.45">
      <c r="A2543" s="1" t="s">
        <v>176</v>
      </c>
      <c r="B2543" s="1" t="s">
        <v>89</v>
      </c>
      <c r="C2543" s="1" t="s">
        <v>289</v>
      </c>
      <c r="D2543" t="s">
        <v>46</v>
      </c>
    </row>
    <row r="2544" spans="1:4" x14ac:dyDescent="0.45">
      <c r="A2544" s="1" t="s">
        <v>176</v>
      </c>
      <c r="B2544" s="1" t="s">
        <v>89</v>
      </c>
      <c r="C2544" s="1" t="s">
        <v>316</v>
      </c>
      <c r="D2544" t="s">
        <v>46</v>
      </c>
    </row>
    <row r="2545" spans="1:4" x14ac:dyDescent="0.45">
      <c r="A2545" s="1" t="s">
        <v>176</v>
      </c>
      <c r="B2545" s="1" t="s">
        <v>89</v>
      </c>
      <c r="C2545" s="1" t="s">
        <v>324</v>
      </c>
      <c r="D2545" t="s">
        <v>46</v>
      </c>
    </row>
    <row r="2546" spans="1:4" x14ac:dyDescent="0.45">
      <c r="A2546" s="1" t="s">
        <v>176</v>
      </c>
      <c r="B2546" s="1" t="s">
        <v>89</v>
      </c>
      <c r="C2546" s="1" t="s">
        <v>333</v>
      </c>
      <c r="D2546" t="s">
        <v>46</v>
      </c>
    </row>
    <row r="2547" spans="1:4" x14ac:dyDescent="0.45">
      <c r="A2547" s="1" t="s">
        <v>176</v>
      </c>
      <c r="B2547" s="1" t="s">
        <v>89</v>
      </c>
      <c r="C2547" s="1" t="s">
        <v>354</v>
      </c>
      <c r="D2547" t="s">
        <v>46</v>
      </c>
    </row>
    <row r="2548" spans="1:4" x14ac:dyDescent="0.45">
      <c r="A2548" s="1" t="s">
        <v>176</v>
      </c>
      <c r="B2548" s="1" t="s">
        <v>89</v>
      </c>
      <c r="C2548" s="1" t="s">
        <v>385</v>
      </c>
      <c r="D2548" t="s">
        <v>46</v>
      </c>
    </row>
    <row r="2549" spans="1:4" x14ac:dyDescent="0.45">
      <c r="A2549" s="1" t="s">
        <v>176</v>
      </c>
      <c r="B2549" s="1" t="s">
        <v>89</v>
      </c>
      <c r="C2549" s="1" t="s">
        <v>395</v>
      </c>
      <c r="D2549" t="s">
        <v>46</v>
      </c>
    </row>
    <row r="2550" spans="1:4" x14ac:dyDescent="0.45">
      <c r="A2550" s="1" t="s">
        <v>176</v>
      </c>
      <c r="B2550" s="1" t="s">
        <v>89</v>
      </c>
      <c r="C2550" s="1" t="s">
        <v>433</v>
      </c>
      <c r="D2550" t="s">
        <v>46</v>
      </c>
    </row>
    <row r="2551" spans="1:4" x14ac:dyDescent="0.45">
      <c r="A2551" s="1" t="s">
        <v>176</v>
      </c>
      <c r="B2551" s="1" t="s">
        <v>89</v>
      </c>
      <c r="C2551" s="1" t="s">
        <v>522</v>
      </c>
      <c r="D2551" t="s">
        <v>46</v>
      </c>
    </row>
    <row r="2552" spans="1:4" x14ac:dyDescent="0.45">
      <c r="A2552" s="1" t="s">
        <v>176</v>
      </c>
      <c r="B2552" s="1" t="s">
        <v>89</v>
      </c>
      <c r="C2552" s="1" t="s">
        <v>539</v>
      </c>
      <c r="D2552" t="s">
        <v>46</v>
      </c>
    </row>
    <row r="2553" spans="1:4" x14ac:dyDescent="0.45">
      <c r="A2553" s="1" t="s">
        <v>176</v>
      </c>
      <c r="B2553" s="1" t="s">
        <v>89</v>
      </c>
      <c r="C2553" s="1" t="s">
        <v>552</v>
      </c>
      <c r="D2553" t="s">
        <v>46</v>
      </c>
    </row>
    <row r="2554" spans="1:4" x14ac:dyDescent="0.45">
      <c r="A2554" s="1" t="s">
        <v>176</v>
      </c>
      <c r="B2554" s="1" t="s">
        <v>89</v>
      </c>
      <c r="C2554" s="1" t="s">
        <v>561</v>
      </c>
      <c r="D2554" t="s">
        <v>46</v>
      </c>
    </row>
    <row r="2555" spans="1:4" x14ac:dyDescent="0.45">
      <c r="A2555" s="1" t="s">
        <v>176</v>
      </c>
      <c r="B2555" s="1" t="s">
        <v>89</v>
      </c>
      <c r="C2555" s="1" t="s">
        <v>574</v>
      </c>
      <c r="D2555" t="s">
        <v>46</v>
      </c>
    </row>
    <row r="2556" spans="1:4" x14ac:dyDescent="0.45">
      <c r="A2556" s="1" t="s">
        <v>176</v>
      </c>
      <c r="B2556" s="1" t="s">
        <v>89</v>
      </c>
      <c r="C2556" s="1" t="s">
        <v>577</v>
      </c>
      <c r="D2556" t="s">
        <v>46</v>
      </c>
    </row>
    <row r="2557" spans="1:4" x14ac:dyDescent="0.45">
      <c r="A2557" s="1" t="s">
        <v>176</v>
      </c>
      <c r="B2557" s="1" t="s">
        <v>89</v>
      </c>
      <c r="C2557" s="1" t="s">
        <v>581</v>
      </c>
      <c r="D2557" t="s">
        <v>46</v>
      </c>
    </row>
    <row r="2558" spans="1:4" x14ac:dyDescent="0.45">
      <c r="A2558" s="1" t="s">
        <v>176</v>
      </c>
      <c r="B2558" s="1" t="s">
        <v>89</v>
      </c>
      <c r="C2558" s="1" t="s">
        <v>801</v>
      </c>
      <c r="D2558" t="s">
        <v>46</v>
      </c>
    </row>
    <row r="2559" spans="1:4" x14ac:dyDescent="0.45">
      <c r="A2559" s="1" t="s">
        <v>176</v>
      </c>
      <c r="B2559" s="1" t="s">
        <v>89</v>
      </c>
      <c r="C2559" s="1" t="s">
        <v>814</v>
      </c>
      <c r="D2559" t="s">
        <v>46</v>
      </c>
    </row>
    <row r="2560" spans="1:4" x14ac:dyDescent="0.45">
      <c r="A2560" s="1" t="s">
        <v>176</v>
      </c>
      <c r="B2560" s="1" t="s">
        <v>89</v>
      </c>
      <c r="C2560" s="1" t="s">
        <v>822</v>
      </c>
      <c r="D2560" t="s">
        <v>46</v>
      </c>
    </row>
    <row r="2561" spans="1:4" x14ac:dyDescent="0.45">
      <c r="A2561" s="1" t="s">
        <v>176</v>
      </c>
      <c r="B2561" s="1" t="s">
        <v>89</v>
      </c>
      <c r="C2561" s="1" t="s">
        <v>886</v>
      </c>
      <c r="D2561" t="s">
        <v>46</v>
      </c>
    </row>
    <row r="2562" spans="1:4" x14ac:dyDescent="0.45">
      <c r="A2562" s="1" t="s">
        <v>176</v>
      </c>
      <c r="B2562" s="1" t="s">
        <v>89</v>
      </c>
      <c r="C2562" s="1" t="s">
        <v>1023</v>
      </c>
      <c r="D2562" t="s">
        <v>46</v>
      </c>
    </row>
    <row r="2563" spans="1:4" x14ac:dyDescent="0.45">
      <c r="A2563" s="1" t="s">
        <v>176</v>
      </c>
      <c r="B2563" s="1" t="s">
        <v>89</v>
      </c>
      <c r="C2563" s="1" t="s">
        <v>1088</v>
      </c>
      <c r="D2563" t="s">
        <v>46</v>
      </c>
    </row>
    <row r="2564" spans="1:4" x14ac:dyDescent="0.45">
      <c r="A2564" s="1" t="s">
        <v>176</v>
      </c>
      <c r="B2564" s="1" t="s">
        <v>89</v>
      </c>
      <c r="C2564" s="1" t="s">
        <v>1193</v>
      </c>
      <c r="D2564" t="s">
        <v>46</v>
      </c>
    </row>
    <row r="2565" spans="1:4" x14ac:dyDescent="0.45">
      <c r="A2565" s="1" t="s">
        <v>176</v>
      </c>
      <c r="B2565" s="1" t="s">
        <v>89</v>
      </c>
      <c r="C2565" s="1" t="s">
        <v>1257</v>
      </c>
      <c r="D2565" t="s">
        <v>46</v>
      </c>
    </row>
    <row r="2566" spans="1:4" x14ac:dyDescent="0.45">
      <c r="A2566" s="1" t="s">
        <v>176</v>
      </c>
      <c r="B2566" s="1" t="s">
        <v>89</v>
      </c>
      <c r="C2566" s="1" t="s">
        <v>1418</v>
      </c>
      <c r="D2566" t="s">
        <v>46</v>
      </c>
    </row>
    <row r="2567" spans="1:4" x14ac:dyDescent="0.45">
      <c r="A2567" s="1" t="s">
        <v>176</v>
      </c>
      <c r="B2567" s="1" t="s">
        <v>89</v>
      </c>
      <c r="C2567" s="1" t="s">
        <v>1472</v>
      </c>
      <c r="D2567" t="s">
        <v>46</v>
      </c>
    </row>
    <row r="2568" spans="1:4" x14ac:dyDescent="0.45">
      <c r="A2568" s="1" t="s">
        <v>176</v>
      </c>
      <c r="B2568" s="1" t="s">
        <v>89</v>
      </c>
      <c r="C2568" s="1" t="s">
        <v>1529</v>
      </c>
      <c r="D2568" t="s">
        <v>46</v>
      </c>
    </row>
    <row r="2569" spans="1:4" x14ac:dyDescent="0.45">
      <c r="A2569" s="1" t="s">
        <v>176</v>
      </c>
      <c r="B2569" s="1" t="s">
        <v>89</v>
      </c>
      <c r="C2569" s="1" t="s">
        <v>1646</v>
      </c>
      <c r="D2569" t="s">
        <v>46</v>
      </c>
    </row>
    <row r="2570" spans="1:4" x14ac:dyDescent="0.45">
      <c r="A2570" s="1" t="s">
        <v>176</v>
      </c>
      <c r="B2570" s="1" t="s">
        <v>89</v>
      </c>
      <c r="C2570" s="1" t="s">
        <v>1789</v>
      </c>
      <c r="D2570" t="s">
        <v>46</v>
      </c>
    </row>
    <row r="2571" spans="1:4" x14ac:dyDescent="0.45">
      <c r="A2571" s="1" t="s">
        <v>176</v>
      </c>
      <c r="B2571" s="1" t="s">
        <v>89</v>
      </c>
      <c r="C2571" s="1" t="s">
        <v>1851</v>
      </c>
      <c r="D2571" t="s">
        <v>46</v>
      </c>
    </row>
    <row r="2572" spans="1:4" x14ac:dyDescent="0.45">
      <c r="A2572" s="1" t="s">
        <v>176</v>
      </c>
      <c r="B2572" s="1" t="s">
        <v>89</v>
      </c>
      <c r="C2572" s="1" t="s">
        <v>2018</v>
      </c>
      <c r="D2572" t="s">
        <v>46</v>
      </c>
    </row>
    <row r="2573" spans="1:4" x14ac:dyDescent="0.45">
      <c r="A2573" s="1" t="s">
        <v>176</v>
      </c>
      <c r="B2573" s="1" t="s">
        <v>89</v>
      </c>
      <c r="C2573" s="1" t="s">
        <v>2124</v>
      </c>
      <c r="D2573" t="s">
        <v>46</v>
      </c>
    </row>
    <row r="2574" spans="1:4" x14ac:dyDescent="0.45">
      <c r="A2574" s="1" t="s">
        <v>176</v>
      </c>
      <c r="B2574" s="1" t="s">
        <v>89</v>
      </c>
      <c r="C2574" s="1" t="s">
        <v>2209</v>
      </c>
      <c r="D2574" t="s">
        <v>46</v>
      </c>
    </row>
    <row r="2575" spans="1:4" x14ac:dyDescent="0.45">
      <c r="A2575" s="1" t="s">
        <v>176</v>
      </c>
      <c r="B2575" s="1" t="s">
        <v>89</v>
      </c>
      <c r="C2575" s="1" t="s">
        <v>2222</v>
      </c>
      <c r="D2575" t="s">
        <v>46</v>
      </c>
    </row>
    <row r="2576" spans="1:4" x14ac:dyDescent="0.45">
      <c r="A2576" s="1" t="s">
        <v>176</v>
      </c>
      <c r="B2576" s="1" t="s">
        <v>89</v>
      </c>
      <c r="C2576" s="1" t="s">
        <v>2313</v>
      </c>
      <c r="D2576" t="s">
        <v>46</v>
      </c>
    </row>
    <row r="2577" spans="1:4" x14ac:dyDescent="0.45">
      <c r="A2577" s="1" t="s">
        <v>176</v>
      </c>
      <c r="B2577" s="1" t="s">
        <v>89</v>
      </c>
      <c r="C2577" s="1" t="s">
        <v>2369</v>
      </c>
      <c r="D2577" t="s">
        <v>46</v>
      </c>
    </row>
    <row r="2578" spans="1:4" x14ac:dyDescent="0.45">
      <c r="A2578" s="1" t="s">
        <v>176</v>
      </c>
      <c r="B2578" s="1" t="s">
        <v>89</v>
      </c>
      <c r="C2578" s="1" t="s">
        <v>2389</v>
      </c>
      <c r="D2578" t="s">
        <v>46</v>
      </c>
    </row>
    <row r="2579" spans="1:4" x14ac:dyDescent="0.45">
      <c r="A2579" s="1" t="s">
        <v>176</v>
      </c>
      <c r="B2579" s="1" t="s">
        <v>89</v>
      </c>
      <c r="C2579" s="1" t="s">
        <v>2419</v>
      </c>
      <c r="D2579" t="s">
        <v>46</v>
      </c>
    </row>
    <row r="2580" spans="1:4" x14ac:dyDescent="0.45">
      <c r="A2580" s="1" t="s">
        <v>176</v>
      </c>
      <c r="B2580" s="1" t="s">
        <v>89</v>
      </c>
      <c r="C2580" s="1" t="s">
        <v>89</v>
      </c>
      <c r="D2580" t="s">
        <v>46</v>
      </c>
    </row>
    <row r="2581" spans="1:4" x14ac:dyDescent="0.45">
      <c r="A2581" s="1" t="s">
        <v>176</v>
      </c>
      <c r="B2581" s="1" t="s">
        <v>89</v>
      </c>
      <c r="C2581" s="1" t="s">
        <v>2508</v>
      </c>
      <c r="D2581" t="s">
        <v>46</v>
      </c>
    </row>
    <row r="2582" spans="1:4" x14ac:dyDescent="0.45">
      <c r="A2582" s="1" t="s">
        <v>176</v>
      </c>
      <c r="B2582" s="1" t="s">
        <v>89</v>
      </c>
      <c r="C2582" s="1" t="s">
        <v>2704</v>
      </c>
      <c r="D2582" t="s">
        <v>46</v>
      </c>
    </row>
    <row r="2583" spans="1:4" x14ac:dyDescent="0.45">
      <c r="A2583" s="1" t="s">
        <v>176</v>
      </c>
      <c r="B2583" s="1" t="s">
        <v>89</v>
      </c>
      <c r="C2583" s="1" t="s">
        <v>2711</v>
      </c>
      <c r="D2583" t="s">
        <v>46</v>
      </c>
    </row>
    <row r="2584" spans="1:4" x14ac:dyDescent="0.45">
      <c r="A2584" s="1" t="s">
        <v>176</v>
      </c>
      <c r="B2584" s="1" t="s">
        <v>89</v>
      </c>
      <c r="C2584" s="1" t="s">
        <v>2815</v>
      </c>
      <c r="D2584" t="s">
        <v>34</v>
      </c>
    </row>
    <row r="2585" spans="1:4" x14ac:dyDescent="0.45">
      <c r="A2585" s="1" t="s">
        <v>176</v>
      </c>
      <c r="B2585" s="1" t="s">
        <v>89</v>
      </c>
      <c r="C2585" s="1" t="s">
        <v>2830</v>
      </c>
      <c r="D2585" t="s">
        <v>34</v>
      </c>
    </row>
    <row r="2586" spans="1:4" x14ac:dyDescent="0.45">
      <c r="A2586" s="1" t="s">
        <v>176</v>
      </c>
      <c r="B2586" s="1" t="s">
        <v>89</v>
      </c>
      <c r="C2586" s="1" t="s">
        <v>2862</v>
      </c>
      <c r="D2586" t="s">
        <v>34</v>
      </c>
    </row>
    <row r="2587" spans="1:4" x14ac:dyDescent="0.45">
      <c r="A2587" s="1" t="s">
        <v>179</v>
      </c>
      <c r="B2587" s="1" t="s">
        <v>106</v>
      </c>
      <c r="C2587" s="1" t="s">
        <v>106</v>
      </c>
      <c r="D2587" t="s">
        <v>34</v>
      </c>
    </row>
    <row r="2588" spans="1:4" x14ac:dyDescent="0.45">
      <c r="A2588" s="1" t="s">
        <v>179</v>
      </c>
      <c r="B2588" s="1" t="s">
        <v>106</v>
      </c>
      <c r="C2588" s="1" t="s">
        <v>773</v>
      </c>
      <c r="D2588" t="s">
        <v>34</v>
      </c>
    </row>
    <row r="2589" spans="1:4" x14ac:dyDescent="0.45">
      <c r="A2589" s="1" t="s">
        <v>179</v>
      </c>
      <c r="B2589" s="1" t="s">
        <v>106</v>
      </c>
      <c r="C2589" s="1" t="s">
        <v>924</v>
      </c>
      <c r="D2589" t="s">
        <v>34</v>
      </c>
    </row>
    <row r="2590" spans="1:4" x14ac:dyDescent="0.45">
      <c r="A2590" s="1" t="s">
        <v>179</v>
      </c>
      <c r="B2590" s="1" t="s">
        <v>106</v>
      </c>
      <c r="C2590" s="1" t="s">
        <v>986</v>
      </c>
      <c r="D2590" t="s">
        <v>34</v>
      </c>
    </row>
    <row r="2591" spans="1:4" x14ac:dyDescent="0.45">
      <c r="A2591" s="1" t="s">
        <v>179</v>
      </c>
      <c r="B2591" s="1" t="s">
        <v>106</v>
      </c>
      <c r="C2591" s="1" t="s">
        <v>1141</v>
      </c>
      <c r="D2591" t="s">
        <v>34</v>
      </c>
    </row>
    <row r="2592" spans="1:4" x14ac:dyDescent="0.45">
      <c r="A2592" s="1" t="s">
        <v>179</v>
      </c>
      <c r="B2592" s="1" t="s">
        <v>106</v>
      </c>
      <c r="C2592" s="1" t="s">
        <v>1196</v>
      </c>
      <c r="D2592" t="s">
        <v>34</v>
      </c>
    </row>
    <row r="2593" spans="1:4" x14ac:dyDescent="0.45">
      <c r="A2593" s="1" t="s">
        <v>179</v>
      </c>
      <c r="B2593" s="1" t="s">
        <v>106</v>
      </c>
      <c r="C2593" s="1" t="s">
        <v>1539</v>
      </c>
      <c r="D2593" t="s">
        <v>34</v>
      </c>
    </row>
    <row r="2594" spans="1:4" x14ac:dyDescent="0.45">
      <c r="A2594" s="1" t="s">
        <v>179</v>
      </c>
      <c r="B2594" s="1" t="s">
        <v>106</v>
      </c>
      <c r="C2594" s="1" t="s">
        <v>1874</v>
      </c>
      <c r="D2594" t="s">
        <v>34</v>
      </c>
    </row>
    <row r="2595" spans="1:4" x14ac:dyDescent="0.45">
      <c r="A2595" s="1" t="s">
        <v>179</v>
      </c>
      <c r="B2595" s="1" t="s">
        <v>106</v>
      </c>
      <c r="C2595" s="1" t="s">
        <v>1969</v>
      </c>
      <c r="D2595" t="s">
        <v>34</v>
      </c>
    </row>
    <row r="2596" spans="1:4" x14ac:dyDescent="0.45">
      <c r="A2596" s="1" t="s">
        <v>179</v>
      </c>
      <c r="B2596" s="1" t="s">
        <v>106</v>
      </c>
      <c r="C2596" s="1" t="s">
        <v>2321</v>
      </c>
      <c r="D2596" t="s">
        <v>35</v>
      </c>
    </row>
    <row r="2597" spans="1:4" x14ac:dyDescent="0.45">
      <c r="A2597" s="1" t="s">
        <v>179</v>
      </c>
      <c r="B2597" s="1" t="s">
        <v>106</v>
      </c>
      <c r="C2597" s="1" t="s">
        <v>2402</v>
      </c>
      <c r="D2597" t="s">
        <v>35</v>
      </c>
    </row>
    <row r="2598" spans="1:4" x14ac:dyDescent="0.45">
      <c r="A2598" s="1" t="s">
        <v>179</v>
      </c>
      <c r="B2598" s="1" t="s">
        <v>106</v>
      </c>
      <c r="C2598" s="1" t="s">
        <v>2640</v>
      </c>
      <c r="D2598" t="s">
        <v>35</v>
      </c>
    </row>
    <row r="2599" spans="1:4" x14ac:dyDescent="0.45">
      <c r="A2599" s="1" t="s">
        <v>179</v>
      </c>
      <c r="B2599" s="1" t="s">
        <v>107</v>
      </c>
      <c r="C2599" s="1" t="s">
        <v>107</v>
      </c>
      <c r="D2599" t="s">
        <v>35</v>
      </c>
    </row>
    <row r="2600" spans="1:4" x14ac:dyDescent="0.45">
      <c r="A2600" s="1" t="s">
        <v>179</v>
      </c>
      <c r="B2600" s="1" t="s">
        <v>107</v>
      </c>
      <c r="C2600" s="1" t="s">
        <v>494</v>
      </c>
      <c r="D2600" t="s">
        <v>35</v>
      </c>
    </row>
    <row r="2601" spans="1:4" x14ac:dyDescent="0.45">
      <c r="A2601" s="1" t="s">
        <v>179</v>
      </c>
      <c r="B2601" s="1" t="s">
        <v>107</v>
      </c>
      <c r="C2601" s="1" t="s">
        <v>540</v>
      </c>
      <c r="D2601" t="s">
        <v>35</v>
      </c>
    </row>
    <row r="2602" spans="1:4" x14ac:dyDescent="0.45">
      <c r="A2602" s="1" t="s">
        <v>179</v>
      </c>
      <c r="B2602" s="1" t="s">
        <v>107</v>
      </c>
      <c r="C2602" s="1" t="s">
        <v>649</v>
      </c>
      <c r="D2602" t="s">
        <v>35</v>
      </c>
    </row>
    <row r="2603" spans="1:4" x14ac:dyDescent="0.45">
      <c r="A2603" s="1" t="s">
        <v>179</v>
      </c>
      <c r="B2603" s="1" t="s">
        <v>107</v>
      </c>
      <c r="C2603" s="1" t="s">
        <v>1114</v>
      </c>
      <c r="D2603" t="s">
        <v>35</v>
      </c>
    </row>
    <row r="2604" spans="1:4" x14ac:dyDescent="0.45">
      <c r="A2604" s="1" t="s">
        <v>179</v>
      </c>
      <c r="B2604" s="1" t="s">
        <v>107</v>
      </c>
      <c r="C2604" s="1" t="s">
        <v>1115</v>
      </c>
      <c r="D2604" t="s">
        <v>35</v>
      </c>
    </row>
    <row r="2605" spans="1:4" x14ac:dyDescent="0.45">
      <c r="A2605" s="1" t="s">
        <v>179</v>
      </c>
      <c r="B2605" s="1" t="s">
        <v>107</v>
      </c>
      <c r="C2605" s="1" t="s">
        <v>1166</v>
      </c>
      <c r="D2605" t="s">
        <v>35</v>
      </c>
    </row>
    <row r="2606" spans="1:4" x14ac:dyDescent="0.45">
      <c r="A2606" s="1" t="s">
        <v>179</v>
      </c>
      <c r="B2606" s="1" t="s">
        <v>107</v>
      </c>
      <c r="C2606" s="1" t="s">
        <v>1233</v>
      </c>
      <c r="D2606" t="s">
        <v>35</v>
      </c>
    </row>
    <row r="2607" spans="1:4" x14ac:dyDescent="0.45">
      <c r="A2607" s="1" t="s">
        <v>179</v>
      </c>
      <c r="B2607" s="1" t="s">
        <v>107</v>
      </c>
      <c r="C2607" s="1" t="s">
        <v>1475</v>
      </c>
      <c r="D2607" t="s">
        <v>35</v>
      </c>
    </row>
    <row r="2608" spans="1:4" x14ac:dyDescent="0.45">
      <c r="A2608" s="1" t="s">
        <v>179</v>
      </c>
      <c r="B2608" s="1" t="s">
        <v>107</v>
      </c>
      <c r="C2608" s="1" t="s">
        <v>1718</v>
      </c>
      <c r="D2608" t="s">
        <v>35</v>
      </c>
    </row>
    <row r="2609" spans="1:4" x14ac:dyDescent="0.45">
      <c r="A2609" s="1" t="s">
        <v>179</v>
      </c>
      <c r="B2609" s="1" t="s">
        <v>107</v>
      </c>
      <c r="C2609" s="1" t="s">
        <v>1766</v>
      </c>
      <c r="D2609" t="s">
        <v>35</v>
      </c>
    </row>
    <row r="2610" spans="1:4" x14ac:dyDescent="0.45">
      <c r="A2610" s="1" t="s">
        <v>179</v>
      </c>
      <c r="B2610" s="1" t="s">
        <v>107</v>
      </c>
      <c r="C2610" s="1" t="s">
        <v>1820</v>
      </c>
      <c r="D2610" t="s">
        <v>35</v>
      </c>
    </row>
    <row r="2611" spans="1:4" x14ac:dyDescent="0.45">
      <c r="A2611" s="1" t="s">
        <v>179</v>
      </c>
      <c r="B2611" s="1" t="s">
        <v>107</v>
      </c>
      <c r="C2611" s="1" t="s">
        <v>1917</v>
      </c>
      <c r="D2611" t="s">
        <v>35</v>
      </c>
    </row>
    <row r="2612" spans="1:4" x14ac:dyDescent="0.45">
      <c r="A2612" s="1" t="s">
        <v>179</v>
      </c>
      <c r="B2612" s="1" t="s">
        <v>107</v>
      </c>
      <c r="C2612" s="1" t="s">
        <v>2019</v>
      </c>
      <c r="D2612" t="s">
        <v>35</v>
      </c>
    </row>
    <row r="2613" spans="1:4" x14ac:dyDescent="0.45">
      <c r="A2613" s="1" t="s">
        <v>179</v>
      </c>
      <c r="B2613" s="1" t="s">
        <v>107</v>
      </c>
      <c r="C2613" s="1" t="s">
        <v>2030</v>
      </c>
      <c r="D2613" t="s">
        <v>35</v>
      </c>
    </row>
    <row r="2614" spans="1:4" x14ac:dyDescent="0.45">
      <c r="A2614" s="1" t="s">
        <v>179</v>
      </c>
      <c r="B2614" s="1" t="s">
        <v>107</v>
      </c>
      <c r="C2614" s="1" t="s">
        <v>2173</v>
      </c>
      <c r="D2614" t="s">
        <v>35</v>
      </c>
    </row>
    <row r="2615" spans="1:4" x14ac:dyDescent="0.45">
      <c r="A2615" s="1" t="s">
        <v>179</v>
      </c>
      <c r="B2615" s="1" t="s">
        <v>107</v>
      </c>
      <c r="C2615" s="1" t="s">
        <v>2264</v>
      </c>
      <c r="D2615" t="s">
        <v>35</v>
      </c>
    </row>
    <row r="2616" spans="1:4" x14ac:dyDescent="0.45">
      <c r="A2616" s="1" t="s">
        <v>179</v>
      </c>
      <c r="B2616" s="1" t="s">
        <v>107</v>
      </c>
      <c r="C2616" s="1" t="s">
        <v>2278</v>
      </c>
      <c r="D2616" t="s">
        <v>35</v>
      </c>
    </row>
    <row r="2617" spans="1:4" x14ac:dyDescent="0.45">
      <c r="A2617" s="1" t="s">
        <v>179</v>
      </c>
      <c r="B2617" s="1" t="s">
        <v>107</v>
      </c>
      <c r="C2617" s="1" t="s">
        <v>2344</v>
      </c>
      <c r="D2617" t="s">
        <v>35</v>
      </c>
    </row>
    <row r="2618" spans="1:4" x14ac:dyDescent="0.45">
      <c r="A2618" s="1" t="s">
        <v>179</v>
      </c>
      <c r="B2618" s="1" t="s">
        <v>107</v>
      </c>
      <c r="C2618" s="1" t="s">
        <v>2535</v>
      </c>
      <c r="D2618" t="s">
        <v>35</v>
      </c>
    </row>
    <row r="2619" spans="1:4" x14ac:dyDescent="0.45">
      <c r="A2619" s="1" t="s">
        <v>179</v>
      </c>
      <c r="B2619" s="1" t="s">
        <v>107</v>
      </c>
      <c r="C2619" s="1" t="s">
        <v>2749</v>
      </c>
      <c r="D2619" t="s">
        <v>40</v>
      </c>
    </row>
    <row r="2620" spans="1:4" x14ac:dyDescent="0.45">
      <c r="A2620" s="1" t="s">
        <v>179</v>
      </c>
      <c r="B2620" s="1" t="s">
        <v>107</v>
      </c>
      <c r="C2620" s="1" t="s">
        <v>2803</v>
      </c>
      <c r="D2620" t="s">
        <v>40</v>
      </c>
    </row>
    <row r="2621" spans="1:4" x14ac:dyDescent="0.45">
      <c r="A2621" s="1" t="s">
        <v>179</v>
      </c>
      <c r="B2621" s="1" t="s">
        <v>107</v>
      </c>
      <c r="C2621" s="1" t="s">
        <v>2824</v>
      </c>
      <c r="D2621" t="s">
        <v>40</v>
      </c>
    </row>
    <row r="2622" spans="1:4" x14ac:dyDescent="0.45">
      <c r="A2622" s="1" t="s">
        <v>179</v>
      </c>
      <c r="B2622" s="1" t="s">
        <v>108</v>
      </c>
      <c r="C2622" s="1" t="s">
        <v>416</v>
      </c>
      <c r="D2622" t="s">
        <v>40</v>
      </c>
    </row>
    <row r="2623" spans="1:4" x14ac:dyDescent="0.45">
      <c r="A2623" s="1" t="s">
        <v>179</v>
      </c>
      <c r="B2623" s="1" t="s">
        <v>108</v>
      </c>
      <c r="C2623" s="1" t="s">
        <v>541</v>
      </c>
      <c r="D2623" t="s">
        <v>40</v>
      </c>
    </row>
    <row r="2624" spans="1:4" x14ac:dyDescent="0.45">
      <c r="A2624" s="1" t="s">
        <v>179</v>
      </c>
      <c r="B2624" s="1" t="s">
        <v>108</v>
      </c>
      <c r="C2624" s="1" t="s">
        <v>108</v>
      </c>
      <c r="D2624" t="s">
        <v>40</v>
      </c>
    </row>
    <row r="2625" spans="1:4" x14ac:dyDescent="0.45">
      <c r="A2625" s="1" t="s">
        <v>179</v>
      </c>
      <c r="B2625" s="1" t="s">
        <v>108</v>
      </c>
      <c r="C2625" s="1" t="s">
        <v>802</v>
      </c>
      <c r="D2625" t="s">
        <v>40</v>
      </c>
    </row>
    <row r="2626" spans="1:4" x14ac:dyDescent="0.45">
      <c r="A2626" s="1" t="s">
        <v>179</v>
      </c>
      <c r="B2626" s="1" t="s">
        <v>108</v>
      </c>
      <c r="C2626" s="1" t="s">
        <v>928</v>
      </c>
      <c r="D2626" t="s">
        <v>40</v>
      </c>
    </row>
    <row r="2627" spans="1:4" x14ac:dyDescent="0.45">
      <c r="A2627" s="1" t="s">
        <v>179</v>
      </c>
      <c r="B2627" s="1" t="s">
        <v>108</v>
      </c>
      <c r="C2627" s="1" t="s">
        <v>971</v>
      </c>
      <c r="D2627" t="s">
        <v>40</v>
      </c>
    </row>
    <row r="2628" spans="1:4" x14ac:dyDescent="0.45">
      <c r="A2628" s="1" t="s">
        <v>179</v>
      </c>
      <c r="B2628" s="1" t="s">
        <v>108</v>
      </c>
      <c r="C2628" s="1" t="s">
        <v>1019</v>
      </c>
      <c r="D2628" t="s">
        <v>40</v>
      </c>
    </row>
    <row r="2629" spans="1:4" x14ac:dyDescent="0.45">
      <c r="A2629" s="1" t="s">
        <v>179</v>
      </c>
      <c r="B2629" s="1" t="s">
        <v>108</v>
      </c>
      <c r="C2629" s="1" t="s">
        <v>1224</v>
      </c>
      <c r="D2629" t="s">
        <v>40</v>
      </c>
    </row>
    <row r="2630" spans="1:4" x14ac:dyDescent="0.45">
      <c r="A2630" s="1" t="s">
        <v>179</v>
      </c>
      <c r="B2630" s="1" t="s">
        <v>108</v>
      </c>
      <c r="C2630" s="1" t="s">
        <v>1248</v>
      </c>
      <c r="D2630" t="s">
        <v>40</v>
      </c>
    </row>
    <row r="2631" spans="1:4" x14ac:dyDescent="0.45">
      <c r="A2631" s="1" t="s">
        <v>179</v>
      </c>
      <c r="B2631" s="1" t="s">
        <v>108</v>
      </c>
      <c r="C2631" s="1" t="s">
        <v>1350</v>
      </c>
      <c r="D2631" t="s">
        <v>40</v>
      </c>
    </row>
    <row r="2632" spans="1:4" x14ac:dyDescent="0.45">
      <c r="A2632" s="1" t="s">
        <v>179</v>
      </c>
      <c r="B2632" s="1" t="s">
        <v>108</v>
      </c>
      <c r="C2632" s="1" t="s">
        <v>1492</v>
      </c>
      <c r="D2632" t="s">
        <v>40</v>
      </c>
    </row>
    <row r="2633" spans="1:4" x14ac:dyDescent="0.45">
      <c r="A2633" s="1" t="s">
        <v>179</v>
      </c>
      <c r="B2633" s="1" t="s">
        <v>108</v>
      </c>
      <c r="C2633" s="1" t="s">
        <v>1560</v>
      </c>
      <c r="D2633" t="s">
        <v>40</v>
      </c>
    </row>
    <row r="2634" spans="1:4" x14ac:dyDescent="0.45">
      <c r="A2634" s="1" t="s">
        <v>179</v>
      </c>
      <c r="B2634" s="1" t="s">
        <v>108</v>
      </c>
      <c r="C2634" s="1" t="s">
        <v>1796</v>
      </c>
      <c r="D2634" t="s">
        <v>40</v>
      </c>
    </row>
    <row r="2635" spans="1:4" x14ac:dyDescent="0.45">
      <c r="A2635" s="1" t="s">
        <v>179</v>
      </c>
      <c r="B2635" s="1" t="s">
        <v>108</v>
      </c>
      <c r="C2635" s="1" t="s">
        <v>1799</v>
      </c>
      <c r="D2635" t="s">
        <v>40</v>
      </c>
    </row>
    <row r="2636" spans="1:4" x14ac:dyDescent="0.45">
      <c r="A2636" s="1" t="s">
        <v>179</v>
      </c>
      <c r="B2636" s="1" t="s">
        <v>108</v>
      </c>
      <c r="C2636" s="1" t="s">
        <v>1808</v>
      </c>
      <c r="D2636" t="s">
        <v>40</v>
      </c>
    </row>
    <row r="2637" spans="1:4" x14ac:dyDescent="0.45">
      <c r="A2637" s="1" t="s">
        <v>179</v>
      </c>
      <c r="B2637" s="1" t="s">
        <v>108</v>
      </c>
      <c r="C2637" s="1" t="s">
        <v>1841</v>
      </c>
      <c r="D2637" t="s">
        <v>40</v>
      </c>
    </row>
    <row r="2638" spans="1:4" x14ac:dyDescent="0.45">
      <c r="A2638" s="1" t="s">
        <v>179</v>
      </c>
      <c r="B2638" s="1" t="s">
        <v>108</v>
      </c>
      <c r="C2638" s="1" t="s">
        <v>1925</v>
      </c>
      <c r="D2638" t="s">
        <v>40</v>
      </c>
    </row>
    <row r="2639" spans="1:4" x14ac:dyDescent="0.45">
      <c r="A2639" s="1" t="s">
        <v>179</v>
      </c>
      <c r="B2639" s="1" t="s">
        <v>108</v>
      </c>
      <c r="C2639" s="1" t="s">
        <v>1976</v>
      </c>
      <c r="D2639" t="s">
        <v>40</v>
      </c>
    </row>
    <row r="2640" spans="1:4" x14ac:dyDescent="0.45">
      <c r="A2640" s="1" t="s">
        <v>179</v>
      </c>
      <c r="B2640" s="1" t="s">
        <v>108</v>
      </c>
      <c r="C2640" s="1" t="s">
        <v>2000</v>
      </c>
      <c r="D2640" t="s">
        <v>40</v>
      </c>
    </row>
    <row r="2641" spans="1:4" x14ac:dyDescent="0.45">
      <c r="A2641" s="1" t="s">
        <v>179</v>
      </c>
      <c r="B2641" s="1" t="s">
        <v>108</v>
      </c>
      <c r="C2641" s="1" t="s">
        <v>2145</v>
      </c>
      <c r="D2641" t="s">
        <v>40</v>
      </c>
    </row>
    <row r="2642" spans="1:4" x14ac:dyDescent="0.45">
      <c r="A2642" s="1" t="s">
        <v>179</v>
      </c>
      <c r="B2642" s="1" t="s">
        <v>108</v>
      </c>
      <c r="C2642" s="1" t="s">
        <v>2595</v>
      </c>
      <c r="D2642" t="s">
        <v>40</v>
      </c>
    </row>
    <row r="2643" spans="1:4" x14ac:dyDescent="0.45">
      <c r="A2643" s="1" t="s">
        <v>179</v>
      </c>
      <c r="B2643" s="1" t="s">
        <v>108</v>
      </c>
      <c r="C2643" s="1" t="s">
        <v>2783</v>
      </c>
      <c r="D2643" t="s">
        <v>38</v>
      </c>
    </row>
    <row r="2644" spans="1:4" x14ac:dyDescent="0.45">
      <c r="A2644" s="1" t="s">
        <v>179</v>
      </c>
      <c r="B2644" s="1" t="s">
        <v>108</v>
      </c>
      <c r="C2644" s="1" t="s">
        <v>2818</v>
      </c>
      <c r="D2644" t="s">
        <v>38</v>
      </c>
    </row>
    <row r="2645" spans="1:4" x14ac:dyDescent="0.45">
      <c r="A2645" s="1" t="s">
        <v>179</v>
      </c>
      <c r="B2645" s="1" t="s">
        <v>108</v>
      </c>
      <c r="C2645" s="1" t="s">
        <v>2869</v>
      </c>
      <c r="D2645" t="s">
        <v>38</v>
      </c>
    </row>
    <row r="2646" spans="1:4" x14ac:dyDescent="0.45">
      <c r="A2646" s="1" t="s">
        <v>179</v>
      </c>
      <c r="B2646" s="1" t="s">
        <v>109</v>
      </c>
      <c r="C2646" s="1" t="s">
        <v>603</v>
      </c>
      <c r="D2646" t="s">
        <v>38</v>
      </c>
    </row>
    <row r="2647" spans="1:4" x14ac:dyDescent="0.45">
      <c r="A2647" s="1" t="s">
        <v>179</v>
      </c>
      <c r="B2647" s="1" t="s">
        <v>109</v>
      </c>
      <c r="C2647" s="1" t="s">
        <v>843</v>
      </c>
      <c r="D2647" t="s">
        <v>38</v>
      </c>
    </row>
    <row r="2648" spans="1:4" x14ac:dyDescent="0.45">
      <c r="A2648" s="1" t="s">
        <v>179</v>
      </c>
      <c r="B2648" s="1" t="s">
        <v>109</v>
      </c>
      <c r="C2648" s="1" t="s">
        <v>109</v>
      </c>
      <c r="D2648" t="s">
        <v>38</v>
      </c>
    </row>
    <row r="2649" spans="1:4" x14ac:dyDescent="0.45">
      <c r="A2649" s="1" t="s">
        <v>179</v>
      </c>
      <c r="B2649" s="1" t="s">
        <v>109</v>
      </c>
      <c r="C2649" s="1" t="s">
        <v>1302</v>
      </c>
      <c r="D2649" t="s">
        <v>38</v>
      </c>
    </row>
    <row r="2650" spans="1:4" x14ac:dyDescent="0.45">
      <c r="A2650" s="1" t="s">
        <v>179</v>
      </c>
      <c r="B2650" s="1" t="s">
        <v>109</v>
      </c>
      <c r="C2650" s="1" t="s">
        <v>1407</v>
      </c>
      <c r="D2650" t="s">
        <v>38</v>
      </c>
    </row>
    <row r="2651" spans="1:4" x14ac:dyDescent="0.45">
      <c r="A2651" s="1" t="s">
        <v>179</v>
      </c>
      <c r="B2651" s="1" t="s">
        <v>109</v>
      </c>
      <c r="C2651" s="1" t="s">
        <v>1417</v>
      </c>
      <c r="D2651" t="s">
        <v>38</v>
      </c>
    </row>
    <row r="2652" spans="1:4" x14ac:dyDescent="0.45">
      <c r="A2652" s="1" t="s">
        <v>179</v>
      </c>
      <c r="B2652" s="1" t="s">
        <v>109</v>
      </c>
      <c r="C2652" s="1" t="s">
        <v>1668</v>
      </c>
      <c r="D2652" t="s">
        <v>38</v>
      </c>
    </row>
    <row r="2653" spans="1:4" x14ac:dyDescent="0.45">
      <c r="A2653" s="1" t="s">
        <v>179</v>
      </c>
      <c r="B2653" s="1" t="s">
        <v>109</v>
      </c>
      <c r="C2653" s="1" t="s">
        <v>1758</v>
      </c>
      <c r="D2653" t="s">
        <v>38</v>
      </c>
    </row>
    <row r="2654" spans="1:4" x14ac:dyDescent="0.45">
      <c r="A2654" s="1" t="s">
        <v>179</v>
      </c>
      <c r="B2654" s="1" t="s">
        <v>109</v>
      </c>
      <c r="C2654" s="1" t="s">
        <v>1953</v>
      </c>
      <c r="D2654" t="s">
        <v>38</v>
      </c>
    </row>
    <row r="2655" spans="1:4" x14ac:dyDescent="0.45">
      <c r="A2655" s="1" t="s">
        <v>179</v>
      </c>
      <c r="B2655" s="1" t="s">
        <v>109</v>
      </c>
      <c r="C2655" s="1" t="s">
        <v>2015</v>
      </c>
      <c r="D2655" t="s">
        <v>38</v>
      </c>
    </row>
    <row r="2656" spans="1:4" x14ac:dyDescent="0.45">
      <c r="A2656" s="1" t="s">
        <v>179</v>
      </c>
      <c r="B2656" s="1" t="s">
        <v>109</v>
      </c>
      <c r="C2656" s="1" t="s">
        <v>2098</v>
      </c>
      <c r="D2656" t="s">
        <v>38</v>
      </c>
    </row>
    <row r="2657" spans="1:4" x14ac:dyDescent="0.45">
      <c r="A2657" s="1" t="s">
        <v>179</v>
      </c>
      <c r="B2657" s="1" t="s">
        <v>109</v>
      </c>
      <c r="C2657" s="1" t="s">
        <v>2099</v>
      </c>
      <c r="D2657" t="s">
        <v>27</v>
      </c>
    </row>
    <row r="2658" spans="1:4" x14ac:dyDescent="0.45">
      <c r="A2658" s="1" t="s">
        <v>179</v>
      </c>
      <c r="B2658" s="1" t="s">
        <v>109</v>
      </c>
      <c r="C2658" s="1" t="s">
        <v>2100</v>
      </c>
      <c r="D2658" t="s">
        <v>27</v>
      </c>
    </row>
    <row r="2659" spans="1:4" x14ac:dyDescent="0.45">
      <c r="A2659" s="1" t="s">
        <v>179</v>
      </c>
      <c r="B2659" s="1" t="s">
        <v>109</v>
      </c>
      <c r="C2659" s="1" t="s">
        <v>2229</v>
      </c>
      <c r="D2659" t="s">
        <v>27</v>
      </c>
    </row>
    <row r="2660" spans="1:4" x14ac:dyDescent="0.45">
      <c r="A2660" s="1" t="s">
        <v>179</v>
      </c>
      <c r="B2660" s="1" t="s">
        <v>110</v>
      </c>
      <c r="C2660" s="1" t="s">
        <v>266</v>
      </c>
      <c r="D2660" t="s">
        <v>27</v>
      </c>
    </row>
    <row r="2661" spans="1:4" x14ac:dyDescent="0.45">
      <c r="A2661" s="1" t="s">
        <v>179</v>
      </c>
      <c r="B2661" s="1" t="s">
        <v>110</v>
      </c>
      <c r="C2661" s="1" t="s">
        <v>303</v>
      </c>
      <c r="D2661" t="s">
        <v>27</v>
      </c>
    </row>
    <row r="2662" spans="1:4" x14ac:dyDescent="0.45">
      <c r="A2662" s="1" t="s">
        <v>179</v>
      </c>
      <c r="B2662" s="1" t="s">
        <v>110</v>
      </c>
      <c r="C2662" s="1" t="s">
        <v>304</v>
      </c>
      <c r="D2662" t="s">
        <v>27</v>
      </c>
    </row>
    <row r="2663" spans="1:4" x14ac:dyDescent="0.45">
      <c r="A2663" s="1" t="s">
        <v>179</v>
      </c>
      <c r="B2663" s="1" t="s">
        <v>110</v>
      </c>
      <c r="C2663" s="1" t="s">
        <v>305</v>
      </c>
      <c r="D2663" t="s">
        <v>27</v>
      </c>
    </row>
    <row r="2664" spans="1:4" x14ac:dyDescent="0.45">
      <c r="A2664" s="1" t="s">
        <v>179</v>
      </c>
      <c r="B2664" s="1" t="s">
        <v>110</v>
      </c>
      <c r="C2664" s="1" t="s">
        <v>398</v>
      </c>
      <c r="D2664" t="s">
        <v>27</v>
      </c>
    </row>
    <row r="2665" spans="1:4" x14ac:dyDescent="0.45">
      <c r="A2665" s="1" t="s">
        <v>179</v>
      </c>
      <c r="B2665" s="1" t="s">
        <v>110</v>
      </c>
      <c r="C2665" s="1" t="s">
        <v>525</v>
      </c>
      <c r="D2665" t="s">
        <v>27</v>
      </c>
    </row>
    <row r="2666" spans="1:4" x14ac:dyDescent="0.45">
      <c r="A2666" s="1" t="s">
        <v>179</v>
      </c>
      <c r="B2666" s="1" t="s">
        <v>110</v>
      </c>
      <c r="C2666" s="1" t="s">
        <v>652</v>
      </c>
      <c r="D2666" t="s">
        <v>27</v>
      </c>
    </row>
    <row r="2667" spans="1:4" x14ac:dyDescent="0.45">
      <c r="A2667" s="1" t="s">
        <v>179</v>
      </c>
      <c r="B2667" s="1" t="s">
        <v>110</v>
      </c>
      <c r="C2667" s="1" t="s">
        <v>692</v>
      </c>
      <c r="D2667" t="s">
        <v>27</v>
      </c>
    </row>
    <row r="2668" spans="1:4" x14ac:dyDescent="0.45">
      <c r="A2668" s="1" t="s">
        <v>179</v>
      </c>
      <c r="B2668" s="1" t="s">
        <v>110</v>
      </c>
      <c r="C2668" s="1" t="s">
        <v>720</v>
      </c>
      <c r="D2668" t="s">
        <v>27</v>
      </c>
    </row>
    <row r="2669" spans="1:4" x14ac:dyDescent="0.45">
      <c r="A2669" s="1" t="s">
        <v>179</v>
      </c>
      <c r="B2669" s="1" t="s">
        <v>110</v>
      </c>
      <c r="C2669" s="1" t="s">
        <v>922</v>
      </c>
      <c r="D2669" t="s">
        <v>27</v>
      </c>
    </row>
    <row r="2670" spans="1:4" x14ac:dyDescent="0.45">
      <c r="A2670" s="1" t="s">
        <v>179</v>
      </c>
      <c r="B2670" s="1" t="s">
        <v>110</v>
      </c>
      <c r="C2670" s="1" t="s">
        <v>925</v>
      </c>
      <c r="D2670" t="s">
        <v>27</v>
      </c>
    </row>
    <row r="2671" spans="1:4" x14ac:dyDescent="0.45">
      <c r="A2671" s="1" t="s">
        <v>179</v>
      </c>
      <c r="B2671" s="1" t="s">
        <v>110</v>
      </c>
      <c r="C2671" s="1" t="s">
        <v>979</v>
      </c>
      <c r="D2671" t="s">
        <v>27</v>
      </c>
    </row>
    <row r="2672" spans="1:4" x14ac:dyDescent="0.45">
      <c r="A2672" s="1" t="s">
        <v>179</v>
      </c>
      <c r="B2672" s="1" t="s">
        <v>110</v>
      </c>
      <c r="C2672" s="1" t="s">
        <v>996</v>
      </c>
      <c r="D2672" t="s">
        <v>27</v>
      </c>
    </row>
    <row r="2673" spans="1:4" x14ac:dyDescent="0.45">
      <c r="A2673" s="1" t="s">
        <v>179</v>
      </c>
      <c r="B2673" s="1" t="s">
        <v>110</v>
      </c>
      <c r="C2673" s="1" t="s">
        <v>999</v>
      </c>
      <c r="D2673" t="s">
        <v>27</v>
      </c>
    </row>
    <row r="2674" spans="1:4" x14ac:dyDescent="0.45">
      <c r="A2674" s="1" t="s">
        <v>179</v>
      </c>
      <c r="B2674" s="1" t="s">
        <v>110</v>
      </c>
      <c r="C2674" s="1" t="s">
        <v>1002</v>
      </c>
      <c r="D2674" t="s">
        <v>27</v>
      </c>
    </row>
    <row r="2675" spans="1:4" x14ac:dyDescent="0.45">
      <c r="A2675" s="1" t="s">
        <v>179</v>
      </c>
      <c r="B2675" s="1" t="s">
        <v>110</v>
      </c>
      <c r="C2675" s="1" t="s">
        <v>1158</v>
      </c>
      <c r="D2675" t="s">
        <v>27</v>
      </c>
    </row>
    <row r="2676" spans="1:4" x14ac:dyDescent="0.45">
      <c r="A2676" s="1" t="s">
        <v>179</v>
      </c>
      <c r="B2676" s="1" t="s">
        <v>110</v>
      </c>
      <c r="C2676" s="1" t="s">
        <v>1221</v>
      </c>
      <c r="D2676" t="s">
        <v>27</v>
      </c>
    </row>
    <row r="2677" spans="1:4" x14ac:dyDescent="0.45">
      <c r="A2677" s="1" t="s">
        <v>179</v>
      </c>
      <c r="B2677" s="1" t="s">
        <v>110</v>
      </c>
      <c r="C2677" s="1" t="s">
        <v>1292</v>
      </c>
      <c r="D2677" t="s">
        <v>27</v>
      </c>
    </row>
    <row r="2678" spans="1:4" x14ac:dyDescent="0.45">
      <c r="A2678" s="1" t="s">
        <v>179</v>
      </c>
      <c r="B2678" s="1" t="s">
        <v>110</v>
      </c>
      <c r="C2678" s="1" t="s">
        <v>1323</v>
      </c>
      <c r="D2678" t="s">
        <v>27</v>
      </c>
    </row>
    <row r="2679" spans="1:4" x14ac:dyDescent="0.45">
      <c r="A2679" s="1" t="s">
        <v>179</v>
      </c>
      <c r="B2679" s="1" t="s">
        <v>110</v>
      </c>
      <c r="C2679" s="1" t="s">
        <v>1379</v>
      </c>
      <c r="D2679" t="s">
        <v>27</v>
      </c>
    </row>
    <row r="2680" spans="1:4" x14ac:dyDescent="0.45">
      <c r="A2680" s="1" t="s">
        <v>179</v>
      </c>
      <c r="B2680" s="1" t="s">
        <v>110</v>
      </c>
      <c r="C2680" s="1" t="s">
        <v>1380</v>
      </c>
      <c r="D2680" t="s">
        <v>27</v>
      </c>
    </row>
    <row r="2681" spans="1:4" x14ac:dyDescent="0.45">
      <c r="A2681" s="1" t="s">
        <v>179</v>
      </c>
      <c r="B2681" s="1" t="s">
        <v>110</v>
      </c>
      <c r="C2681" s="1" t="s">
        <v>1383</v>
      </c>
      <c r="D2681" t="s">
        <v>27</v>
      </c>
    </row>
    <row r="2682" spans="1:4" x14ac:dyDescent="0.45">
      <c r="A2682" s="1" t="s">
        <v>179</v>
      </c>
      <c r="B2682" s="1" t="s">
        <v>110</v>
      </c>
      <c r="C2682" s="1" t="s">
        <v>1384</v>
      </c>
      <c r="D2682" t="s">
        <v>27</v>
      </c>
    </row>
    <row r="2683" spans="1:4" x14ac:dyDescent="0.45">
      <c r="A2683" s="1" t="s">
        <v>179</v>
      </c>
      <c r="B2683" s="1" t="s">
        <v>110</v>
      </c>
      <c r="C2683" s="1" t="s">
        <v>1388</v>
      </c>
      <c r="D2683" t="s">
        <v>27</v>
      </c>
    </row>
    <row r="2684" spans="1:4" x14ac:dyDescent="0.45">
      <c r="A2684" s="1" t="s">
        <v>179</v>
      </c>
      <c r="B2684" s="1" t="s">
        <v>110</v>
      </c>
      <c r="C2684" s="1" t="s">
        <v>1389</v>
      </c>
      <c r="D2684" t="s">
        <v>27</v>
      </c>
    </row>
    <row r="2685" spans="1:4" x14ac:dyDescent="0.45">
      <c r="A2685" s="1" t="s">
        <v>179</v>
      </c>
      <c r="B2685" s="1" t="s">
        <v>110</v>
      </c>
      <c r="C2685" s="1" t="s">
        <v>1390</v>
      </c>
      <c r="D2685" t="s">
        <v>27</v>
      </c>
    </row>
    <row r="2686" spans="1:4" x14ac:dyDescent="0.45">
      <c r="A2686" s="1" t="s">
        <v>179</v>
      </c>
      <c r="B2686" s="1" t="s">
        <v>110</v>
      </c>
      <c r="C2686" s="1" t="s">
        <v>1393</v>
      </c>
      <c r="D2686" t="s">
        <v>27</v>
      </c>
    </row>
    <row r="2687" spans="1:4" x14ac:dyDescent="0.45">
      <c r="A2687" s="1" t="s">
        <v>179</v>
      </c>
      <c r="B2687" s="1" t="s">
        <v>110</v>
      </c>
      <c r="C2687" s="1" t="s">
        <v>1394</v>
      </c>
      <c r="D2687" t="s">
        <v>27</v>
      </c>
    </row>
    <row r="2688" spans="1:4" x14ac:dyDescent="0.45">
      <c r="A2688" s="1" t="s">
        <v>179</v>
      </c>
      <c r="B2688" s="1" t="s">
        <v>110</v>
      </c>
      <c r="C2688" s="1" t="s">
        <v>110</v>
      </c>
      <c r="D2688" t="s">
        <v>27</v>
      </c>
    </row>
    <row r="2689" spans="1:4" x14ac:dyDescent="0.45">
      <c r="A2689" s="1" t="s">
        <v>179</v>
      </c>
      <c r="B2689" s="1" t="s">
        <v>110</v>
      </c>
      <c r="C2689" s="1" t="s">
        <v>1396</v>
      </c>
      <c r="D2689" t="s">
        <v>27</v>
      </c>
    </row>
    <row r="2690" spans="1:4" x14ac:dyDescent="0.45">
      <c r="A2690" s="1" t="s">
        <v>179</v>
      </c>
      <c r="B2690" s="1" t="s">
        <v>110</v>
      </c>
      <c r="C2690" s="1" t="s">
        <v>1397</v>
      </c>
      <c r="D2690" t="s">
        <v>27</v>
      </c>
    </row>
    <row r="2691" spans="1:4" x14ac:dyDescent="0.45">
      <c r="A2691" s="1" t="s">
        <v>179</v>
      </c>
      <c r="B2691" s="1" t="s">
        <v>110</v>
      </c>
      <c r="C2691" s="1" t="s">
        <v>1398</v>
      </c>
      <c r="D2691" t="s">
        <v>27</v>
      </c>
    </row>
    <row r="2692" spans="1:4" x14ac:dyDescent="0.45">
      <c r="A2692" s="1" t="s">
        <v>179</v>
      </c>
      <c r="B2692" s="1" t="s">
        <v>110</v>
      </c>
      <c r="C2692" s="1" t="s">
        <v>1454</v>
      </c>
      <c r="D2692" t="s">
        <v>27</v>
      </c>
    </row>
    <row r="2693" spans="1:4" x14ac:dyDescent="0.45">
      <c r="A2693" s="1" t="s">
        <v>179</v>
      </c>
      <c r="B2693" s="1" t="s">
        <v>110</v>
      </c>
      <c r="C2693" s="1" t="s">
        <v>1493</v>
      </c>
      <c r="D2693" t="s">
        <v>27</v>
      </c>
    </row>
    <row r="2694" spans="1:4" x14ac:dyDescent="0.45">
      <c r="A2694" s="1" t="s">
        <v>179</v>
      </c>
      <c r="B2694" s="1" t="s">
        <v>110</v>
      </c>
      <c r="C2694" s="1" t="s">
        <v>1496</v>
      </c>
      <c r="D2694" t="s">
        <v>27</v>
      </c>
    </row>
    <row r="2695" spans="1:4" x14ac:dyDescent="0.45">
      <c r="A2695" s="1" t="s">
        <v>179</v>
      </c>
      <c r="B2695" s="1" t="s">
        <v>110</v>
      </c>
      <c r="C2695" s="1" t="s">
        <v>1518</v>
      </c>
      <c r="D2695" t="s">
        <v>27</v>
      </c>
    </row>
    <row r="2696" spans="1:4" x14ac:dyDescent="0.45">
      <c r="A2696" s="1" t="s">
        <v>179</v>
      </c>
      <c r="B2696" s="1" t="s">
        <v>110</v>
      </c>
      <c r="C2696" s="1" t="s">
        <v>1683</v>
      </c>
      <c r="D2696" t="s">
        <v>27</v>
      </c>
    </row>
    <row r="2697" spans="1:4" x14ac:dyDescent="0.45">
      <c r="A2697" s="1" t="s">
        <v>179</v>
      </c>
      <c r="B2697" s="1" t="s">
        <v>110</v>
      </c>
      <c r="C2697" s="1" t="s">
        <v>1842</v>
      </c>
      <c r="D2697" t="s">
        <v>27</v>
      </c>
    </row>
    <row r="2698" spans="1:4" x14ac:dyDescent="0.45">
      <c r="A2698" s="1" t="s">
        <v>179</v>
      </c>
      <c r="B2698" s="1" t="s">
        <v>110</v>
      </c>
      <c r="C2698" s="1" t="s">
        <v>1850</v>
      </c>
      <c r="D2698" t="s">
        <v>27</v>
      </c>
    </row>
    <row r="2699" spans="1:4" x14ac:dyDescent="0.45">
      <c r="A2699" s="1" t="s">
        <v>179</v>
      </c>
      <c r="B2699" s="1" t="s">
        <v>110</v>
      </c>
      <c r="C2699" s="1" t="s">
        <v>1853</v>
      </c>
      <c r="D2699" t="s">
        <v>27</v>
      </c>
    </row>
    <row r="2700" spans="1:4" x14ac:dyDescent="0.45">
      <c r="A2700" s="1" t="s">
        <v>179</v>
      </c>
      <c r="B2700" s="1" t="s">
        <v>110</v>
      </c>
      <c r="C2700" s="1" t="s">
        <v>1916</v>
      </c>
      <c r="D2700" t="s">
        <v>27</v>
      </c>
    </row>
    <row r="2701" spans="1:4" x14ac:dyDescent="0.45">
      <c r="A2701" s="1" t="s">
        <v>179</v>
      </c>
      <c r="B2701" s="1" t="s">
        <v>110</v>
      </c>
      <c r="C2701" s="1" t="s">
        <v>1978</v>
      </c>
      <c r="D2701" t="s">
        <v>27</v>
      </c>
    </row>
    <row r="2702" spans="1:4" x14ac:dyDescent="0.45">
      <c r="A2702" s="1" t="s">
        <v>179</v>
      </c>
      <c r="B2702" s="1" t="s">
        <v>110</v>
      </c>
      <c r="C2702" s="1" t="s">
        <v>1992</v>
      </c>
      <c r="D2702" t="s">
        <v>27</v>
      </c>
    </row>
    <row r="2703" spans="1:4" x14ac:dyDescent="0.45">
      <c r="A2703" s="1" t="s">
        <v>179</v>
      </c>
      <c r="B2703" s="1" t="s">
        <v>110</v>
      </c>
      <c r="C2703" s="1" t="s">
        <v>2227</v>
      </c>
      <c r="D2703" t="s">
        <v>27</v>
      </c>
    </row>
    <row r="2704" spans="1:4" x14ac:dyDescent="0.45">
      <c r="A2704" s="1" t="s">
        <v>179</v>
      </c>
      <c r="B2704" s="1" t="s">
        <v>110</v>
      </c>
      <c r="C2704" s="1" t="s">
        <v>2330</v>
      </c>
      <c r="D2704" t="s">
        <v>27</v>
      </c>
    </row>
    <row r="2705" spans="1:4" x14ac:dyDescent="0.45">
      <c r="A2705" s="1" t="s">
        <v>179</v>
      </c>
      <c r="B2705" s="1" t="s">
        <v>110</v>
      </c>
      <c r="C2705" s="1" t="s">
        <v>2505</v>
      </c>
      <c r="D2705" t="s">
        <v>27</v>
      </c>
    </row>
    <row r="2706" spans="1:4" x14ac:dyDescent="0.45">
      <c r="A2706" s="1" t="s">
        <v>179</v>
      </c>
      <c r="B2706" s="1" t="s">
        <v>110</v>
      </c>
      <c r="C2706" s="1" t="s">
        <v>2550</v>
      </c>
      <c r="D2706" t="s">
        <v>27</v>
      </c>
    </row>
    <row r="2707" spans="1:4" x14ac:dyDescent="0.45">
      <c r="A2707" s="1" t="s">
        <v>179</v>
      </c>
      <c r="B2707" s="1" t="s">
        <v>110</v>
      </c>
      <c r="C2707" s="1" t="s">
        <v>2589</v>
      </c>
      <c r="D2707" t="s">
        <v>27</v>
      </c>
    </row>
    <row r="2708" spans="1:4" x14ac:dyDescent="0.45">
      <c r="A2708" s="1" t="s">
        <v>179</v>
      </c>
      <c r="B2708" s="1" t="s">
        <v>110</v>
      </c>
      <c r="C2708" s="1" t="s">
        <v>2590</v>
      </c>
      <c r="D2708" t="s">
        <v>27</v>
      </c>
    </row>
    <row r="2709" spans="1:4" x14ac:dyDescent="0.45">
      <c r="A2709" s="1" t="s">
        <v>179</v>
      </c>
      <c r="B2709" s="1" t="s">
        <v>110</v>
      </c>
      <c r="C2709" s="1" t="s">
        <v>2618</v>
      </c>
      <c r="D2709" t="s">
        <v>27</v>
      </c>
    </row>
    <row r="2710" spans="1:4" x14ac:dyDescent="0.45">
      <c r="A2710" s="1" t="s">
        <v>179</v>
      </c>
      <c r="B2710" s="1" t="s">
        <v>110</v>
      </c>
      <c r="C2710" s="1" t="s">
        <v>2673</v>
      </c>
      <c r="D2710" t="s">
        <v>27</v>
      </c>
    </row>
    <row r="2711" spans="1:4" x14ac:dyDescent="0.45">
      <c r="A2711" s="1" t="s">
        <v>179</v>
      </c>
      <c r="B2711" s="1" t="s">
        <v>110</v>
      </c>
      <c r="C2711" s="1" t="s">
        <v>2702</v>
      </c>
      <c r="D2711" t="s">
        <v>27</v>
      </c>
    </row>
    <row r="2712" spans="1:4" x14ac:dyDescent="0.45">
      <c r="A2712" s="1" t="s">
        <v>179</v>
      </c>
      <c r="B2712" s="1" t="s">
        <v>110</v>
      </c>
      <c r="C2712" s="1" t="s">
        <v>2745</v>
      </c>
      <c r="D2712" t="s">
        <v>27</v>
      </c>
    </row>
    <row r="2713" spans="1:4" x14ac:dyDescent="0.45">
      <c r="A2713" s="1" t="s">
        <v>179</v>
      </c>
      <c r="B2713" s="1" t="s">
        <v>110</v>
      </c>
      <c r="C2713" s="1" t="s">
        <v>2755</v>
      </c>
      <c r="D2713" t="s">
        <v>10</v>
      </c>
    </row>
    <row r="2714" spans="1:4" x14ac:dyDescent="0.45">
      <c r="A2714" s="1" t="s">
        <v>179</v>
      </c>
      <c r="B2714" s="1" t="s">
        <v>110</v>
      </c>
      <c r="C2714" s="1" t="s">
        <v>2816</v>
      </c>
      <c r="D2714" t="s">
        <v>10</v>
      </c>
    </row>
    <row r="2715" spans="1:4" x14ac:dyDescent="0.45">
      <c r="A2715" s="1" t="s">
        <v>179</v>
      </c>
      <c r="B2715" s="1" t="s">
        <v>110</v>
      </c>
      <c r="C2715" s="1" t="s">
        <v>2882</v>
      </c>
      <c r="D2715" t="s">
        <v>10</v>
      </c>
    </row>
    <row r="2716" spans="1:4" x14ac:dyDescent="0.45">
      <c r="A2716" s="1" t="s">
        <v>179</v>
      </c>
      <c r="B2716" s="1" t="s">
        <v>111</v>
      </c>
      <c r="C2716" s="1" t="s">
        <v>251</v>
      </c>
      <c r="D2716" t="s">
        <v>10</v>
      </c>
    </row>
    <row r="2717" spans="1:4" x14ac:dyDescent="0.45">
      <c r="A2717" s="1" t="s">
        <v>179</v>
      </c>
      <c r="B2717" s="1" t="s">
        <v>111</v>
      </c>
      <c r="C2717" s="1" t="s">
        <v>264</v>
      </c>
      <c r="D2717" t="s">
        <v>10</v>
      </c>
    </row>
    <row r="2718" spans="1:4" x14ac:dyDescent="0.45">
      <c r="A2718" s="1" t="s">
        <v>179</v>
      </c>
      <c r="B2718" s="1" t="s">
        <v>111</v>
      </c>
      <c r="C2718" s="1" t="s">
        <v>296</v>
      </c>
      <c r="D2718" t="s">
        <v>10</v>
      </c>
    </row>
    <row r="2719" spans="1:4" x14ac:dyDescent="0.45">
      <c r="A2719" s="1" t="s">
        <v>179</v>
      </c>
      <c r="B2719" s="1" t="s">
        <v>111</v>
      </c>
      <c r="C2719" s="1" t="s">
        <v>411</v>
      </c>
      <c r="D2719" t="s">
        <v>10</v>
      </c>
    </row>
    <row r="2720" spans="1:4" x14ac:dyDescent="0.45">
      <c r="A2720" s="1" t="s">
        <v>179</v>
      </c>
      <c r="B2720" s="1" t="s">
        <v>111</v>
      </c>
      <c r="C2720" s="1" t="s">
        <v>663</v>
      </c>
      <c r="D2720" t="s">
        <v>10</v>
      </c>
    </row>
    <row r="2721" spans="1:4" x14ac:dyDescent="0.45">
      <c r="A2721" s="1" t="s">
        <v>179</v>
      </c>
      <c r="B2721" s="1" t="s">
        <v>111</v>
      </c>
      <c r="C2721" s="1" t="s">
        <v>532</v>
      </c>
      <c r="D2721" t="s">
        <v>10</v>
      </c>
    </row>
    <row r="2722" spans="1:4" x14ac:dyDescent="0.45">
      <c r="A2722" s="1" t="s">
        <v>179</v>
      </c>
      <c r="B2722" s="1" t="s">
        <v>111</v>
      </c>
      <c r="C2722" s="1" t="s">
        <v>597</v>
      </c>
      <c r="D2722" t="s">
        <v>10</v>
      </c>
    </row>
    <row r="2723" spans="1:4" x14ac:dyDescent="0.45">
      <c r="A2723" s="1" t="s">
        <v>179</v>
      </c>
      <c r="B2723" s="1" t="s">
        <v>111</v>
      </c>
      <c r="C2723" s="1" t="s">
        <v>615</v>
      </c>
      <c r="D2723" t="s">
        <v>10</v>
      </c>
    </row>
    <row r="2724" spans="1:4" x14ac:dyDescent="0.45">
      <c r="A2724" s="1" t="s">
        <v>179</v>
      </c>
      <c r="B2724" s="1" t="s">
        <v>111</v>
      </c>
      <c r="C2724" s="1" t="s">
        <v>683</v>
      </c>
      <c r="D2724" t="s">
        <v>10</v>
      </c>
    </row>
    <row r="2725" spans="1:4" x14ac:dyDescent="0.45">
      <c r="A2725" s="1" t="s">
        <v>179</v>
      </c>
      <c r="B2725" s="1" t="s">
        <v>111</v>
      </c>
      <c r="C2725" s="1" t="s">
        <v>839</v>
      </c>
      <c r="D2725" t="s">
        <v>10</v>
      </c>
    </row>
    <row r="2726" spans="1:4" x14ac:dyDescent="0.45">
      <c r="A2726" s="1" t="s">
        <v>179</v>
      </c>
      <c r="B2726" s="1" t="s">
        <v>111</v>
      </c>
      <c r="C2726" s="1" t="s">
        <v>1085</v>
      </c>
      <c r="D2726" t="s">
        <v>10</v>
      </c>
    </row>
    <row r="2727" spans="1:4" x14ac:dyDescent="0.45">
      <c r="A2727" s="1" t="s">
        <v>179</v>
      </c>
      <c r="B2727" s="1" t="s">
        <v>111</v>
      </c>
      <c r="C2727" s="1" t="s">
        <v>1102</v>
      </c>
      <c r="D2727" t="s">
        <v>10</v>
      </c>
    </row>
    <row r="2728" spans="1:4" x14ac:dyDescent="0.45">
      <c r="A2728" s="1" t="s">
        <v>179</v>
      </c>
      <c r="B2728" s="1" t="s">
        <v>111</v>
      </c>
      <c r="C2728" s="1" t="s">
        <v>1195</v>
      </c>
      <c r="D2728" t="s">
        <v>10</v>
      </c>
    </row>
    <row r="2729" spans="1:4" x14ac:dyDescent="0.45">
      <c r="A2729" s="1" t="s">
        <v>179</v>
      </c>
      <c r="B2729" s="1" t="s">
        <v>111</v>
      </c>
      <c r="C2729" s="1" t="s">
        <v>1262</v>
      </c>
      <c r="D2729" t="s">
        <v>10</v>
      </c>
    </row>
    <row r="2730" spans="1:4" x14ac:dyDescent="0.45">
      <c r="A2730" s="1" t="s">
        <v>179</v>
      </c>
      <c r="B2730" s="1" t="s">
        <v>111</v>
      </c>
      <c r="C2730" s="1" t="s">
        <v>1317</v>
      </c>
      <c r="D2730" t="s">
        <v>10</v>
      </c>
    </row>
    <row r="2731" spans="1:4" x14ac:dyDescent="0.45">
      <c r="A2731" s="1" t="s">
        <v>179</v>
      </c>
      <c r="B2731" s="1" t="s">
        <v>111</v>
      </c>
      <c r="C2731" s="1" t="s">
        <v>1356</v>
      </c>
      <c r="D2731" t="s">
        <v>10</v>
      </c>
    </row>
    <row r="2732" spans="1:4" x14ac:dyDescent="0.45">
      <c r="A2732" s="1" t="s">
        <v>179</v>
      </c>
      <c r="B2732" s="1" t="s">
        <v>111</v>
      </c>
      <c r="C2732" s="1" t="s">
        <v>1377</v>
      </c>
      <c r="D2732" t="s">
        <v>10</v>
      </c>
    </row>
    <row r="2733" spans="1:4" x14ac:dyDescent="0.45">
      <c r="A2733" s="1" t="s">
        <v>179</v>
      </c>
      <c r="B2733" s="1" t="s">
        <v>111</v>
      </c>
      <c r="C2733" s="1" t="s">
        <v>111</v>
      </c>
      <c r="D2733" t="s">
        <v>10</v>
      </c>
    </row>
    <row r="2734" spans="1:4" x14ac:dyDescent="0.45">
      <c r="A2734" s="1" t="s">
        <v>179</v>
      </c>
      <c r="B2734" s="1" t="s">
        <v>111</v>
      </c>
      <c r="C2734" s="1" t="s">
        <v>1650</v>
      </c>
      <c r="D2734" t="s">
        <v>10</v>
      </c>
    </row>
    <row r="2735" spans="1:4" x14ac:dyDescent="0.45">
      <c r="A2735" s="1" t="s">
        <v>179</v>
      </c>
      <c r="B2735" s="1" t="s">
        <v>111</v>
      </c>
      <c r="C2735" s="1" t="s">
        <v>1713</v>
      </c>
      <c r="D2735" t="s">
        <v>10</v>
      </c>
    </row>
    <row r="2736" spans="1:4" x14ac:dyDescent="0.45">
      <c r="A2736" s="1" t="s">
        <v>179</v>
      </c>
      <c r="B2736" s="1" t="s">
        <v>111</v>
      </c>
      <c r="C2736" s="1" t="s">
        <v>1906</v>
      </c>
      <c r="D2736" t="s">
        <v>10</v>
      </c>
    </row>
    <row r="2737" spans="1:4" x14ac:dyDescent="0.45">
      <c r="A2737" s="1" t="s">
        <v>179</v>
      </c>
      <c r="B2737" s="1" t="s">
        <v>111</v>
      </c>
      <c r="C2737" s="1" t="s">
        <v>1977</v>
      </c>
      <c r="D2737" t="s">
        <v>10</v>
      </c>
    </row>
    <row r="2738" spans="1:4" x14ac:dyDescent="0.45">
      <c r="A2738" s="1" t="s">
        <v>179</v>
      </c>
      <c r="B2738" s="1" t="s">
        <v>111</v>
      </c>
      <c r="C2738" s="1" t="s">
        <v>2035</v>
      </c>
      <c r="D2738" t="s">
        <v>10</v>
      </c>
    </row>
    <row r="2739" spans="1:4" x14ac:dyDescent="0.45">
      <c r="A2739" s="1" t="s">
        <v>179</v>
      </c>
      <c r="B2739" s="1" t="s">
        <v>111</v>
      </c>
      <c r="C2739" s="1" t="s">
        <v>2047</v>
      </c>
      <c r="D2739" t="s">
        <v>10</v>
      </c>
    </row>
    <row r="2740" spans="1:4" x14ac:dyDescent="0.45">
      <c r="A2740" s="1" t="s">
        <v>179</v>
      </c>
      <c r="B2740" s="1" t="s">
        <v>111</v>
      </c>
      <c r="C2740" s="1" t="s">
        <v>2179</v>
      </c>
      <c r="D2740" t="s">
        <v>10</v>
      </c>
    </row>
    <row r="2741" spans="1:4" x14ac:dyDescent="0.45">
      <c r="A2741" s="1" t="s">
        <v>179</v>
      </c>
      <c r="B2741" s="1" t="s">
        <v>111</v>
      </c>
      <c r="C2741" s="1" t="s">
        <v>2178</v>
      </c>
      <c r="D2741" t="s">
        <v>10</v>
      </c>
    </row>
    <row r="2742" spans="1:4" x14ac:dyDescent="0.45">
      <c r="A2742" s="1" t="s">
        <v>179</v>
      </c>
      <c r="B2742" s="1" t="s">
        <v>111</v>
      </c>
      <c r="C2742" s="1" t="s">
        <v>2206</v>
      </c>
      <c r="D2742" t="s">
        <v>10</v>
      </c>
    </row>
    <row r="2743" spans="1:4" x14ac:dyDescent="0.45">
      <c r="A2743" s="1" t="s">
        <v>179</v>
      </c>
      <c r="B2743" s="1" t="s">
        <v>111</v>
      </c>
      <c r="C2743" s="1" t="s">
        <v>2230</v>
      </c>
      <c r="D2743" t="s">
        <v>10</v>
      </c>
    </row>
    <row r="2744" spans="1:4" x14ac:dyDescent="0.45">
      <c r="A2744" s="1" t="s">
        <v>179</v>
      </c>
      <c r="B2744" s="1" t="s">
        <v>111</v>
      </c>
      <c r="C2744" s="1" t="s">
        <v>2308</v>
      </c>
      <c r="D2744" t="s">
        <v>10</v>
      </c>
    </row>
    <row r="2745" spans="1:4" x14ac:dyDescent="0.45">
      <c r="A2745" s="1" t="s">
        <v>179</v>
      </c>
      <c r="B2745" s="1" t="s">
        <v>111</v>
      </c>
      <c r="C2745" s="1" t="s">
        <v>2420</v>
      </c>
      <c r="D2745" t="s">
        <v>10</v>
      </c>
    </row>
    <row r="2746" spans="1:4" x14ac:dyDescent="0.45">
      <c r="A2746" s="1" t="s">
        <v>179</v>
      </c>
      <c r="B2746" s="1" t="s">
        <v>111</v>
      </c>
      <c r="C2746" s="1" t="s">
        <v>2482</v>
      </c>
      <c r="D2746" t="s">
        <v>10</v>
      </c>
    </row>
    <row r="2747" spans="1:4" x14ac:dyDescent="0.45">
      <c r="A2747" s="1" t="s">
        <v>179</v>
      </c>
      <c r="B2747" s="1" t="s">
        <v>111</v>
      </c>
      <c r="C2747" s="1" t="s">
        <v>2500</v>
      </c>
      <c r="D2747" t="s">
        <v>10</v>
      </c>
    </row>
    <row r="2748" spans="1:4" x14ac:dyDescent="0.45">
      <c r="A2748" s="1" t="s">
        <v>179</v>
      </c>
      <c r="B2748" s="1" t="s">
        <v>111</v>
      </c>
      <c r="C2748" s="1" t="s">
        <v>2517</v>
      </c>
      <c r="D2748" t="s">
        <v>10</v>
      </c>
    </row>
    <row r="2749" spans="1:4" x14ac:dyDescent="0.45">
      <c r="A2749" s="1" t="s">
        <v>179</v>
      </c>
      <c r="B2749" s="1" t="s">
        <v>111</v>
      </c>
      <c r="C2749" s="1" t="s">
        <v>2522</v>
      </c>
      <c r="D2749" t="s">
        <v>10</v>
      </c>
    </row>
    <row r="2750" spans="1:4" x14ac:dyDescent="0.45">
      <c r="A2750" s="1" t="s">
        <v>179</v>
      </c>
      <c r="B2750" s="1" t="s">
        <v>111</v>
      </c>
      <c r="C2750" s="1" t="s">
        <v>2523</v>
      </c>
      <c r="D2750" t="s">
        <v>10</v>
      </c>
    </row>
    <row r="2751" spans="1:4" x14ac:dyDescent="0.45">
      <c r="A2751" s="1" t="s">
        <v>179</v>
      </c>
      <c r="B2751" s="1" t="s">
        <v>111</v>
      </c>
      <c r="C2751" s="1" t="s">
        <v>2524</v>
      </c>
      <c r="D2751" t="s">
        <v>10</v>
      </c>
    </row>
    <row r="2752" spans="1:4" x14ac:dyDescent="0.45">
      <c r="A2752" s="1" t="s">
        <v>179</v>
      </c>
      <c r="B2752" s="1" t="s">
        <v>111</v>
      </c>
      <c r="C2752" s="1" t="s">
        <v>2525</v>
      </c>
      <c r="D2752" t="s">
        <v>10</v>
      </c>
    </row>
    <row r="2753" spans="1:4" x14ac:dyDescent="0.45">
      <c r="A2753" s="1" t="s">
        <v>179</v>
      </c>
      <c r="B2753" s="1" t="s">
        <v>111</v>
      </c>
      <c r="C2753" s="1" t="s">
        <v>2526</v>
      </c>
      <c r="D2753" t="s">
        <v>10</v>
      </c>
    </row>
    <row r="2754" spans="1:4" x14ac:dyDescent="0.45">
      <c r="A2754" s="1" t="s">
        <v>179</v>
      </c>
      <c r="B2754" s="1" t="s">
        <v>111</v>
      </c>
      <c r="C2754" s="1" t="s">
        <v>2575</v>
      </c>
      <c r="D2754" t="s">
        <v>10</v>
      </c>
    </row>
    <row r="2755" spans="1:4" x14ac:dyDescent="0.45">
      <c r="A2755" s="1" t="s">
        <v>179</v>
      </c>
      <c r="B2755" s="1" t="s">
        <v>111</v>
      </c>
      <c r="C2755" s="1" t="s">
        <v>2735</v>
      </c>
      <c r="D2755" t="s">
        <v>10</v>
      </c>
    </row>
    <row r="2756" spans="1:4" x14ac:dyDescent="0.45">
      <c r="A2756" s="1" t="s">
        <v>179</v>
      </c>
      <c r="B2756" s="1" t="s">
        <v>111</v>
      </c>
      <c r="C2756" s="1" t="s">
        <v>2737</v>
      </c>
      <c r="D2756" t="s">
        <v>39</v>
      </c>
    </row>
    <row r="2757" spans="1:4" x14ac:dyDescent="0.45">
      <c r="A2757" s="1" t="s">
        <v>179</v>
      </c>
      <c r="B2757" s="1" t="s">
        <v>111</v>
      </c>
      <c r="C2757" s="1" t="s">
        <v>2792</v>
      </c>
      <c r="D2757" t="s">
        <v>39</v>
      </c>
    </row>
    <row r="2758" spans="1:4" x14ac:dyDescent="0.45">
      <c r="A2758" s="1" t="s">
        <v>179</v>
      </c>
      <c r="B2758" s="1" t="s">
        <v>111</v>
      </c>
      <c r="C2758" s="1" t="s">
        <v>2863</v>
      </c>
      <c r="D2758" t="s">
        <v>39</v>
      </c>
    </row>
    <row r="2759" spans="1:4" x14ac:dyDescent="0.45">
      <c r="A2759" s="1" t="s">
        <v>179</v>
      </c>
      <c r="B2759" s="1" t="s">
        <v>112</v>
      </c>
      <c r="C2759" s="1" t="s">
        <v>204</v>
      </c>
      <c r="D2759" t="s">
        <v>39</v>
      </c>
    </row>
    <row r="2760" spans="1:4" x14ac:dyDescent="0.45">
      <c r="A2760" s="1" t="s">
        <v>179</v>
      </c>
      <c r="B2760" s="1" t="s">
        <v>112</v>
      </c>
      <c r="C2760" s="1" t="s">
        <v>268</v>
      </c>
      <c r="D2760" t="s">
        <v>39</v>
      </c>
    </row>
    <row r="2761" spans="1:4" x14ac:dyDescent="0.45">
      <c r="A2761" s="1" t="s">
        <v>179</v>
      </c>
      <c r="B2761" s="1" t="s">
        <v>112</v>
      </c>
      <c r="C2761" s="1" t="s">
        <v>302</v>
      </c>
      <c r="D2761" t="s">
        <v>39</v>
      </c>
    </row>
    <row r="2762" spans="1:4" x14ac:dyDescent="0.45">
      <c r="A2762" s="1" t="s">
        <v>179</v>
      </c>
      <c r="B2762" s="1" t="s">
        <v>112</v>
      </c>
      <c r="C2762" s="1" t="s">
        <v>358</v>
      </c>
      <c r="D2762" t="s">
        <v>39</v>
      </c>
    </row>
    <row r="2763" spans="1:4" x14ac:dyDescent="0.45">
      <c r="A2763" s="1" t="s">
        <v>179</v>
      </c>
      <c r="B2763" s="1" t="s">
        <v>112</v>
      </c>
      <c r="C2763" s="1" t="s">
        <v>906</v>
      </c>
      <c r="D2763" t="s">
        <v>39</v>
      </c>
    </row>
    <row r="2764" spans="1:4" x14ac:dyDescent="0.45">
      <c r="A2764" s="1" t="s">
        <v>179</v>
      </c>
      <c r="B2764" s="1" t="s">
        <v>112</v>
      </c>
      <c r="C2764" s="1" t="s">
        <v>1110</v>
      </c>
      <c r="D2764" t="s">
        <v>39</v>
      </c>
    </row>
    <row r="2765" spans="1:4" x14ac:dyDescent="0.45">
      <c r="A2765" s="1" t="s">
        <v>179</v>
      </c>
      <c r="B2765" s="1" t="s">
        <v>112</v>
      </c>
      <c r="C2765" s="1" t="s">
        <v>1266</v>
      </c>
      <c r="D2765" t="s">
        <v>39</v>
      </c>
    </row>
    <row r="2766" spans="1:4" x14ac:dyDescent="0.45">
      <c r="A2766" s="1" t="s">
        <v>179</v>
      </c>
      <c r="B2766" s="1" t="s">
        <v>112</v>
      </c>
      <c r="C2766" s="1" t="s">
        <v>1409</v>
      </c>
      <c r="D2766" t="s">
        <v>39</v>
      </c>
    </row>
    <row r="2767" spans="1:4" x14ac:dyDescent="0.45">
      <c r="A2767" s="1" t="s">
        <v>179</v>
      </c>
      <c r="B2767" s="1" t="s">
        <v>112</v>
      </c>
      <c r="C2767" s="1" t="s">
        <v>1411</v>
      </c>
      <c r="D2767" t="s">
        <v>39</v>
      </c>
    </row>
    <row r="2768" spans="1:4" x14ac:dyDescent="0.45">
      <c r="A2768" s="1" t="s">
        <v>179</v>
      </c>
      <c r="B2768" s="1" t="s">
        <v>112</v>
      </c>
      <c r="C2768" s="1" t="s">
        <v>1638</v>
      </c>
      <c r="D2768" t="s">
        <v>39</v>
      </c>
    </row>
    <row r="2769" spans="1:4" x14ac:dyDescent="0.45">
      <c r="A2769" s="1" t="s">
        <v>179</v>
      </c>
      <c r="B2769" s="1" t="s">
        <v>112</v>
      </c>
      <c r="C2769" s="1" t="s">
        <v>112</v>
      </c>
      <c r="D2769" t="s">
        <v>39</v>
      </c>
    </row>
    <row r="2770" spans="1:4" x14ac:dyDescent="0.45">
      <c r="A2770" s="1" t="s">
        <v>179</v>
      </c>
      <c r="B2770" s="1" t="s">
        <v>112</v>
      </c>
      <c r="C2770" s="1" t="s">
        <v>1738</v>
      </c>
      <c r="D2770" t="s">
        <v>39</v>
      </c>
    </row>
    <row r="2771" spans="1:4" x14ac:dyDescent="0.45">
      <c r="A2771" s="1" t="s">
        <v>179</v>
      </c>
      <c r="B2771" s="1" t="s">
        <v>112</v>
      </c>
      <c r="C2771" s="1" t="s">
        <v>1793</v>
      </c>
      <c r="D2771" t="s">
        <v>39</v>
      </c>
    </row>
    <row r="2772" spans="1:4" x14ac:dyDescent="0.45">
      <c r="A2772" s="1" t="s">
        <v>179</v>
      </c>
      <c r="B2772" s="1" t="s">
        <v>112</v>
      </c>
      <c r="C2772" s="1" t="s">
        <v>1794</v>
      </c>
      <c r="D2772" t="s">
        <v>39</v>
      </c>
    </row>
    <row r="2773" spans="1:4" x14ac:dyDescent="0.45">
      <c r="A2773" s="1" t="s">
        <v>179</v>
      </c>
      <c r="B2773" s="1" t="s">
        <v>112</v>
      </c>
      <c r="C2773" s="1" t="s">
        <v>1795</v>
      </c>
      <c r="D2773" t="s">
        <v>39</v>
      </c>
    </row>
    <row r="2774" spans="1:4" x14ac:dyDescent="0.45">
      <c r="A2774" s="1" t="s">
        <v>179</v>
      </c>
      <c r="B2774" s="1" t="s">
        <v>112</v>
      </c>
      <c r="C2774" s="1" t="s">
        <v>1797</v>
      </c>
      <c r="D2774" t="s">
        <v>39</v>
      </c>
    </row>
    <row r="2775" spans="1:4" x14ac:dyDescent="0.45">
      <c r="A2775" s="1" t="s">
        <v>179</v>
      </c>
      <c r="B2775" s="1" t="s">
        <v>112</v>
      </c>
      <c r="C2775" s="1" t="s">
        <v>2007</v>
      </c>
      <c r="D2775" t="s">
        <v>39</v>
      </c>
    </row>
    <row r="2776" spans="1:4" x14ac:dyDescent="0.45">
      <c r="A2776" s="1" t="s">
        <v>179</v>
      </c>
      <c r="B2776" s="1" t="s">
        <v>112</v>
      </c>
      <c r="C2776" s="1" t="s">
        <v>2008</v>
      </c>
      <c r="D2776" t="s">
        <v>39</v>
      </c>
    </row>
    <row r="2777" spans="1:4" x14ac:dyDescent="0.45">
      <c r="A2777" s="1" t="s">
        <v>179</v>
      </c>
      <c r="B2777" s="1" t="s">
        <v>112</v>
      </c>
      <c r="C2777" s="1" t="s">
        <v>2162</v>
      </c>
      <c r="D2777" t="s">
        <v>39</v>
      </c>
    </row>
    <row r="2778" spans="1:4" x14ac:dyDescent="0.45">
      <c r="A2778" s="1" t="s">
        <v>179</v>
      </c>
      <c r="B2778" s="1" t="s">
        <v>112</v>
      </c>
      <c r="C2778" s="1" t="s">
        <v>2542</v>
      </c>
      <c r="D2778" t="s">
        <v>39</v>
      </c>
    </row>
    <row r="2779" spans="1:4" x14ac:dyDescent="0.45">
      <c r="A2779" s="1" t="s">
        <v>179</v>
      </c>
      <c r="B2779" s="1" t="s">
        <v>112</v>
      </c>
      <c r="C2779" s="1" t="s">
        <v>2586</v>
      </c>
      <c r="D2779" t="s">
        <v>39</v>
      </c>
    </row>
    <row r="2780" spans="1:4" x14ac:dyDescent="0.45">
      <c r="A2780" s="1" t="s">
        <v>179</v>
      </c>
      <c r="B2780" s="1" t="s">
        <v>112</v>
      </c>
      <c r="C2780" s="1" t="s">
        <v>2587</v>
      </c>
      <c r="D2780" t="s">
        <v>11</v>
      </c>
    </row>
    <row r="2781" spans="1:4" x14ac:dyDescent="0.45">
      <c r="A2781" s="1" t="s">
        <v>179</v>
      </c>
      <c r="B2781" s="1" t="s">
        <v>112</v>
      </c>
      <c r="C2781" s="1" t="s">
        <v>2802</v>
      </c>
      <c r="D2781" t="s">
        <v>11</v>
      </c>
    </row>
    <row r="2782" spans="1:4" x14ac:dyDescent="0.45">
      <c r="A2782" s="1" t="s">
        <v>179</v>
      </c>
      <c r="B2782" s="1" t="s">
        <v>112</v>
      </c>
      <c r="C2782" s="1" t="s">
        <v>2860</v>
      </c>
      <c r="D2782" t="s">
        <v>11</v>
      </c>
    </row>
    <row r="2783" spans="1:4" x14ac:dyDescent="0.45">
      <c r="A2783" s="1" t="s">
        <v>179</v>
      </c>
      <c r="B2783" s="1" t="s">
        <v>113</v>
      </c>
      <c r="C2783" s="1" t="s">
        <v>275</v>
      </c>
      <c r="D2783" t="s">
        <v>11</v>
      </c>
    </row>
    <row r="2784" spans="1:4" x14ac:dyDescent="0.45">
      <c r="A2784" s="1" t="s">
        <v>179</v>
      </c>
      <c r="B2784" s="1" t="s">
        <v>113</v>
      </c>
      <c r="C2784" s="1" t="s">
        <v>910</v>
      </c>
      <c r="D2784" t="s">
        <v>11</v>
      </c>
    </row>
    <row r="2785" spans="1:4" x14ac:dyDescent="0.45">
      <c r="A2785" s="1" t="s">
        <v>179</v>
      </c>
      <c r="B2785" s="1" t="s">
        <v>113</v>
      </c>
      <c r="C2785" s="1" t="s">
        <v>972</v>
      </c>
      <c r="D2785" t="s">
        <v>11</v>
      </c>
    </row>
    <row r="2786" spans="1:4" x14ac:dyDescent="0.45">
      <c r="A2786" s="1" t="s">
        <v>179</v>
      </c>
      <c r="B2786" s="1" t="s">
        <v>113</v>
      </c>
      <c r="C2786" s="1" t="s">
        <v>1052</v>
      </c>
      <c r="D2786" t="s">
        <v>11</v>
      </c>
    </row>
    <row r="2787" spans="1:4" x14ac:dyDescent="0.45">
      <c r="A2787" s="1" t="s">
        <v>179</v>
      </c>
      <c r="B2787" s="1" t="s">
        <v>113</v>
      </c>
      <c r="C2787" s="1" t="s">
        <v>1154</v>
      </c>
      <c r="D2787" t="s">
        <v>11</v>
      </c>
    </row>
    <row r="2788" spans="1:4" x14ac:dyDescent="0.45">
      <c r="A2788" s="1" t="s">
        <v>179</v>
      </c>
      <c r="B2788" s="1" t="s">
        <v>113</v>
      </c>
      <c r="C2788" s="1" t="s">
        <v>1368</v>
      </c>
      <c r="D2788" t="s">
        <v>11</v>
      </c>
    </row>
    <row r="2789" spans="1:4" x14ac:dyDescent="0.45">
      <c r="A2789" s="1" t="s">
        <v>179</v>
      </c>
      <c r="B2789" s="1" t="s">
        <v>113</v>
      </c>
      <c r="C2789" s="1" t="s">
        <v>1381</v>
      </c>
      <c r="D2789" t="s">
        <v>11</v>
      </c>
    </row>
    <row r="2790" spans="1:4" x14ac:dyDescent="0.45">
      <c r="A2790" s="1" t="s">
        <v>179</v>
      </c>
      <c r="B2790" s="1" t="s">
        <v>113</v>
      </c>
      <c r="C2790" s="1" t="s">
        <v>1382</v>
      </c>
      <c r="D2790" t="s">
        <v>11</v>
      </c>
    </row>
    <row r="2791" spans="1:4" x14ac:dyDescent="0.45">
      <c r="A2791" s="1" t="s">
        <v>179</v>
      </c>
      <c r="B2791" s="1" t="s">
        <v>113</v>
      </c>
      <c r="C2791" s="1" t="s">
        <v>1385</v>
      </c>
      <c r="D2791" t="s">
        <v>11</v>
      </c>
    </row>
    <row r="2792" spans="1:4" x14ac:dyDescent="0.45">
      <c r="A2792" s="1" t="s">
        <v>179</v>
      </c>
      <c r="B2792" s="1" t="s">
        <v>113</v>
      </c>
      <c r="C2792" s="1" t="s">
        <v>1386</v>
      </c>
      <c r="D2792" t="s">
        <v>11</v>
      </c>
    </row>
    <row r="2793" spans="1:4" x14ac:dyDescent="0.45">
      <c r="A2793" s="1" t="s">
        <v>179</v>
      </c>
      <c r="B2793" s="1" t="s">
        <v>113</v>
      </c>
      <c r="C2793" s="1" t="s">
        <v>1391</v>
      </c>
      <c r="D2793" t="s">
        <v>11</v>
      </c>
    </row>
    <row r="2794" spans="1:4" x14ac:dyDescent="0.45">
      <c r="A2794" s="1" t="s">
        <v>179</v>
      </c>
      <c r="B2794" s="1" t="s">
        <v>113</v>
      </c>
      <c r="C2794" s="1" t="s">
        <v>1392</v>
      </c>
      <c r="D2794" t="s">
        <v>11</v>
      </c>
    </row>
    <row r="2795" spans="1:4" x14ac:dyDescent="0.45">
      <c r="A2795" s="1" t="s">
        <v>179</v>
      </c>
      <c r="B2795" s="1" t="s">
        <v>113</v>
      </c>
      <c r="C2795" s="1" t="s">
        <v>1395</v>
      </c>
      <c r="D2795" t="s">
        <v>11</v>
      </c>
    </row>
    <row r="2796" spans="1:4" x14ac:dyDescent="0.45">
      <c r="A2796" s="1" t="s">
        <v>179</v>
      </c>
      <c r="B2796" s="1" t="s">
        <v>113</v>
      </c>
      <c r="C2796" s="1" t="s">
        <v>1399</v>
      </c>
      <c r="D2796" t="s">
        <v>11</v>
      </c>
    </row>
    <row r="2797" spans="1:4" x14ac:dyDescent="0.45">
      <c r="A2797" s="1" t="s">
        <v>179</v>
      </c>
      <c r="B2797" s="1" t="s">
        <v>113</v>
      </c>
      <c r="C2797" s="1" t="s">
        <v>1458</v>
      </c>
      <c r="D2797" t="s">
        <v>11</v>
      </c>
    </row>
    <row r="2798" spans="1:4" x14ac:dyDescent="0.45">
      <c r="A2798" s="1" t="s">
        <v>179</v>
      </c>
      <c r="B2798" s="1" t="s">
        <v>113</v>
      </c>
      <c r="C2798" s="1" t="s">
        <v>1432</v>
      </c>
      <c r="D2798" t="s">
        <v>11</v>
      </c>
    </row>
    <row r="2799" spans="1:4" x14ac:dyDescent="0.45">
      <c r="A2799" s="1" t="s">
        <v>179</v>
      </c>
      <c r="B2799" s="1" t="s">
        <v>113</v>
      </c>
      <c r="C2799" s="1" t="s">
        <v>1435</v>
      </c>
      <c r="D2799" t="s">
        <v>11</v>
      </c>
    </row>
    <row r="2800" spans="1:4" x14ac:dyDescent="0.45">
      <c r="A2800" s="1" t="s">
        <v>179</v>
      </c>
      <c r="B2800" s="1" t="s">
        <v>113</v>
      </c>
      <c r="C2800" s="1" t="s">
        <v>1541</v>
      </c>
      <c r="D2800" t="s">
        <v>11</v>
      </c>
    </row>
    <row r="2801" spans="1:4" x14ac:dyDescent="0.45">
      <c r="A2801" s="1" t="s">
        <v>179</v>
      </c>
      <c r="B2801" s="1" t="s">
        <v>113</v>
      </c>
      <c r="C2801" s="1" t="s">
        <v>1947</v>
      </c>
      <c r="D2801" t="s">
        <v>11</v>
      </c>
    </row>
    <row r="2802" spans="1:4" x14ac:dyDescent="0.45">
      <c r="A2802" s="1" t="s">
        <v>179</v>
      </c>
      <c r="B2802" s="1" t="s">
        <v>113</v>
      </c>
      <c r="C2802" s="1" t="s">
        <v>113</v>
      </c>
      <c r="D2802" t="s">
        <v>11</v>
      </c>
    </row>
    <row r="2803" spans="1:4" x14ac:dyDescent="0.45">
      <c r="A2803" s="1" t="s">
        <v>179</v>
      </c>
      <c r="B2803" s="1" t="s">
        <v>113</v>
      </c>
      <c r="C2803" s="1" t="s">
        <v>2261</v>
      </c>
      <c r="D2803" t="s">
        <v>11</v>
      </c>
    </row>
    <row r="2804" spans="1:4" x14ac:dyDescent="0.45">
      <c r="A2804" s="1" t="s">
        <v>179</v>
      </c>
      <c r="B2804" s="1" t="s">
        <v>113</v>
      </c>
      <c r="C2804" s="1" t="s">
        <v>2401</v>
      </c>
      <c r="D2804" t="s">
        <v>11</v>
      </c>
    </row>
    <row r="2805" spans="1:4" x14ac:dyDescent="0.45">
      <c r="A2805" s="1" t="s">
        <v>179</v>
      </c>
      <c r="B2805" s="1" t="s">
        <v>113</v>
      </c>
      <c r="C2805" s="1" t="s">
        <v>2424</v>
      </c>
      <c r="D2805" t="s">
        <v>9</v>
      </c>
    </row>
    <row r="2806" spans="1:4" x14ac:dyDescent="0.45">
      <c r="A2806" s="1" t="s">
        <v>179</v>
      </c>
      <c r="B2806" s="1" t="s">
        <v>113</v>
      </c>
      <c r="C2806" s="1" t="s">
        <v>2531</v>
      </c>
      <c r="D2806" t="s">
        <v>9</v>
      </c>
    </row>
    <row r="2807" spans="1:4" x14ac:dyDescent="0.45">
      <c r="A2807" s="1" t="s">
        <v>179</v>
      </c>
      <c r="B2807" s="1" t="s">
        <v>113</v>
      </c>
      <c r="C2807" s="1" t="s">
        <v>2573</v>
      </c>
      <c r="D2807" t="s">
        <v>9</v>
      </c>
    </row>
    <row r="2808" spans="1:4" x14ac:dyDescent="0.45">
      <c r="A2808" s="1" t="s">
        <v>179</v>
      </c>
      <c r="B2808" s="1" t="s">
        <v>114</v>
      </c>
      <c r="C2808" s="1" t="s">
        <v>190</v>
      </c>
      <c r="D2808" t="s">
        <v>9</v>
      </c>
    </row>
    <row r="2809" spans="1:4" x14ac:dyDescent="0.45">
      <c r="A2809" s="1" t="s">
        <v>179</v>
      </c>
      <c r="B2809" s="1" t="s">
        <v>114</v>
      </c>
      <c r="C2809" s="1" t="s">
        <v>298</v>
      </c>
      <c r="D2809" t="s">
        <v>9</v>
      </c>
    </row>
    <row r="2810" spans="1:4" x14ac:dyDescent="0.45">
      <c r="A2810" s="1" t="s">
        <v>179</v>
      </c>
      <c r="B2810" s="1" t="s">
        <v>114</v>
      </c>
      <c r="C2810" s="1" t="s">
        <v>309</v>
      </c>
      <c r="D2810" t="s">
        <v>9</v>
      </c>
    </row>
    <row r="2811" spans="1:4" x14ac:dyDescent="0.45">
      <c r="A2811" s="1" t="s">
        <v>179</v>
      </c>
      <c r="B2811" s="1" t="s">
        <v>114</v>
      </c>
      <c r="C2811" s="1" t="s">
        <v>329</v>
      </c>
      <c r="D2811" t="s">
        <v>9</v>
      </c>
    </row>
    <row r="2812" spans="1:4" x14ac:dyDescent="0.45">
      <c r="A2812" s="1" t="s">
        <v>179</v>
      </c>
      <c r="B2812" s="1" t="s">
        <v>114</v>
      </c>
      <c r="C2812" s="1" t="s">
        <v>373</v>
      </c>
      <c r="D2812" t="s">
        <v>9</v>
      </c>
    </row>
    <row r="2813" spans="1:4" x14ac:dyDescent="0.45">
      <c r="A2813" s="1" t="s">
        <v>179</v>
      </c>
      <c r="B2813" s="1" t="s">
        <v>114</v>
      </c>
      <c r="C2813" s="1" t="s">
        <v>391</v>
      </c>
      <c r="D2813" t="s">
        <v>9</v>
      </c>
    </row>
    <row r="2814" spans="1:4" x14ac:dyDescent="0.45">
      <c r="A2814" s="1" t="s">
        <v>179</v>
      </c>
      <c r="B2814" s="1" t="s">
        <v>114</v>
      </c>
      <c r="C2814" s="1" t="s">
        <v>509</v>
      </c>
      <c r="D2814" t="s">
        <v>9</v>
      </c>
    </row>
    <row r="2815" spans="1:4" x14ac:dyDescent="0.45">
      <c r="A2815" s="1" t="s">
        <v>179</v>
      </c>
      <c r="B2815" s="1" t="s">
        <v>114</v>
      </c>
      <c r="C2815" s="1" t="s">
        <v>638</v>
      </c>
      <c r="D2815" t="s">
        <v>9</v>
      </c>
    </row>
    <row r="2816" spans="1:4" x14ac:dyDescent="0.45">
      <c r="A2816" s="1" t="s">
        <v>179</v>
      </c>
      <c r="B2816" s="1" t="s">
        <v>114</v>
      </c>
      <c r="C2816" s="1" t="s">
        <v>730</v>
      </c>
      <c r="D2816" t="s">
        <v>9</v>
      </c>
    </row>
    <row r="2817" spans="1:4" x14ac:dyDescent="0.45">
      <c r="A2817" s="1" t="s">
        <v>179</v>
      </c>
      <c r="B2817" s="1" t="s">
        <v>114</v>
      </c>
      <c r="C2817" s="1" t="s">
        <v>811</v>
      </c>
      <c r="D2817" t="s">
        <v>9</v>
      </c>
    </row>
    <row r="2818" spans="1:4" x14ac:dyDescent="0.45">
      <c r="A2818" s="1" t="s">
        <v>179</v>
      </c>
      <c r="B2818" s="1" t="s">
        <v>114</v>
      </c>
      <c r="C2818" s="1" t="s">
        <v>973</v>
      </c>
      <c r="D2818" t="s">
        <v>9</v>
      </c>
    </row>
    <row r="2819" spans="1:4" x14ac:dyDescent="0.45">
      <c r="A2819" s="1" t="s">
        <v>179</v>
      </c>
      <c r="B2819" s="1" t="s">
        <v>114</v>
      </c>
      <c r="C2819" s="1" t="s">
        <v>1022</v>
      </c>
      <c r="D2819" t="s">
        <v>9</v>
      </c>
    </row>
    <row r="2820" spans="1:4" x14ac:dyDescent="0.45">
      <c r="A2820" s="1" t="s">
        <v>179</v>
      </c>
      <c r="B2820" s="1" t="s">
        <v>114</v>
      </c>
      <c r="C2820" s="1" t="s">
        <v>1030</v>
      </c>
      <c r="D2820" t="s">
        <v>9</v>
      </c>
    </row>
    <row r="2821" spans="1:4" x14ac:dyDescent="0.45">
      <c r="A2821" s="1" t="s">
        <v>179</v>
      </c>
      <c r="B2821" s="1" t="s">
        <v>114</v>
      </c>
      <c r="C2821" s="1" t="s">
        <v>1064</v>
      </c>
      <c r="D2821" t="s">
        <v>9</v>
      </c>
    </row>
    <row r="2822" spans="1:4" x14ac:dyDescent="0.45">
      <c r="A2822" s="1" t="s">
        <v>179</v>
      </c>
      <c r="B2822" s="1" t="s">
        <v>114</v>
      </c>
      <c r="C2822" s="1" t="s">
        <v>1363</v>
      </c>
      <c r="D2822" t="s">
        <v>9</v>
      </c>
    </row>
    <row r="2823" spans="1:4" x14ac:dyDescent="0.45">
      <c r="A2823" s="1" t="s">
        <v>179</v>
      </c>
      <c r="B2823" s="1" t="s">
        <v>114</v>
      </c>
      <c r="C2823" s="1" t="s">
        <v>1520</v>
      </c>
      <c r="D2823" t="s">
        <v>9</v>
      </c>
    </row>
    <row r="2824" spans="1:4" x14ac:dyDescent="0.45">
      <c r="A2824" s="1" t="s">
        <v>179</v>
      </c>
      <c r="B2824" s="1" t="s">
        <v>114</v>
      </c>
      <c r="C2824" s="1" t="s">
        <v>1621</v>
      </c>
      <c r="D2824" t="s">
        <v>9</v>
      </c>
    </row>
    <row r="2825" spans="1:4" x14ac:dyDescent="0.45">
      <c r="A2825" s="1" t="s">
        <v>179</v>
      </c>
      <c r="B2825" s="1" t="s">
        <v>114</v>
      </c>
      <c r="C2825" s="1" t="s">
        <v>1622</v>
      </c>
      <c r="D2825" t="s">
        <v>9</v>
      </c>
    </row>
    <row r="2826" spans="1:4" x14ac:dyDescent="0.45">
      <c r="A2826" s="1" t="s">
        <v>179</v>
      </c>
      <c r="B2826" s="1" t="s">
        <v>114</v>
      </c>
      <c r="C2826" s="1" t="s">
        <v>1781</v>
      </c>
      <c r="D2826" t="s">
        <v>9</v>
      </c>
    </row>
    <row r="2827" spans="1:4" x14ac:dyDescent="0.45">
      <c r="A2827" s="1" t="s">
        <v>179</v>
      </c>
      <c r="B2827" s="1" t="s">
        <v>114</v>
      </c>
      <c r="C2827" s="1" t="s">
        <v>2036</v>
      </c>
      <c r="D2827" t="s">
        <v>9</v>
      </c>
    </row>
    <row r="2828" spans="1:4" x14ac:dyDescent="0.45">
      <c r="A2828" s="1" t="s">
        <v>179</v>
      </c>
      <c r="B2828" s="1" t="s">
        <v>114</v>
      </c>
      <c r="C2828" s="1" t="s">
        <v>2105</v>
      </c>
      <c r="D2828" t="s">
        <v>9</v>
      </c>
    </row>
    <row r="2829" spans="1:4" x14ac:dyDescent="0.45">
      <c r="A2829" s="1" t="s">
        <v>179</v>
      </c>
      <c r="B2829" s="1" t="s">
        <v>114</v>
      </c>
      <c r="C2829" s="1" t="s">
        <v>2180</v>
      </c>
      <c r="D2829" t="s">
        <v>9</v>
      </c>
    </row>
    <row r="2830" spans="1:4" x14ac:dyDescent="0.45">
      <c r="A2830" s="1" t="s">
        <v>179</v>
      </c>
      <c r="B2830" s="1" t="s">
        <v>114</v>
      </c>
      <c r="C2830" s="1" t="s">
        <v>2216</v>
      </c>
      <c r="D2830" t="s">
        <v>9</v>
      </c>
    </row>
    <row r="2831" spans="1:4" x14ac:dyDescent="0.45">
      <c r="A2831" s="1" t="s">
        <v>179</v>
      </c>
      <c r="B2831" s="1" t="s">
        <v>114</v>
      </c>
      <c r="C2831" s="1" t="s">
        <v>2520</v>
      </c>
      <c r="D2831" t="s">
        <v>41</v>
      </c>
    </row>
    <row r="2832" spans="1:4" x14ac:dyDescent="0.45">
      <c r="A2832" s="1" t="s">
        <v>179</v>
      </c>
      <c r="B2832" s="1" t="s">
        <v>114</v>
      </c>
      <c r="C2832" s="1" t="s">
        <v>114</v>
      </c>
      <c r="D2832" t="s">
        <v>41</v>
      </c>
    </row>
    <row r="2833" spans="1:4" x14ac:dyDescent="0.45">
      <c r="A2833" s="1" t="s">
        <v>179</v>
      </c>
      <c r="B2833" s="1" t="s">
        <v>114</v>
      </c>
      <c r="C2833" s="1" t="s">
        <v>2655</v>
      </c>
      <c r="D2833" t="s">
        <v>41</v>
      </c>
    </row>
    <row r="2834" spans="1:4" x14ac:dyDescent="0.45">
      <c r="A2834" s="1" t="s">
        <v>179</v>
      </c>
      <c r="B2834" s="1" t="s">
        <v>115</v>
      </c>
      <c r="C2834" s="1" t="s">
        <v>368</v>
      </c>
      <c r="D2834" t="s">
        <v>41</v>
      </c>
    </row>
    <row r="2835" spans="1:4" x14ac:dyDescent="0.45">
      <c r="A2835" s="1" t="s">
        <v>179</v>
      </c>
      <c r="B2835" s="1" t="s">
        <v>115</v>
      </c>
      <c r="C2835" s="1" t="s">
        <v>503</v>
      </c>
      <c r="D2835" t="s">
        <v>41</v>
      </c>
    </row>
    <row r="2836" spans="1:4" x14ac:dyDescent="0.45">
      <c r="A2836" s="1" t="s">
        <v>179</v>
      </c>
      <c r="B2836" s="1" t="s">
        <v>115</v>
      </c>
      <c r="C2836" s="1" t="s">
        <v>727</v>
      </c>
      <c r="D2836" t="s">
        <v>41</v>
      </c>
    </row>
    <row r="2837" spans="1:4" x14ac:dyDescent="0.45">
      <c r="A2837" s="1" t="s">
        <v>179</v>
      </c>
      <c r="B2837" s="1" t="s">
        <v>115</v>
      </c>
      <c r="C2837" s="1" t="s">
        <v>771</v>
      </c>
      <c r="D2837" t="s">
        <v>41</v>
      </c>
    </row>
    <row r="2838" spans="1:4" x14ac:dyDescent="0.45">
      <c r="A2838" s="1" t="s">
        <v>179</v>
      </c>
      <c r="B2838" s="1" t="s">
        <v>115</v>
      </c>
      <c r="C2838" s="1" t="s">
        <v>1360</v>
      </c>
      <c r="D2838" t="s">
        <v>41</v>
      </c>
    </row>
    <row r="2839" spans="1:4" x14ac:dyDescent="0.45">
      <c r="A2839" s="1" t="s">
        <v>179</v>
      </c>
      <c r="B2839" s="1" t="s">
        <v>115</v>
      </c>
      <c r="C2839" s="1" t="s">
        <v>1682</v>
      </c>
      <c r="D2839" t="s">
        <v>41</v>
      </c>
    </row>
    <row r="2840" spans="1:4" x14ac:dyDescent="0.45">
      <c r="A2840" s="1" t="s">
        <v>179</v>
      </c>
      <c r="B2840" s="1" t="s">
        <v>115</v>
      </c>
      <c r="C2840" s="1" t="s">
        <v>1798</v>
      </c>
      <c r="D2840" t="s">
        <v>41</v>
      </c>
    </row>
    <row r="2841" spans="1:4" x14ac:dyDescent="0.45">
      <c r="A2841" s="1" t="s">
        <v>179</v>
      </c>
      <c r="B2841" s="1" t="s">
        <v>115</v>
      </c>
      <c r="C2841" s="1" t="s">
        <v>1899</v>
      </c>
      <c r="D2841" t="s">
        <v>41</v>
      </c>
    </row>
    <row r="2842" spans="1:4" x14ac:dyDescent="0.45">
      <c r="A2842" s="1" t="s">
        <v>179</v>
      </c>
      <c r="B2842" s="1" t="s">
        <v>115</v>
      </c>
      <c r="C2842" s="1" t="s">
        <v>2312</v>
      </c>
      <c r="D2842" t="s">
        <v>41</v>
      </c>
    </row>
    <row r="2843" spans="1:4" x14ac:dyDescent="0.45">
      <c r="A2843" s="1" t="s">
        <v>179</v>
      </c>
      <c r="B2843" s="1" t="s">
        <v>115</v>
      </c>
      <c r="C2843" s="1" t="s">
        <v>2394</v>
      </c>
      <c r="D2843" t="s">
        <v>41</v>
      </c>
    </row>
    <row r="2844" spans="1:4" x14ac:dyDescent="0.45">
      <c r="A2844" s="1" t="s">
        <v>179</v>
      </c>
      <c r="B2844" s="1" t="s">
        <v>115</v>
      </c>
      <c r="C2844" s="1" t="s">
        <v>2503</v>
      </c>
      <c r="D2844" t="s">
        <v>41</v>
      </c>
    </row>
    <row r="2845" spans="1:4" x14ac:dyDescent="0.45">
      <c r="A2845" s="1" t="s">
        <v>179</v>
      </c>
      <c r="B2845" s="1" t="s">
        <v>115</v>
      </c>
      <c r="C2845" s="1" t="s">
        <v>115</v>
      </c>
      <c r="D2845" t="s">
        <v>41</v>
      </c>
    </row>
    <row r="2846" spans="1:4" x14ac:dyDescent="0.45">
      <c r="A2846" s="1" t="s">
        <v>179</v>
      </c>
      <c r="B2846" s="1" t="s">
        <v>115</v>
      </c>
      <c r="C2846" s="1" t="s">
        <v>2695</v>
      </c>
      <c r="D2846" t="s">
        <v>36</v>
      </c>
    </row>
    <row r="2847" spans="1:4" x14ac:dyDescent="0.45">
      <c r="A2847" s="1" t="s">
        <v>179</v>
      </c>
      <c r="B2847" s="1" t="s">
        <v>115</v>
      </c>
      <c r="C2847" s="1" t="s">
        <v>2791</v>
      </c>
      <c r="D2847" t="s">
        <v>36</v>
      </c>
    </row>
    <row r="2848" spans="1:4" x14ac:dyDescent="0.45">
      <c r="A2848" s="1" t="s">
        <v>179</v>
      </c>
      <c r="B2848" s="1" t="s">
        <v>115</v>
      </c>
      <c r="C2848" s="1" t="s">
        <v>2858</v>
      </c>
      <c r="D2848" t="s">
        <v>36</v>
      </c>
    </row>
    <row r="2849" spans="1:4" x14ac:dyDescent="0.45">
      <c r="A2849" s="1" t="s">
        <v>179</v>
      </c>
      <c r="B2849" s="1" t="s">
        <v>116</v>
      </c>
      <c r="C2849" s="1" t="s">
        <v>250</v>
      </c>
      <c r="D2849" t="s">
        <v>36</v>
      </c>
    </row>
    <row r="2850" spans="1:4" x14ac:dyDescent="0.45">
      <c r="A2850" s="1" t="s">
        <v>179</v>
      </c>
      <c r="B2850" s="1" t="s">
        <v>116</v>
      </c>
      <c r="C2850" s="1" t="s">
        <v>286</v>
      </c>
      <c r="D2850" t="s">
        <v>36</v>
      </c>
    </row>
    <row r="2851" spans="1:4" x14ac:dyDescent="0.45">
      <c r="A2851" s="1" t="s">
        <v>179</v>
      </c>
      <c r="B2851" s="1" t="s">
        <v>116</v>
      </c>
      <c r="C2851" s="1" t="s">
        <v>359</v>
      </c>
      <c r="D2851" t="s">
        <v>36</v>
      </c>
    </row>
    <row r="2852" spans="1:4" x14ac:dyDescent="0.45">
      <c r="A2852" s="1" t="s">
        <v>179</v>
      </c>
      <c r="B2852" s="1" t="s">
        <v>116</v>
      </c>
      <c r="C2852" s="1" t="s">
        <v>489</v>
      </c>
      <c r="D2852" t="s">
        <v>36</v>
      </c>
    </row>
    <row r="2853" spans="1:4" x14ac:dyDescent="0.45">
      <c r="A2853" s="1" t="s">
        <v>179</v>
      </c>
      <c r="B2853" s="1" t="s">
        <v>116</v>
      </c>
      <c r="C2853" s="1" t="s">
        <v>537</v>
      </c>
      <c r="D2853" t="s">
        <v>36</v>
      </c>
    </row>
    <row r="2854" spans="1:4" x14ac:dyDescent="0.45">
      <c r="A2854" s="1" t="s">
        <v>179</v>
      </c>
      <c r="B2854" s="1" t="s">
        <v>116</v>
      </c>
      <c r="C2854" s="1" t="s">
        <v>538</v>
      </c>
      <c r="D2854" t="s">
        <v>36</v>
      </c>
    </row>
    <row r="2855" spans="1:4" x14ac:dyDescent="0.45">
      <c r="A2855" s="1" t="s">
        <v>179</v>
      </c>
      <c r="B2855" s="1" t="s">
        <v>116</v>
      </c>
      <c r="C2855" s="1" t="s">
        <v>546</v>
      </c>
      <c r="D2855" t="s">
        <v>36</v>
      </c>
    </row>
    <row r="2856" spans="1:4" x14ac:dyDescent="0.45">
      <c r="A2856" s="1" t="s">
        <v>179</v>
      </c>
      <c r="B2856" s="1" t="s">
        <v>116</v>
      </c>
      <c r="C2856" s="1" t="s">
        <v>570</v>
      </c>
      <c r="D2856" t="s">
        <v>36</v>
      </c>
    </row>
    <row r="2857" spans="1:4" x14ac:dyDescent="0.45">
      <c r="A2857" s="1" t="s">
        <v>179</v>
      </c>
      <c r="B2857" s="1" t="s">
        <v>116</v>
      </c>
      <c r="C2857" s="1" t="s">
        <v>595</v>
      </c>
      <c r="D2857" t="s">
        <v>36</v>
      </c>
    </row>
    <row r="2858" spans="1:4" x14ac:dyDescent="0.45">
      <c r="A2858" s="1" t="s">
        <v>179</v>
      </c>
      <c r="B2858" s="1" t="s">
        <v>116</v>
      </c>
      <c r="C2858" s="1" t="s">
        <v>666</v>
      </c>
      <c r="D2858" t="s">
        <v>36</v>
      </c>
    </row>
    <row r="2859" spans="1:4" x14ac:dyDescent="0.45">
      <c r="A2859" s="1" t="s">
        <v>179</v>
      </c>
      <c r="B2859" s="1" t="s">
        <v>116</v>
      </c>
      <c r="C2859" s="1" t="s">
        <v>674</v>
      </c>
      <c r="D2859" t="s">
        <v>36</v>
      </c>
    </row>
    <row r="2860" spans="1:4" x14ac:dyDescent="0.45">
      <c r="A2860" s="1" t="s">
        <v>179</v>
      </c>
      <c r="B2860" s="1" t="s">
        <v>116</v>
      </c>
      <c r="C2860" s="1" t="s">
        <v>697</v>
      </c>
      <c r="D2860" t="s">
        <v>36</v>
      </c>
    </row>
    <row r="2861" spans="1:4" x14ac:dyDescent="0.45">
      <c r="A2861" s="1" t="s">
        <v>179</v>
      </c>
      <c r="B2861" s="1" t="s">
        <v>116</v>
      </c>
      <c r="C2861" s="1" t="s">
        <v>838</v>
      </c>
      <c r="D2861" t="s">
        <v>36</v>
      </c>
    </row>
    <row r="2862" spans="1:4" x14ac:dyDescent="0.45">
      <c r="A2862" s="1" t="s">
        <v>179</v>
      </c>
      <c r="B2862" s="1" t="s">
        <v>116</v>
      </c>
      <c r="C2862" s="1" t="s">
        <v>857</v>
      </c>
      <c r="D2862" t="s">
        <v>36</v>
      </c>
    </row>
    <row r="2863" spans="1:4" x14ac:dyDescent="0.45">
      <c r="A2863" s="1" t="s">
        <v>179</v>
      </c>
      <c r="B2863" s="1" t="s">
        <v>116</v>
      </c>
      <c r="C2863" s="1" t="s">
        <v>881</v>
      </c>
      <c r="D2863" t="s">
        <v>36</v>
      </c>
    </row>
    <row r="2864" spans="1:4" x14ac:dyDescent="0.45">
      <c r="A2864" s="1" t="s">
        <v>179</v>
      </c>
      <c r="B2864" s="1" t="s">
        <v>116</v>
      </c>
      <c r="C2864" s="1" t="s">
        <v>1021</v>
      </c>
      <c r="D2864" t="s">
        <v>36</v>
      </c>
    </row>
    <row r="2865" spans="1:4" x14ac:dyDescent="0.45">
      <c r="A2865" s="1" t="s">
        <v>179</v>
      </c>
      <c r="B2865" s="1" t="s">
        <v>116</v>
      </c>
      <c r="C2865" s="1" t="s">
        <v>1074</v>
      </c>
      <c r="D2865" t="s">
        <v>36</v>
      </c>
    </row>
    <row r="2866" spans="1:4" x14ac:dyDescent="0.45">
      <c r="A2866" s="1" t="s">
        <v>179</v>
      </c>
      <c r="B2866" s="1" t="s">
        <v>116</v>
      </c>
      <c r="C2866" s="1" t="s">
        <v>1118</v>
      </c>
      <c r="D2866" t="s">
        <v>36</v>
      </c>
    </row>
    <row r="2867" spans="1:4" x14ac:dyDescent="0.45">
      <c r="A2867" s="1" t="s">
        <v>179</v>
      </c>
      <c r="B2867" s="1" t="s">
        <v>116</v>
      </c>
      <c r="C2867" s="1" t="s">
        <v>1158</v>
      </c>
      <c r="D2867" t="s">
        <v>36</v>
      </c>
    </row>
    <row r="2868" spans="1:4" x14ac:dyDescent="0.45">
      <c r="A2868" s="1" t="s">
        <v>179</v>
      </c>
      <c r="B2868" s="1" t="s">
        <v>116</v>
      </c>
      <c r="C2868" s="1" t="s">
        <v>1198</v>
      </c>
      <c r="D2868" t="s">
        <v>36</v>
      </c>
    </row>
    <row r="2869" spans="1:4" x14ac:dyDescent="0.45">
      <c r="A2869" s="1" t="s">
        <v>179</v>
      </c>
      <c r="B2869" s="1" t="s">
        <v>116</v>
      </c>
      <c r="C2869" s="1" t="s">
        <v>1238</v>
      </c>
      <c r="D2869" t="s">
        <v>36</v>
      </c>
    </row>
    <row r="2870" spans="1:4" x14ac:dyDescent="0.45">
      <c r="A2870" s="1" t="s">
        <v>179</v>
      </c>
      <c r="B2870" s="1" t="s">
        <v>116</v>
      </c>
      <c r="C2870" s="1" t="s">
        <v>1280</v>
      </c>
      <c r="D2870" t="s">
        <v>36</v>
      </c>
    </row>
    <row r="2871" spans="1:4" x14ac:dyDescent="0.45">
      <c r="A2871" s="1" t="s">
        <v>179</v>
      </c>
      <c r="B2871" s="1" t="s">
        <v>116</v>
      </c>
      <c r="C2871" s="1" t="s">
        <v>1365</v>
      </c>
      <c r="D2871" t="s">
        <v>36</v>
      </c>
    </row>
    <row r="2872" spans="1:4" x14ac:dyDescent="0.45">
      <c r="A2872" s="1" t="s">
        <v>179</v>
      </c>
      <c r="B2872" s="1" t="s">
        <v>116</v>
      </c>
      <c r="C2872" s="1" t="s">
        <v>1366</v>
      </c>
      <c r="D2872" t="s">
        <v>36</v>
      </c>
    </row>
    <row r="2873" spans="1:4" x14ac:dyDescent="0.45">
      <c r="A2873" s="1" t="s">
        <v>179</v>
      </c>
      <c r="B2873" s="1" t="s">
        <v>116</v>
      </c>
      <c r="C2873" s="1" t="s">
        <v>1367</v>
      </c>
      <c r="D2873" t="s">
        <v>36</v>
      </c>
    </row>
    <row r="2874" spans="1:4" x14ac:dyDescent="0.45">
      <c r="A2874" s="1" t="s">
        <v>179</v>
      </c>
      <c r="B2874" s="1" t="s">
        <v>116</v>
      </c>
      <c r="C2874" s="1" t="s">
        <v>1447</v>
      </c>
      <c r="D2874" t="s">
        <v>36</v>
      </c>
    </row>
    <row r="2875" spans="1:4" x14ac:dyDescent="0.45">
      <c r="A2875" s="1" t="s">
        <v>179</v>
      </c>
      <c r="B2875" s="1" t="s">
        <v>116</v>
      </c>
      <c r="C2875" s="1" t="s">
        <v>1452</v>
      </c>
      <c r="D2875" t="s">
        <v>36</v>
      </c>
    </row>
    <row r="2876" spans="1:4" x14ac:dyDescent="0.45">
      <c r="A2876" s="1" t="s">
        <v>179</v>
      </c>
      <c r="B2876" s="1" t="s">
        <v>116</v>
      </c>
      <c r="C2876" s="1" t="s">
        <v>1479</v>
      </c>
      <c r="D2876" t="s">
        <v>36</v>
      </c>
    </row>
    <row r="2877" spans="1:4" x14ac:dyDescent="0.45">
      <c r="A2877" s="1" t="s">
        <v>179</v>
      </c>
      <c r="B2877" s="1" t="s">
        <v>116</v>
      </c>
      <c r="C2877" s="1" t="s">
        <v>1607</v>
      </c>
      <c r="D2877" t="s">
        <v>36</v>
      </c>
    </row>
    <row r="2878" spans="1:4" x14ac:dyDescent="0.45">
      <c r="A2878" s="1" t="s">
        <v>179</v>
      </c>
      <c r="B2878" s="1" t="s">
        <v>116</v>
      </c>
      <c r="C2878" s="1" t="s">
        <v>1654</v>
      </c>
      <c r="D2878" t="s">
        <v>36</v>
      </c>
    </row>
    <row r="2879" spans="1:4" x14ac:dyDescent="0.45">
      <c r="A2879" s="1" t="s">
        <v>179</v>
      </c>
      <c r="B2879" s="1" t="s">
        <v>116</v>
      </c>
      <c r="C2879" s="1" t="s">
        <v>1672</v>
      </c>
      <c r="D2879" t="s">
        <v>36</v>
      </c>
    </row>
    <row r="2880" spans="1:4" x14ac:dyDescent="0.45">
      <c r="A2880" s="1" t="s">
        <v>179</v>
      </c>
      <c r="B2880" s="1" t="s">
        <v>116</v>
      </c>
      <c r="C2880" s="1" t="s">
        <v>1823</v>
      </c>
      <c r="D2880" t="s">
        <v>36</v>
      </c>
    </row>
    <row r="2881" spans="1:4" x14ac:dyDescent="0.45">
      <c r="A2881" s="1" t="s">
        <v>179</v>
      </c>
      <c r="B2881" s="1" t="s">
        <v>116</v>
      </c>
      <c r="C2881" s="1" t="s">
        <v>1846</v>
      </c>
      <c r="D2881" t="s">
        <v>36</v>
      </c>
    </row>
    <row r="2882" spans="1:4" x14ac:dyDescent="0.45">
      <c r="A2882" s="1" t="s">
        <v>179</v>
      </c>
      <c r="B2882" s="1" t="s">
        <v>116</v>
      </c>
      <c r="C2882" s="1" t="s">
        <v>1904</v>
      </c>
      <c r="D2882" t="s">
        <v>36</v>
      </c>
    </row>
    <row r="2883" spans="1:4" x14ac:dyDescent="0.45">
      <c r="A2883" s="1" t="s">
        <v>179</v>
      </c>
      <c r="B2883" s="1" t="s">
        <v>116</v>
      </c>
      <c r="C2883" s="1" t="s">
        <v>1945</v>
      </c>
      <c r="D2883" t="s">
        <v>36</v>
      </c>
    </row>
    <row r="2884" spans="1:4" x14ac:dyDescent="0.45">
      <c r="A2884" s="1" t="s">
        <v>179</v>
      </c>
      <c r="B2884" s="1" t="s">
        <v>116</v>
      </c>
      <c r="C2884" s="1" t="s">
        <v>2026</v>
      </c>
      <c r="D2884" t="s">
        <v>36</v>
      </c>
    </row>
    <row r="2885" spans="1:4" x14ac:dyDescent="0.45">
      <c r="A2885" s="1" t="s">
        <v>179</v>
      </c>
      <c r="B2885" s="1" t="s">
        <v>116</v>
      </c>
      <c r="C2885" s="1" t="s">
        <v>2027</v>
      </c>
      <c r="D2885" t="s">
        <v>36</v>
      </c>
    </row>
    <row r="2886" spans="1:4" x14ac:dyDescent="0.45">
      <c r="A2886" s="1" t="s">
        <v>179</v>
      </c>
      <c r="B2886" s="1" t="s">
        <v>116</v>
      </c>
      <c r="C2886" s="1" t="s">
        <v>2028</v>
      </c>
      <c r="D2886" t="s">
        <v>36</v>
      </c>
    </row>
    <row r="2887" spans="1:4" x14ac:dyDescent="0.45">
      <c r="A2887" s="1" t="s">
        <v>179</v>
      </c>
      <c r="B2887" s="1" t="s">
        <v>116</v>
      </c>
      <c r="C2887" s="1" t="s">
        <v>2085</v>
      </c>
      <c r="D2887" t="s">
        <v>36</v>
      </c>
    </row>
    <row r="2888" spans="1:4" x14ac:dyDescent="0.45">
      <c r="A2888" s="1" t="s">
        <v>179</v>
      </c>
      <c r="B2888" s="1" t="s">
        <v>116</v>
      </c>
      <c r="C2888" s="1" t="s">
        <v>2287</v>
      </c>
      <c r="D2888" t="s">
        <v>36</v>
      </c>
    </row>
    <row r="2889" spans="1:4" x14ac:dyDescent="0.45">
      <c r="A2889" s="1" t="s">
        <v>179</v>
      </c>
      <c r="B2889" s="1" t="s">
        <v>116</v>
      </c>
      <c r="C2889" s="1" t="s">
        <v>2285</v>
      </c>
      <c r="D2889" t="s">
        <v>36</v>
      </c>
    </row>
    <row r="2890" spans="1:4" x14ac:dyDescent="0.45">
      <c r="A2890" s="1" t="s">
        <v>179</v>
      </c>
      <c r="B2890" s="1" t="s">
        <v>116</v>
      </c>
      <c r="C2890" s="1" t="s">
        <v>2289</v>
      </c>
      <c r="D2890" t="s">
        <v>36</v>
      </c>
    </row>
    <row r="2891" spans="1:4" x14ac:dyDescent="0.45">
      <c r="A2891" s="1" t="s">
        <v>179</v>
      </c>
      <c r="B2891" s="1" t="s">
        <v>116</v>
      </c>
      <c r="C2891" s="1" t="s">
        <v>2292</v>
      </c>
      <c r="D2891" t="s">
        <v>36</v>
      </c>
    </row>
    <row r="2892" spans="1:4" x14ac:dyDescent="0.45">
      <c r="A2892" s="1" t="s">
        <v>179</v>
      </c>
      <c r="B2892" s="1" t="s">
        <v>116</v>
      </c>
      <c r="C2892" s="1" t="s">
        <v>2332</v>
      </c>
      <c r="D2892" t="s">
        <v>36</v>
      </c>
    </row>
    <row r="2893" spans="1:4" x14ac:dyDescent="0.45">
      <c r="A2893" s="1" t="s">
        <v>179</v>
      </c>
      <c r="B2893" s="1" t="s">
        <v>116</v>
      </c>
      <c r="C2893" s="1" t="s">
        <v>2412</v>
      </c>
      <c r="D2893" t="s">
        <v>36</v>
      </c>
    </row>
    <row r="2894" spans="1:4" x14ac:dyDescent="0.45">
      <c r="A2894" s="1" t="s">
        <v>179</v>
      </c>
      <c r="B2894" s="1" t="s">
        <v>116</v>
      </c>
      <c r="C2894" s="1" t="s">
        <v>2441</v>
      </c>
      <c r="D2894" t="s">
        <v>36</v>
      </c>
    </row>
    <row r="2895" spans="1:4" x14ac:dyDescent="0.45">
      <c r="A2895" s="1" t="s">
        <v>179</v>
      </c>
      <c r="B2895" s="1" t="s">
        <v>116</v>
      </c>
      <c r="C2895" s="1" t="s">
        <v>2445</v>
      </c>
      <c r="D2895" t="s">
        <v>36</v>
      </c>
    </row>
    <row r="2896" spans="1:4" x14ac:dyDescent="0.45">
      <c r="A2896" s="1" t="s">
        <v>179</v>
      </c>
      <c r="B2896" s="1" t="s">
        <v>116</v>
      </c>
      <c r="C2896" s="1" t="s">
        <v>2530</v>
      </c>
      <c r="D2896" t="s">
        <v>36</v>
      </c>
    </row>
    <row r="2897" spans="1:4" x14ac:dyDescent="0.45">
      <c r="A2897" s="1" t="s">
        <v>179</v>
      </c>
      <c r="B2897" s="1" t="s">
        <v>116</v>
      </c>
      <c r="C2897" s="1" t="s">
        <v>2585</v>
      </c>
      <c r="D2897" t="s">
        <v>36</v>
      </c>
    </row>
    <row r="2898" spans="1:4" x14ac:dyDescent="0.45">
      <c r="A2898" s="1" t="s">
        <v>179</v>
      </c>
      <c r="B2898" s="1" t="s">
        <v>116</v>
      </c>
      <c r="C2898" s="1" t="s">
        <v>2600</v>
      </c>
      <c r="D2898" t="s">
        <v>36</v>
      </c>
    </row>
    <row r="2899" spans="1:4" x14ac:dyDescent="0.45">
      <c r="A2899" s="1" t="s">
        <v>179</v>
      </c>
      <c r="B2899" s="1" t="s">
        <v>116</v>
      </c>
      <c r="C2899" s="1" t="s">
        <v>2693</v>
      </c>
      <c r="D2899" t="s">
        <v>36</v>
      </c>
    </row>
    <row r="2900" spans="1:4" x14ac:dyDescent="0.45">
      <c r="A2900" s="1" t="s">
        <v>179</v>
      </c>
      <c r="B2900" s="1" t="s">
        <v>116</v>
      </c>
      <c r="C2900" s="1" t="s">
        <v>2829</v>
      </c>
      <c r="D2900" t="s">
        <v>36</v>
      </c>
    </row>
    <row r="2901" spans="1:4" x14ac:dyDescent="0.45">
      <c r="A2901" s="1" t="s">
        <v>179</v>
      </c>
      <c r="B2901" s="1" t="s">
        <v>116</v>
      </c>
      <c r="C2901" s="1" t="s">
        <v>116</v>
      </c>
      <c r="D2901" t="s">
        <v>36</v>
      </c>
    </row>
  </sheetData>
  <autoFilter ref="A1:C2901"/>
  <sortState ref="A2:C2907">
    <sortCondition ref="A2:A2907"/>
    <sortCondition ref="B2:B2907"/>
    <sortCondition ref="C2:C290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M8" sqref="M8"/>
    </sheetView>
  </sheetViews>
  <sheetFormatPr defaultColWidth="8.90625" defaultRowHeight="16.5" x14ac:dyDescent="0.45"/>
  <cols>
    <col min="1" max="1" width="8.90625" style="1"/>
    <col min="2" max="2" width="20.90625" style="1" bestFit="1" customWidth="1"/>
    <col min="3" max="7" width="8.90625" style="1"/>
    <col min="8" max="8" width="16.81640625" style="1" customWidth="1"/>
    <col min="9" max="9" width="14.36328125" style="1" customWidth="1"/>
    <col min="10" max="10" width="13.08984375" style="1" customWidth="1"/>
    <col min="11" max="13" width="8.90625" style="1"/>
    <col min="14" max="14" width="17.1796875" style="1" customWidth="1"/>
    <col min="15" max="15" width="13.81640625" style="1" customWidth="1"/>
    <col min="16" max="16" width="13.1796875" style="1" customWidth="1"/>
    <col min="17" max="16384" width="8.90625" style="1"/>
  </cols>
  <sheetData>
    <row r="1" spans="1:21" ht="17" thickBot="1" x14ac:dyDescent="0.5">
      <c r="C1" s="87" t="s">
        <v>2910</v>
      </c>
      <c r="D1" s="87" t="s">
        <v>2915</v>
      </c>
      <c r="E1" s="87" t="s">
        <v>2914</v>
      </c>
      <c r="F1" s="87" t="s">
        <v>2916</v>
      </c>
      <c r="G1" s="2"/>
      <c r="H1" s="84" t="s">
        <v>166</v>
      </c>
      <c r="I1" s="85"/>
      <c r="J1" s="85"/>
      <c r="K1" s="85"/>
      <c r="L1" s="86"/>
      <c r="M1" s="3"/>
      <c r="N1" s="84" t="s">
        <v>2909</v>
      </c>
      <c r="O1" s="85"/>
      <c r="P1" s="85"/>
      <c r="Q1" s="85"/>
      <c r="R1" s="86"/>
      <c r="T1" s="4" t="s">
        <v>2917</v>
      </c>
      <c r="U1" s="4" t="s">
        <v>2919</v>
      </c>
    </row>
    <row r="2" spans="1:21" ht="17" thickBot="1" x14ac:dyDescent="0.5">
      <c r="C2" s="87"/>
      <c r="D2" s="87"/>
      <c r="E2" s="87"/>
      <c r="F2" s="87"/>
      <c r="G2" s="2"/>
      <c r="H2" s="5" t="s">
        <v>2913</v>
      </c>
      <c r="I2" s="6" t="s">
        <v>2911</v>
      </c>
      <c r="J2" s="6" t="s">
        <v>2895</v>
      </c>
      <c r="K2" s="7" t="s">
        <v>2918</v>
      </c>
      <c r="L2" s="8" t="s">
        <v>2912</v>
      </c>
      <c r="N2" s="5" t="s">
        <v>2913</v>
      </c>
      <c r="O2" s="6" t="s">
        <v>2911</v>
      </c>
      <c r="P2" s="6" t="s">
        <v>2895</v>
      </c>
      <c r="Q2" s="7" t="s">
        <v>2918</v>
      </c>
      <c r="R2" s="8" t="s">
        <v>2912</v>
      </c>
      <c r="T2" s="9"/>
      <c r="U2" s="9"/>
    </row>
    <row r="3" spans="1:21" x14ac:dyDescent="0.45">
      <c r="A3" s="1" t="s">
        <v>0</v>
      </c>
      <c r="B3" s="10" t="s">
        <v>155</v>
      </c>
      <c r="C3" s="11">
        <v>0.5</v>
      </c>
      <c r="D3" s="11">
        <v>0.4</v>
      </c>
      <c r="E3" s="11">
        <v>0.4</v>
      </c>
      <c r="F3" s="11">
        <v>0.2</v>
      </c>
      <c r="G3" s="11"/>
      <c r="H3" s="12">
        <f>INDEX(Calc_Dopyt!$S$3:$S$74,MATCH(MASTER!A3,Calc_Dopyt!$B$3:$B$74,0))</f>
        <v>1.9054315905947099</v>
      </c>
      <c r="I3" s="13">
        <f>INDEX(Calc_UoZ!$O$2:$O$73,MATCH(MASTER!A3,Calc_UoZ!$N$2:$N$73,0))</f>
        <v>-6.1736083446333518</v>
      </c>
      <c r="J3" s="13">
        <f>INDEX(Calc_m2!$P$2:$P$73,MATCH(MASTER!A3,Calc_m2!$N$2:$N$73,0))</f>
        <v>0.39865457263309306</v>
      </c>
      <c r="K3" s="13">
        <f>SUMPRODUCT(H3:J3,$D3:$F3)</f>
        <v>-1.6275397870888382</v>
      </c>
      <c r="L3" s="14">
        <f>RANK(K3,$K$3:$K$74)</f>
        <v>72</v>
      </c>
      <c r="M3" s="15"/>
      <c r="N3" s="12">
        <f>INDEX(Calc_Dopyt!$T$3:$T$74,MATCH(MASTER!A3,Calc_Dopyt!$B$3:$B$74,0))</f>
        <v>-0.52350581595549195</v>
      </c>
      <c r="O3" s="13">
        <f>INDEX(Calc_UoZ!$P$2:$P$73,MATCH(MASTER!A3,Calc_UoZ!$N$2:$N$73,0))</f>
        <v>-2.1093680900002529</v>
      </c>
      <c r="P3" s="13">
        <f>INDEX(Calc_m2!$Q$2:$Q$73,MATCH(MASTER!A3,Calc_m2!$N$2:$N$73,0))</f>
        <v>0.94896855801008451</v>
      </c>
      <c r="Q3" s="13">
        <f t="shared" ref="Q3:Q34" si="0">SUMPRODUCT(N3:P3,$D3:$F3)</f>
        <v>-0.86335585078028099</v>
      </c>
      <c r="R3" s="14">
        <f>RANK(Q3,$Q$3:$Q$74)</f>
        <v>70</v>
      </c>
      <c r="T3" s="12">
        <f>C3*K3+(1-C3)*Q3</f>
        <v>-1.2454478189345597</v>
      </c>
      <c r="U3" s="14">
        <f>RANK(T3,$T$3:$T$74)</f>
        <v>72</v>
      </c>
    </row>
    <row r="4" spans="1:21" x14ac:dyDescent="0.45">
      <c r="A4" s="1" t="s">
        <v>1</v>
      </c>
      <c r="B4" s="10" t="s">
        <v>80</v>
      </c>
      <c r="C4" s="11">
        <v>0.5</v>
      </c>
      <c r="D4" s="11">
        <v>0.4</v>
      </c>
      <c r="E4" s="11">
        <v>0.4</v>
      </c>
      <c r="F4" s="11">
        <v>0.2</v>
      </c>
      <c r="G4" s="11"/>
      <c r="H4" s="12">
        <f>INDEX(Calc_Dopyt!$S$3:$S$74,MATCH(MASTER!A4,Calc_Dopyt!$B$3:$B$74,0))</f>
        <v>-0.32531758863812116</v>
      </c>
      <c r="I4" s="13">
        <f>INDEX(Calc_UoZ!$O$2:$O$73,MATCH(MASTER!A4,Calc_UoZ!$N$2:$N$73,0))</f>
        <v>-1.011718176369969</v>
      </c>
      <c r="J4" s="13">
        <f>INDEX(Calc_m2!$P$2:$P$73,MATCH(MASTER!A4,Calc_m2!$N$2:$N$73,0))</f>
        <v>0.39865457263309306</v>
      </c>
      <c r="K4" s="13">
        <f t="shared" ref="K4:K35" si="1">SUMPRODUCT(H4:J4,D4:F4)</f>
        <v>-0.45508339147661747</v>
      </c>
      <c r="L4" s="14">
        <f t="shared" ref="L4:L67" si="2">RANK(K4,$K$3:$K$74)</f>
        <v>65</v>
      </c>
      <c r="M4" s="15"/>
      <c r="N4" s="12">
        <f>INDEX(Calc_Dopyt!$T$3:$T$74,MATCH(MASTER!A4,Calc_Dopyt!$B$3:$B$74,0))</f>
        <v>1.4719751766277951</v>
      </c>
      <c r="O4" s="13">
        <f>INDEX(Calc_UoZ!$P$2:$P$73,MATCH(MASTER!A4,Calc_UoZ!$N$2:$N$73,0))</f>
        <v>-2.3567997936184875</v>
      </c>
      <c r="P4" s="13">
        <f>INDEX(Calc_m2!$Q$2:$Q$73,MATCH(MASTER!A4,Calc_m2!$N$2:$N$73,0))</f>
        <v>-0.30234773172496554</v>
      </c>
      <c r="Q4" s="13">
        <f t="shared" si="0"/>
        <v>-0.41439939314127006</v>
      </c>
      <c r="R4" s="14">
        <f>RANK(Q4,$Q$3:$Q$74)</f>
        <v>56</v>
      </c>
      <c r="T4" s="12">
        <f t="shared" ref="T4:T67" si="3">C4*K4+(1-C4)*Q4</f>
        <v>-0.43474139230894376</v>
      </c>
      <c r="U4" s="14">
        <f t="shared" ref="U4:U67" si="4">RANK(T4,$T$3:$T$74)</f>
        <v>63</v>
      </c>
    </row>
    <row r="5" spans="1:21" x14ac:dyDescent="0.45">
      <c r="A5" s="1" t="s">
        <v>2</v>
      </c>
      <c r="B5" s="10" t="s">
        <v>81</v>
      </c>
      <c r="C5" s="11">
        <v>0.5</v>
      </c>
      <c r="D5" s="11">
        <v>0.4</v>
      </c>
      <c r="E5" s="11">
        <v>0.4</v>
      </c>
      <c r="F5" s="11">
        <v>0.2</v>
      </c>
      <c r="G5" s="11"/>
      <c r="H5" s="12">
        <f>INDEX(Calc_Dopyt!$S$3:$S$74,MATCH(MASTER!A5,Calc_Dopyt!$B$3:$B$74,0))</f>
        <v>-0.88300488344632888</v>
      </c>
      <c r="I5" s="13">
        <f>INDEX(Calc_UoZ!$O$2:$O$73,MATCH(MASTER!A5,Calc_UoZ!$N$2:$N$73,0))</f>
        <v>-5.4309264667083947E-2</v>
      </c>
      <c r="J5" s="13">
        <f>INDEX(Calc_m2!$P$2:$P$73,MATCH(MASTER!A5,Calc_m2!$N$2:$N$73,0))</f>
        <v>0.39865457263309306</v>
      </c>
      <c r="K5" s="13">
        <f t="shared" si="1"/>
        <v>-0.29519474471874652</v>
      </c>
      <c r="L5" s="14">
        <f t="shared" si="2"/>
        <v>54</v>
      </c>
      <c r="M5" s="15"/>
      <c r="N5" s="12">
        <f>INDEX(Calc_Dopyt!$T$3:$T$74,MATCH(MASTER!A5,Calc_Dopyt!$B$3:$B$74,0))</f>
        <v>0.80681484576669948</v>
      </c>
      <c r="O5" s="13">
        <f>INDEX(Calc_UoZ!$P$2:$P$73,MATCH(MASTER!A5,Calc_UoZ!$N$2:$N$73,0))</f>
        <v>-2.3628269580249741</v>
      </c>
      <c r="P5" s="13">
        <f>INDEX(Calc_m2!$Q$2:$Q$73,MATCH(MASTER!A5,Calc_m2!$N$2:$N$73,0))</f>
        <v>0.95289582507646098</v>
      </c>
      <c r="Q5" s="13">
        <f t="shared" si="0"/>
        <v>-0.43182567988801762</v>
      </c>
      <c r="R5" s="14">
        <f t="shared" ref="R5:R68" si="5">RANK(Q5,$Q$3:$Q$74)</f>
        <v>57</v>
      </c>
      <c r="T5" s="12">
        <f t="shared" si="3"/>
        <v>-0.3635102123033821</v>
      </c>
      <c r="U5" s="14">
        <f t="shared" si="4"/>
        <v>57</v>
      </c>
    </row>
    <row r="6" spans="1:21" x14ac:dyDescent="0.45">
      <c r="A6" s="1" t="s">
        <v>3</v>
      </c>
      <c r="B6" s="10" t="s">
        <v>82</v>
      </c>
      <c r="C6" s="11">
        <v>0.5</v>
      </c>
      <c r="D6" s="11">
        <v>0.4</v>
      </c>
      <c r="E6" s="11">
        <v>0.4</v>
      </c>
      <c r="F6" s="11">
        <v>0.2</v>
      </c>
      <c r="G6" s="11"/>
      <c r="H6" s="12">
        <f>INDEX(Calc_Dopyt!$S$3:$S$74,MATCH(MASTER!A6,Calc_Dopyt!$B$3:$B$74,0))</f>
        <v>-0.88300488344632888</v>
      </c>
      <c r="I6" s="13">
        <f>INDEX(Calc_UoZ!$O$2:$O$73,MATCH(MASTER!A6,Calc_UoZ!$N$2:$N$73,0))</f>
        <v>-0.38861991376540905</v>
      </c>
      <c r="J6" s="13">
        <f>INDEX(Calc_m2!$P$2:$P$73,MATCH(MASTER!A6,Calc_m2!$N$2:$N$73,0))</f>
        <v>0.39865457263309306</v>
      </c>
      <c r="K6" s="13">
        <f t="shared" si="1"/>
        <v>-0.42891900435807651</v>
      </c>
      <c r="L6" s="14">
        <f t="shared" si="2"/>
        <v>64</v>
      </c>
      <c r="M6" s="15"/>
      <c r="N6" s="12">
        <f>INDEX(Calc_Dopyt!$T$3:$T$74,MATCH(MASTER!A6,Calc_Dopyt!$B$3:$B$74,0))</f>
        <v>1.2502550663407632</v>
      </c>
      <c r="O6" s="13">
        <f>INDEX(Calc_UoZ!$P$2:$P$73,MATCH(MASTER!A6,Calc_UoZ!$N$2:$N$73,0))</f>
        <v>-2.2339106454852891</v>
      </c>
      <c r="P6" s="13">
        <f>INDEX(Calc_m2!$Q$2:$Q$73,MATCH(MASTER!A6,Calc_m2!$N$2:$N$73,0))</f>
        <v>-0.70560345017968196</v>
      </c>
      <c r="Q6" s="13">
        <f t="shared" si="0"/>
        <v>-0.53458292169374677</v>
      </c>
      <c r="R6" s="14">
        <f t="shared" si="5"/>
        <v>63</v>
      </c>
      <c r="T6" s="12">
        <f t="shared" si="3"/>
        <v>-0.48175096302591164</v>
      </c>
      <c r="U6" s="14">
        <f t="shared" si="4"/>
        <v>67</v>
      </c>
    </row>
    <row r="7" spans="1:21" x14ac:dyDescent="0.45">
      <c r="A7" s="1" t="s">
        <v>4</v>
      </c>
      <c r="B7" s="10" t="s">
        <v>83</v>
      </c>
      <c r="C7" s="11">
        <v>0.5</v>
      </c>
      <c r="D7" s="11">
        <v>0.4</v>
      </c>
      <c r="E7" s="11">
        <v>0.4</v>
      </c>
      <c r="F7" s="11">
        <v>0.2</v>
      </c>
      <c r="G7" s="11"/>
      <c r="H7" s="12">
        <f>INDEX(Calc_Dopyt!$S$3:$S$74,MATCH(MASTER!A7,Calc_Dopyt!$B$3:$B$74,0))</f>
        <v>0.23236970617008659</v>
      </c>
      <c r="I7" s="13">
        <f>INDEX(Calc_UoZ!$O$2:$O$73,MATCH(MASTER!A7,Calc_UoZ!$N$2:$N$73,0))</f>
        <v>-0.13351550961659686</v>
      </c>
      <c r="J7" s="13">
        <f>INDEX(Calc_m2!$P$2:$P$73,MATCH(MASTER!A7,Calc_m2!$N$2:$N$73,0))</f>
        <v>0.28651225481968468</v>
      </c>
      <c r="K7" s="13">
        <f t="shared" si="1"/>
        <v>9.6844129585332839E-2</v>
      </c>
      <c r="L7" s="14">
        <f t="shared" si="2"/>
        <v>22</v>
      </c>
      <c r="M7" s="15"/>
      <c r="N7" s="12">
        <f>INDEX(Calc_Dopyt!$T$3:$T$74,MATCH(MASTER!A7,Calc_Dopyt!$B$3:$B$74,0))</f>
        <v>-0.30178570566846002</v>
      </c>
      <c r="O7" s="13">
        <f>INDEX(Calc_UoZ!$P$2:$P$73,MATCH(MASTER!A7,Calc_UoZ!$N$2:$N$73,0))</f>
        <v>-1.9860479254206354</v>
      </c>
      <c r="P7" s="13">
        <f>INDEX(Calc_m2!$Q$2:$Q$73,MATCH(MASTER!A7,Calc_m2!$N$2:$N$73,0))</f>
        <v>-0.70858194592037427</v>
      </c>
      <c r="Q7" s="13">
        <f t="shared" si="0"/>
        <v>-1.056849841619713</v>
      </c>
      <c r="R7" s="14">
        <f t="shared" si="5"/>
        <v>72</v>
      </c>
      <c r="T7" s="12">
        <f t="shared" si="3"/>
        <v>-0.48000285601719006</v>
      </c>
      <c r="U7" s="14">
        <f t="shared" si="4"/>
        <v>65</v>
      </c>
    </row>
    <row r="8" spans="1:21" x14ac:dyDescent="0.45">
      <c r="A8" s="1" t="s">
        <v>42</v>
      </c>
      <c r="B8" s="10" t="s">
        <v>84</v>
      </c>
      <c r="C8" s="11">
        <v>0.5</v>
      </c>
      <c r="D8" s="11">
        <v>0.4</v>
      </c>
      <c r="E8" s="11">
        <v>0.4</v>
      </c>
      <c r="F8" s="11">
        <v>0.2</v>
      </c>
      <c r="G8" s="11"/>
      <c r="H8" s="12">
        <f>INDEX(Calc_Dopyt!$S$3:$S$74,MATCH(MASTER!A8,Calc_Dopyt!$B$3:$B$74,0))</f>
        <v>-0.32531758863812116</v>
      </c>
      <c r="I8" s="13">
        <f>INDEX(Calc_UoZ!$O$2:$O$73,MATCH(MASTER!A8,Calc_UoZ!$N$2:$N$73,0))</f>
        <v>-0.80693303371849456</v>
      </c>
      <c r="J8" s="13">
        <f>INDEX(Calc_m2!$P$2:$P$73,MATCH(MASTER!A8,Calc_m2!$N$2:$N$73,0))</f>
        <v>-3.7553259692628798</v>
      </c>
      <c r="K8" s="13">
        <f t="shared" si="1"/>
        <v>-1.2039654427952224</v>
      </c>
      <c r="L8" s="14">
        <f t="shared" si="2"/>
        <v>71</v>
      </c>
      <c r="M8" s="15"/>
      <c r="N8" s="12">
        <f>INDEX(Calc_Dopyt!$T$3:$T$74,MATCH(MASTER!A8,Calc_Dopyt!$B$3:$B$74,0))</f>
        <v>2.1371355074888907</v>
      </c>
      <c r="O8" s="13">
        <f>INDEX(Calc_UoZ!$P$2:$P$73,MATCH(MASTER!A8,Calc_UoZ!$N$2:$N$73,0))</f>
        <v>-1.1418562871263709</v>
      </c>
      <c r="P8" s="13">
        <f>INDEX(Calc_m2!$Q$2:$Q$73,MATCH(MASTER!A8,Calc_m2!$N$2:$N$73,0))</f>
        <v>-2.0744748570650073</v>
      </c>
      <c r="Q8" s="13">
        <f t="shared" si="0"/>
        <v>-1.6783283267993498E-2</v>
      </c>
      <c r="R8" s="14">
        <f t="shared" si="5"/>
        <v>35</v>
      </c>
      <c r="T8" s="12">
        <f t="shared" si="3"/>
        <v>-0.61037436303160797</v>
      </c>
      <c r="U8" s="14">
        <f t="shared" si="4"/>
        <v>70</v>
      </c>
    </row>
    <row r="9" spans="1:21" x14ac:dyDescent="0.45">
      <c r="A9" s="1" t="s">
        <v>47</v>
      </c>
      <c r="B9" s="10" t="s">
        <v>85</v>
      </c>
      <c r="C9" s="11">
        <v>0.5</v>
      </c>
      <c r="D9" s="11">
        <v>0.4</v>
      </c>
      <c r="E9" s="11">
        <v>0.4</v>
      </c>
      <c r="F9" s="11">
        <v>0.2</v>
      </c>
      <c r="G9" s="11"/>
      <c r="H9" s="12">
        <f>INDEX(Calc_Dopyt!$S$3:$S$74,MATCH(MASTER!A9,Calc_Dopyt!$B$3:$B$74,0))</f>
        <v>-0.88300488344632888</v>
      </c>
      <c r="I9" s="13">
        <f>INDEX(Calc_UoZ!$O$2:$O$73,MATCH(MASTER!A9,Calc_UoZ!$N$2:$N$73,0))</f>
        <v>-0.61889357122762645</v>
      </c>
      <c r="J9" s="13">
        <f>INDEX(Calc_m2!$P$2:$P$73,MATCH(MASTER!A9,Calc_m2!$N$2:$N$73,0))</f>
        <v>0.39865457263309306</v>
      </c>
      <c r="K9" s="13">
        <f t="shared" si="1"/>
        <v>-0.52102846734296349</v>
      </c>
      <c r="L9" s="14">
        <f t="shared" si="2"/>
        <v>68</v>
      </c>
      <c r="M9" s="15"/>
      <c r="N9" s="12">
        <f>INDEX(Calc_Dopyt!$T$3:$T$74,MATCH(MASTER!A9,Calc_Dopyt!$B$3:$B$74,0))</f>
        <v>1.6936952869148272</v>
      </c>
      <c r="O9" s="13">
        <f>INDEX(Calc_UoZ!$P$2:$P$73,MATCH(MASTER!A9,Calc_UoZ!$N$2:$N$73,0))</f>
        <v>-1.3173718367830316</v>
      </c>
      <c r="P9" s="13">
        <f>INDEX(Calc_m2!$Q$2:$Q$73,MATCH(MASTER!A9,Calc_m2!$N$2:$N$73,0))</f>
        <v>-1.9882306623485688</v>
      </c>
      <c r="Q9" s="13">
        <f t="shared" si="0"/>
        <v>-0.2471167524169956</v>
      </c>
      <c r="R9" s="14">
        <f t="shared" si="5"/>
        <v>50</v>
      </c>
      <c r="T9" s="12">
        <f t="shared" si="3"/>
        <v>-0.38407260987997954</v>
      </c>
      <c r="U9" s="14">
        <f t="shared" si="4"/>
        <v>59</v>
      </c>
    </row>
    <row r="10" spans="1:21" x14ac:dyDescent="0.45">
      <c r="A10" s="1" t="s">
        <v>53</v>
      </c>
      <c r="B10" s="10" t="s">
        <v>86</v>
      </c>
      <c r="C10" s="11">
        <v>0.5</v>
      </c>
      <c r="D10" s="11">
        <v>0.4</v>
      </c>
      <c r="E10" s="11">
        <v>0.4</v>
      </c>
      <c r="F10" s="11">
        <v>0.2</v>
      </c>
      <c r="G10" s="11"/>
      <c r="H10" s="12">
        <f>INDEX(Calc_Dopyt!$S$3:$S$74,MATCH(MASTER!A10,Calc_Dopyt!$B$3:$B$74,0))</f>
        <v>-0.88300488344632888</v>
      </c>
      <c r="I10" s="13">
        <f>INDEX(Calc_UoZ!$O$2:$O$73,MATCH(MASTER!A10,Calc_UoZ!$N$2:$N$73,0))</f>
        <v>-0.21614763021271516</v>
      </c>
      <c r="J10" s="13">
        <f>INDEX(Calc_m2!$P$2:$P$73,MATCH(MASTER!A10,Calc_m2!$N$2:$N$73,0))</f>
        <v>0.39865457263309306</v>
      </c>
      <c r="K10" s="13">
        <f t="shared" si="1"/>
        <v>-0.35993009093699901</v>
      </c>
      <c r="L10" s="14">
        <f t="shared" si="2"/>
        <v>57</v>
      </c>
      <c r="M10" s="15"/>
      <c r="N10" s="12">
        <f>INDEX(Calc_Dopyt!$T$3:$T$74,MATCH(MASTER!A10,Calc_Dopyt!$B$3:$B$74,0))</f>
        <v>0.58509473547966762</v>
      </c>
      <c r="O10" s="13">
        <f>INDEX(Calc_UoZ!$P$2:$P$73,MATCH(MASTER!A10,Calc_UoZ!$N$2:$N$73,0))</f>
        <v>-0.77423458754759722</v>
      </c>
      <c r="P10" s="13">
        <f>INDEX(Calc_m2!$Q$2:$Q$73,MATCH(MASTER!A10,Calc_m2!$N$2:$N$73,0))</f>
        <v>0.95289582507646098</v>
      </c>
      <c r="Q10" s="13">
        <f t="shared" si="0"/>
        <v>0.11492322418812034</v>
      </c>
      <c r="R10" s="14">
        <f t="shared" si="5"/>
        <v>29</v>
      </c>
      <c r="T10" s="12">
        <f t="shared" si="3"/>
        <v>-0.12250343337443934</v>
      </c>
      <c r="U10" s="14">
        <f t="shared" si="4"/>
        <v>43</v>
      </c>
    </row>
    <row r="11" spans="1:21" x14ac:dyDescent="0.45">
      <c r="A11" s="1" t="s">
        <v>70</v>
      </c>
      <c r="B11" s="10" t="s">
        <v>87</v>
      </c>
      <c r="C11" s="11">
        <v>0.5</v>
      </c>
      <c r="D11" s="11">
        <v>0.4</v>
      </c>
      <c r="E11" s="11">
        <v>0.4</v>
      </c>
      <c r="F11" s="11">
        <v>0.2</v>
      </c>
      <c r="G11" s="11"/>
      <c r="H11" s="12">
        <f>INDEX(Calc_Dopyt!$S$3:$S$74,MATCH(MASTER!A11,Calc_Dopyt!$B$3:$B$74,0))</f>
        <v>0.79005700097829434</v>
      </c>
      <c r="I11" s="13">
        <f>INDEX(Calc_UoZ!$O$2:$O$73,MATCH(MASTER!A11,Calc_UoZ!$N$2:$N$73,0))</f>
        <v>5.2495834491480896E-2</v>
      </c>
      <c r="J11" s="13">
        <f>INDEX(Calc_m2!$P$2:$P$73,MATCH(MASTER!A11,Calc_m2!$N$2:$N$73,0))</f>
        <v>-2.5015073077784762</v>
      </c>
      <c r="K11" s="13">
        <f t="shared" si="1"/>
        <v>-0.16328032736778508</v>
      </c>
      <c r="L11" s="14">
        <f t="shared" si="2"/>
        <v>44</v>
      </c>
      <c r="M11" s="15"/>
      <c r="N11" s="12">
        <f>INDEX(Calc_Dopyt!$T$3:$T$74,MATCH(MASTER!A11,Calc_Dopyt!$B$3:$B$74,0))</f>
        <v>0.36337462519263569</v>
      </c>
      <c r="O11" s="13">
        <f>INDEX(Calc_UoZ!$P$2:$P$73,MATCH(MASTER!A11,Calc_UoZ!$N$2:$N$73,0))</f>
        <v>-0.95211719473787215</v>
      </c>
      <c r="P11" s="13">
        <f>INDEX(Calc_m2!$Q$2:$Q$73,MATCH(MASTER!A11,Calc_m2!$N$2:$N$73,0))</f>
        <v>-0.30234773172496554</v>
      </c>
      <c r="Q11" s="13">
        <f t="shared" si="0"/>
        <v>-0.29596657416308769</v>
      </c>
      <c r="R11" s="14">
        <f t="shared" si="5"/>
        <v>52</v>
      </c>
      <c r="T11" s="12">
        <f t="shared" si="3"/>
        <v>-0.22962345076543639</v>
      </c>
      <c r="U11" s="14">
        <f t="shared" si="4"/>
        <v>50</v>
      </c>
    </row>
    <row r="12" spans="1:21" x14ac:dyDescent="0.45">
      <c r="A12" s="1" t="s">
        <v>72</v>
      </c>
      <c r="B12" s="10" t="s">
        <v>88</v>
      </c>
      <c r="C12" s="11">
        <v>0.5</v>
      </c>
      <c r="D12" s="11">
        <v>0.4</v>
      </c>
      <c r="E12" s="11">
        <v>0.4</v>
      </c>
      <c r="F12" s="11">
        <v>0.2</v>
      </c>
      <c r="G12" s="11"/>
      <c r="H12" s="12">
        <f>INDEX(Calc_Dopyt!$S$3:$S$74,MATCH(MASTER!A12,Calc_Dopyt!$B$3:$B$74,0))</f>
        <v>-0.88300488344632888</v>
      </c>
      <c r="I12" s="13">
        <f>INDEX(Calc_UoZ!$O$2:$O$73,MATCH(MASTER!A12,Calc_UoZ!$N$2:$N$73,0))</f>
        <v>-0.84650874918807817</v>
      </c>
      <c r="J12" s="13">
        <f>INDEX(Calc_m2!$P$2:$P$73,MATCH(MASTER!A12,Calc_m2!$N$2:$N$73,0))</f>
        <v>6.9979810142642665E-2</v>
      </c>
      <c r="K12" s="13">
        <f t="shared" si="1"/>
        <v>-0.67780949102523436</v>
      </c>
      <c r="L12" s="14">
        <f t="shared" si="2"/>
        <v>70</v>
      </c>
      <c r="M12" s="15"/>
      <c r="N12" s="12">
        <f>INDEX(Calc_Dopyt!$T$3:$T$74,MATCH(MASTER!A12,Calc_Dopyt!$B$3:$B$74,0))</f>
        <v>-1.4103862571036194</v>
      </c>
      <c r="O12" s="13">
        <f>INDEX(Calc_UoZ!$P$2:$P$73,MATCH(MASTER!A12,Calc_UoZ!$N$2:$N$73,0))</f>
        <v>-0.77477865748815922</v>
      </c>
      <c r="P12" s="13">
        <f>INDEX(Calc_m2!$Q$2:$Q$73,MATCH(MASTER!A12,Calc_m2!$N$2:$N$73,0))</f>
        <v>-0.26267851577028062</v>
      </c>
      <c r="Q12" s="13">
        <f t="shared" si="0"/>
        <v>-0.92660166899076757</v>
      </c>
      <c r="R12" s="14">
        <f t="shared" si="5"/>
        <v>71</v>
      </c>
      <c r="T12" s="12">
        <f t="shared" si="3"/>
        <v>-0.80220558000800102</v>
      </c>
      <c r="U12" s="14">
        <f t="shared" si="4"/>
        <v>71</v>
      </c>
    </row>
    <row r="13" spans="1:21" x14ac:dyDescent="0.45">
      <c r="A13" s="1" t="s">
        <v>46</v>
      </c>
      <c r="B13" s="10" t="s">
        <v>89</v>
      </c>
      <c r="C13" s="11">
        <v>0.5</v>
      </c>
      <c r="D13" s="11">
        <v>0.4</v>
      </c>
      <c r="E13" s="11">
        <v>0.4</v>
      </c>
      <c r="F13" s="11">
        <v>0.2</v>
      </c>
      <c r="G13" s="11"/>
      <c r="H13" s="12">
        <f>INDEX(Calc_Dopyt!$S$3:$S$74,MATCH(MASTER!A13,Calc_Dopyt!$B$3:$B$74,0))</f>
        <v>3.5784934750193331</v>
      </c>
      <c r="I13" s="13">
        <f>INDEX(Calc_UoZ!$O$2:$O$73,MATCH(MASTER!A13,Calc_UoZ!$N$2:$N$73,0))</f>
        <v>-1.1166321921716076</v>
      </c>
      <c r="J13" s="13">
        <f>INDEX(Calc_m2!$P$2:$P$73,MATCH(MASTER!A13,Calc_m2!$N$2:$N$73,0))</f>
        <v>0.2966142814277245</v>
      </c>
      <c r="K13" s="13">
        <f t="shared" si="1"/>
        <v>1.044067369424635</v>
      </c>
      <c r="L13" s="14">
        <f t="shared" si="2"/>
        <v>4</v>
      </c>
      <c r="M13" s="15"/>
      <c r="N13" s="12">
        <f>INDEX(Calc_Dopyt!$T$3:$T$74,MATCH(MASTER!A13,Calc_Dopyt!$B$3:$B$74,0))</f>
        <v>0.58509473547966762</v>
      </c>
      <c r="O13" s="13">
        <f>INDEX(Calc_UoZ!$P$2:$P$73,MATCH(MASTER!A13,Calc_UoZ!$N$2:$N$73,0))</f>
        <v>-0.82922098076129014</v>
      </c>
      <c r="P13" s="13">
        <f>INDEX(Calc_m2!$Q$2:$Q$73,MATCH(MASTER!A13,Calc_m2!$N$2:$N$73,0))</f>
        <v>-1.7894748191078595</v>
      </c>
      <c r="Q13" s="13">
        <f t="shared" si="0"/>
        <v>-0.45554546193422096</v>
      </c>
      <c r="R13" s="14">
        <f t="shared" si="5"/>
        <v>58</v>
      </c>
      <c r="T13" s="12">
        <f t="shared" si="3"/>
        <v>0.294260953745207</v>
      </c>
      <c r="U13" s="14">
        <f t="shared" si="4"/>
        <v>18</v>
      </c>
    </row>
    <row r="14" spans="1:21" x14ac:dyDescent="0.45">
      <c r="A14" s="1" t="s">
        <v>17</v>
      </c>
      <c r="B14" s="10" t="s">
        <v>90</v>
      </c>
      <c r="C14" s="11">
        <v>0.5</v>
      </c>
      <c r="D14" s="11">
        <v>0.4</v>
      </c>
      <c r="E14" s="11">
        <v>0.4</v>
      </c>
      <c r="F14" s="11">
        <v>0.2</v>
      </c>
      <c r="G14" s="11"/>
      <c r="H14" s="12">
        <f>INDEX(Calc_Dopyt!$S$3:$S$74,MATCH(MASTER!A14,Calc_Dopyt!$B$3:$B$74,0))</f>
        <v>-0.88300488344632888</v>
      </c>
      <c r="I14" s="13">
        <f>INDEX(Calc_UoZ!$O$2:$O$73,MATCH(MASTER!A14,Calc_UoZ!$N$2:$N$73,0))</f>
        <v>-0.35153823576655396</v>
      </c>
      <c r="J14" s="13">
        <f>INDEX(Calc_m2!$P$2:$P$73,MATCH(MASTER!A14,Calc_m2!$N$2:$N$73,0))</f>
        <v>0.39865457263309306</v>
      </c>
      <c r="K14" s="13">
        <f t="shared" si="1"/>
        <v>-0.41408633315853449</v>
      </c>
      <c r="L14" s="14">
        <f t="shared" si="2"/>
        <v>62</v>
      </c>
      <c r="M14" s="15"/>
      <c r="N14" s="12">
        <f>INDEX(Calc_Dopyt!$T$3:$T$74,MATCH(MASTER!A14,Calc_Dopyt!$B$3:$B$74,0))</f>
        <v>1.0285349560537314</v>
      </c>
      <c r="O14" s="13">
        <f>INDEX(Calc_UoZ!$P$2:$P$73,MATCH(MASTER!A14,Calc_UoZ!$N$2:$N$73,0))</f>
        <v>-0.29136191653364679</v>
      </c>
      <c r="P14" s="13">
        <f>INDEX(Calc_m2!$Q$2:$Q$73,MATCH(MASTER!A14,Calc_m2!$N$2:$N$73,0))</f>
        <v>0.54608441717982337</v>
      </c>
      <c r="Q14" s="13">
        <f t="shared" si="0"/>
        <v>0.40408609924399852</v>
      </c>
      <c r="R14" s="14">
        <f t="shared" si="5"/>
        <v>15</v>
      </c>
      <c r="T14" s="12">
        <f t="shared" si="3"/>
        <v>-5.000116957267986E-3</v>
      </c>
      <c r="U14" s="14">
        <f t="shared" si="4"/>
        <v>32</v>
      </c>
    </row>
    <row r="15" spans="1:21" x14ac:dyDescent="0.45">
      <c r="A15" s="1" t="s">
        <v>61</v>
      </c>
      <c r="B15" s="10" t="s">
        <v>91</v>
      </c>
      <c r="C15" s="11">
        <v>0.5</v>
      </c>
      <c r="D15" s="11">
        <v>0.4</v>
      </c>
      <c r="E15" s="11">
        <v>0.4</v>
      </c>
      <c r="F15" s="11">
        <v>0.2</v>
      </c>
      <c r="G15" s="11"/>
      <c r="H15" s="12">
        <f>INDEX(Calc_Dopyt!$S$3:$S$74,MATCH(MASTER!A15,Calc_Dopyt!$B$3:$B$74,0))</f>
        <v>-0.32531758863812116</v>
      </c>
      <c r="I15" s="13">
        <f>INDEX(Calc_UoZ!$O$2:$O$73,MATCH(MASTER!A15,Calc_UoZ!$N$2:$N$73,0))</f>
        <v>-0.38039781221355645</v>
      </c>
      <c r="J15" s="13">
        <f>INDEX(Calc_m2!$P$2:$P$73,MATCH(MASTER!A15,Calc_m2!$N$2:$N$73,0))</f>
        <v>0.39865457263309306</v>
      </c>
      <c r="K15" s="13">
        <f t="shared" si="1"/>
        <v>-0.20255524581405249</v>
      </c>
      <c r="L15" s="14">
        <f t="shared" si="2"/>
        <v>46</v>
      </c>
      <c r="M15" s="15"/>
      <c r="N15" s="12">
        <f>INDEX(Calc_Dopyt!$T$3:$T$74,MATCH(MASTER!A15,Calc_Dopyt!$B$3:$B$74,0))</f>
        <v>0.58509473547966762</v>
      </c>
      <c r="O15" s="13">
        <f>INDEX(Calc_UoZ!$P$2:$P$73,MATCH(MASTER!A15,Calc_UoZ!$N$2:$N$73,0))</f>
        <v>-0.24799883568650799</v>
      </c>
      <c r="P15" s="13">
        <f>INDEX(Calc_m2!$Q$2:$Q$73,MATCH(MASTER!A15,Calc_m2!$N$2:$N$73,0))</f>
        <v>0.49801872186146079</v>
      </c>
      <c r="Q15" s="13">
        <f t="shared" si="0"/>
        <v>0.234442104289556</v>
      </c>
      <c r="R15" s="14">
        <f t="shared" si="5"/>
        <v>22</v>
      </c>
      <c r="T15" s="12">
        <f t="shared" si="3"/>
        <v>1.5943429237751758E-2</v>
      </c>
      <c r="U15" s="14">
        <f t="shared" si="4"/>
        <v>29</v>
      </c>
    </row>
    <row r="16" spans="1:21" x14ac:dyDescent="0.45">
      <c r="A16" s="1" t="s">
        <v>71</v>
      </c>
      <c r="B16" s="10" t="s">
        <v>92</v>
      </c>
      <c r="C16" s="11">
        <v>0.5</v>
      </c>
      <c r="D16" s="11">
        <v>0.4</v>
      </c>
      <c r="E16" s="11">
        <v>0.4</v>
      </c>
      <c r="F16" s="11">
        <v>0.2</v>
      </c>
      <c r="G16" s="11"/>
      <c r="H16" s="12">
        <f>INDEX(Calc_Dopyt!$S$3:$S$74,MATCH(MASTER!A16,Calc_Dopyt!$B$3:$B$74,0))</f>
        <v>-0.88300488344632888</v>
      </c>
      <c r="I16" s="13">
        <f>INDEX(Calc_UoZ!$O$2:$O$73,MATCH(MASTER!A16,Calc_UoZ!$N$2:$N$73,0))</f>
        <v>-0.35066121160102304</v>
      </c>
      <c r="J16" s="13">
        <f>INDEX(Calc_m2!$P$2:$P$73,MATCH(MASTER!A16,Calc_m2!$N$2:$N$73,0))</f>
        <v>0.39865457263309306</v>
      </c>
      <c r="K16" s="13">
        <f t="shared" si="1"/>
        <v>-0.41373552349232212</v>
      </c>
      <c r="L16" s="14">
        <f t="shared" si="2"/>
        <v>61</v>
      </c>
      <c r="M16" s="15"/>
      <c r="N16" s="12">
        <f>INDEX(Calc_Dopyt!$T$3:$T$74,MATCH(MASTER!A16,Calc_Dopyt!$B$3:$B$74,0))</f>
        <v>0.80681484576669948</v>
      </c>
      <c r="O16" s="13">
        <f>INDEX(Calc_UoZ!$P$2:$P$73,MATCH(MASTER!A16,Calc_UoZ!$N$2:$N$73,0))</f>
        <v>-0.77048969055411776</v>
      </c>
      <c r="P16" s="13">
        <f>INDEX(Calc_m2!$Q$2:$Q$73,MATCH(MASTER!A16,Calc_m2!$N$2:$N$73,0))</f>
        <v>-0.30234773172496554</v>
      </c>
      <c r="Q16" s="13">
        <f t="shared" si="0"/>
        <v>-4.5939484259960396E-2</v>
      </c>
      <c r="R16" s="14">
        <f t="shared" si="5"/>
        <v>37</v>
      </c>
      <c r="T16" s="12">
        <f t="shared" si="3"/>
        <v>-0.22983750387614127</v>
      </c>
      <c r="U16" s="14">
        <f t="shared" si="4"/>
        <v>51</v>
      </c>
    </row>
    <row r="17" spans="1:21" x14ac:dyDescent="0.45">
      <c r="A17" s="1" t="s">
        <v>18</v>
      </c>
      <c r="B17" s="10" t="s">
        <v>93</v>
      </c>
      <c r="C17" s="11">
        <v>0.5</v>
      </c>
      <c r="D17" s="11">
        <v>0.4</v>
      </c>
      <c r="E17" s="11">
        <v>0.4</v>
      </c>
      <c r="F17" s="11">
        <v>0.2</v>
      </c>
      <c r="G17" s="11"/>
      <c r="H17" s="12">
        <f>INDEX(Calc_Dopyt!$S$3:$S$74,MATCH(MASTER!A17,Calc_Dopyt!$B$3:$B$74,0))</f>
        <v>0.79005700097829434</v>
      </c>
      <c r="I17" s="13">
        <f>INDEX(Calc_UoZ!$O$2:$O$73,MATCH(MASTER!A17,Calc_UoZ!$N$2:$N$73,0))</f>
        <v>-0.5198446545329759</v>
      </c>
      <c r="J17" s="13">
        <f>INDEX(Calc_m2!$P$2:$P$73,MATCH(MASTER!A17,Calc_m2!$N$2:$N$73,0))</f>
        <v>0.39865457263309306</v>
      </c>
      <c r="K17" s="13">
        <f t="shared" si="1"/>
        <v>0.18781585310474599</v>
      </c>
      <c r="L17" s="14">
        <f t="shared" si="2"/>
        <v>19</v>
      </c>
      <c r="M17" s="15"/>
      <c r="N17" s="12">
        <f>INDEX(Calc_Dopyt!$T$3:$T$74,MATCH(MASTER!A17,Calc_Dopyt!$B$3:$B$74,0))</f>
        <v>-0.52350581595549195</v>
      </c>
      <c r="O17" s="13">
        <f>INDEX(Calc_UoZ!$P$2:$P$73,MATCH(MASTER!A17,Calc_UoZ!$N$2:$N$73,0))</f>
        <v>-0.52433690458837356</v>
      </c>
      <c r="P17" s="13">
        <f>INDEX(Calc_m2!$Q$2:$Q$73,MATCH(MASTER!A17,Calc_m2!$N$2:$N$73,0))</f>
        <v>0.59308237758522575</v>
      </c>
      <c r="Q17" s="13">
        <f t="shared" si="0"/>
        <v>-0.30052061270050112</v>
      </c>
      <c r="R17" s="14">
        <f t="shared" si="5"/>
        <v>53</v>
      </c>
      <c r="T17" s="12">
        <f t="shared" si="3"/>
        <v>-5.6352379797877564E-2</v>
      </c>
      <c r="U17" s="14">
        <f t="shared" si="4"/>
        <v>40</v>
      </c>
    </row>
    <row r="18" spans="1:21" x14ac:dyDescent="0.45">
      <c r="A18" s="1" t="s">
        <v>19</v>
      </c>
      <c r="B18" s="10" t="s">
        <v>94</v>
      </c>
      <c r="C18" s="11">
        <v>0.5</v>
      </c>
      <c r="D18" s="11">
        <v>0.4</v>
      </c>
      <c r="E18" s="11">
        <v>0.4</v>
      </c>
      <c r="F18" s="11">
        <v>0.2</v>
      </c>
      <c r="G18" s="11"/>
      <c r="H18" s="12">
        <f>INDEX(Calc_Dopyt!$S$3:$S$74,MATCH(MASTER!A18,Calc_Dopyt!$B$3:$B$74,0))</f>
        <v>-0.32531758863812116</v>
      </c>
      <c r="I18" s="13">
        <f>INDEX(Calc_UoZ!$O$2:$O$73,MATCH(MASTER!A18,Calc_UoZ!$N$2:$N$73,0))</f>
        <v>-0.17388602823619301</v>
      </c>
      <c r="J18" s="13">
        <f>INDEX(Calc_m2!$P$2:$P$73,MATCH(MASTER!A18,Calc_m2!$N$2:$N$73,0))</f>
        <v>0.39865457263309306</v>
      </c>
      <c r="K18" s="13">
        <f t="shared" si="1"/>
        <v>-0.11995053222310706</v>
      </c>
      <c r="L18" s="14">
        <f t="shared" si="2"/>
        <v>40</v>
      </c>
      <c r="M18" s="15"/>
      <c r="N18" s="12">
        <f>INDEX(Calc_Dopyt!$T$3:$T$74,MATCH(MASTER!A18,Calc_Dopyt!$B$3:$B$74,0))</f>
        <v>0.1416545149056038</v>
      </c>
      <c r="O18" s="13">
        <f>INDEX(Calc_UoZ!$P$2:$P$73,MATCH(MASTER!A18,Calc_UoZ!$N$2:$N$73,0))</f>
        <v>-0.1620357850776942</v>
      </c>
      <c r="P18" s="13">
        <f>INDEX(Calc_m2!$Q$2:$Q$73,MATCH(MASTER!A18,Calc_m2!$N$2:$N$73,0))</f>
        <v>-4.1578079729327852E-2</v>
      </c>
      <c r="Q18" s="13">
        <f t="shared" si="0"/>
        <v>-1.6468124014701734E-2</v>
      </c>
      <c r="R18" s="14">
        <f t="shared" si="5"/>
        <v>34</v>
      </c>
      <c r="T18" s="12">
        <f t="shared" si="3"/>
        <v>-6.82093281189044E-2</v>
      </c>
      <c r="U18" s="14">
        <f t="shared" si="4"/>
        <v>41</v>
      </c>
    </row>
    <row r="19" spans="1:21" x14ac:dyDescent="0.45">
      <c r="A19" s="1" t="s">
        <v>37</v>
      </c>
      <c r="B19" s="10" t="s">
        <v>95</v>
      </c>
      <c r="C19" s="11">
        <v>0.5</v>
      </c>
      <c r="D19" s="11">
        <v>0.4</v>
      </c>
      <c r="E19" s="11">
        <v>0.4</v>
      </c>
      <c r="F19" s="11">
        <v>0.2</v>
      </c>
      <c r="G19" s="11"/>
      <c r="H19" s="12">
        <f>INDEX(Calc_Dopyt!$S$3:$S$74,MATCH(MASTER!A19,Calc_Dopyt!$B$3:$B$74,0))</f>
        <v>0.23236970617008659</v>
      </c>
      <c r="I19" s="13">
        <f>INDEX(Calc_UoZ!$O$2:$O$73,MATCH(MASTER!A19,Calc_UoZ!$N$2:$N$73,0))</f>
        <v>-0.24423981051487806</v>
      </c>
      <c r="J19" s="13">
        <f>INDEX(Calc_m2!$P$2:$P$73,MATCH(MASTER!A19,Calc_m2!$N$2:$N$73,0))</f>
        <v>0.39865457263309306</v>
      </c>
      <c r="K19" s="13">
        <f t="shared" si="1"/>
        <v>7.498287278870204E-2</v>
      </c>
      <c r="L19" s="14">
        <f t="shared" si="2"/>
        <v>25</v>
      </c>
      <c r="M19" s="15"/>
      <c r="N19" s="12">
        <f>INDEX(Calc_Dopyt!$T$3:$T$74,MATCH(MASTER!A19,Calc_Dopyt!$B$3:$B$74,0))</f>
        <v>-1.4103862571036194</v>
      </c>
      <c r="O19" s="13">
        <f>INDEX(Calc_UoZ!$P$2:$P$73,MATCH(MASTER!A19,Calc_UoZ!$N$2:$N$73,0))</f>
        <v>-0.43303207638131364</v>
      </c>
      <c r="P19" s="13">
        <f>INDEX(Calc_m2!$Q$2:$Q$73,MATCH(MASTER!A19,Calc_m2!$N$2:$N$73,0))</f>
        <v>0.94449934571278327</v>
      </c>
      <c r="Q19" s="13">
        <f t="shared" si="0"/>
        <v>-0.54846746425141657</v>
      </c>
      <c r="R19" s="14">
        <f t="shared" si="5"/>
        <v>64</v>
      </c>
      <c r="T19" s="12">
        <f t="shared" si="3"/>
        <v>-0.23674229573135727</v>
      </c>
      <c r="U19" s="14">
        <f t="shared" si="4"/>
        <v>54</v>
      </c>
    </row>
    <row r="20" spans="1:21" x14ac:dyDescent="0.45">
      <c r="A20" s="1" t="s">
        <v>20</v>
      </c>
      <c r="B20" s="10" t="s">
        <v>96</v>
      </c>
      <c r="C20" s="11">
        <v>0.5</v>
      </c>
      <c r="D20" s="11">
        <v>0.4</v>
      </c>
      <c r="E20" s="11">
        <v>0.4</v>
      </c>
      <c r="F20" s="11">
        <v>0.2</v>
      </c>
      <c r="G20" s="11"/>
      <c r="H20" s="12">
        <f>INDEX(Calc_Dopyt!$S$3:$S$74,MATCH(MASTER!A20,Calc_Dopyt!$B$3:$B$74,0))</f>
        <v>2.4631188854029178</v>
      </c>
      <c r="I20" s="13">
        <f>INDEX(Calc_UoZ!$O$2:$O$73,MATCH(MASTER!A20,Calc_UoZ!$N$2:$N$73,0))</f>
        <v>0.51074096098139687</v>
      </c>
      <c r="J20" s="13">
        <f>INDEX(Calc_m2!$P$2:$P$73,MATCH(MASTER!A20,Calc_m2!$N$2:$N$73,0))</f>
        <v>0.27776270596993885</v>
      </c>
      <c r="K20" s="13">
        <f t="shared" si="1"/>
        <v>1.2450964797477135</v>
      </c>
      <c r="L20" s="14">
        <f t="shared" si="2"/>
        <v>3</v>
      </c>
      <c r="M20" s="15"/>
      <c r="N20" s="12">
        <f>INDEX(Calc_Dopyt!$T$3:$T$74,MATCH(MASTER!A20,Calc_Dopyt!$B$3:$B$74,0))</f>
        <v>1.0285349560537314</v>
      </c>
      <c r="O20" s="13">
        <f>INDEX(Calc_UoZ!$P$2:$P$73,MATCH(MASTER!A20,Calc_UoZ!$N$2:$N$73,0))</f>
        <v>9.1204041802125296E-2</v>
      </c>
      <c r="P20" s="13">
        <f>INDEX(Calc_m2!$Q$2:$Q$73,MATCH(MASTER!A20,Calc_m2!$N$2:$N$73,0))</f>
        <v>-0.48912643849361059</v>
      </c>
      <c r="Q20" s="13">
        <f t="shared" si="0"/>
        <v>0.35007031144362055</v>
      </c>
      <c r="R20" s="14">
        <f t="shared" si="5"/>
        <v>18</v>
      </c>
      <c r="T20" s="12">
        <f t="shared" si="3"/>
        <v>0.79758339559566704</v>
      </c>
      <c r="U20" s="14">
        <f t="shared" si="4"/>
        <v>3</v>
      </c>
    </row>
    <row r="21" spans="1:21" x14ac:dyDescent="0.45">
      <c r="A21" s="1" t="s">
        <v>62</v>
      </c>
      <c r="B21" s="10" t="s">
        <v>97</v>
      </c>
      <c r="C21" s="11">
        <v>0.5</v>
      </c>
      <c r="D21" s="11">
        <v>0.4</v>
      </c>
      <c r="E21" s="11">
        <v>0.4</v>
      </c>
      <c r="F21" s="11">
        <v>0.2</v>
      </c>
      <c r="G21" s="11"/>
      <c r="H21" s="12">
        <f>INDEX(Calc_Dopyt!$S$3:$S$74,MATCH(MASTER!A21,Calc_Dopyt!$B$3:$B$74,0))</f>
        <v>-0.88300488344632888</v>
      </c>
      <c r="I21" s="13">
        <f>INDEX(Calc_UoZ!$O$2:$O$73,MATCH(MASTER!A21,Calc_UoZ!$N$2:$N$73,0))</f>
        <v>-0.36187067671671536</v>
      </c>
      <c r="J21" s="13">
        <f>INDEX(Calc_m2!$P$2:$P$73,MATCH(MASTER!A21,Calc_m2!$N$2:$N$73,0))</f>
        <v>0.39865457263309306</v>
      </c>
      <c r="K21" s="13">
        <f t="shared" si="1"/>
        <v>-0.41821930953859909</v>
      </c>
      <c r="L21" s="14">
        <f t="shared" si="2"/>
        <v>63</v>
      </c>
      <c r="M21" s="15"/>
      <c r="N21" s="12">
        <f>INDEX(Calc_Dopyt!$T$3:$T$74,MATCH(MASTER!A21,Calc_Dopyt!$B$3:$B$74,0))</f>
        <v>-0.96694603652955569</v>
      </c>
      <c r="O21" s="13">
        <f>INDEX(Calc_UoZ!$P$2:$P$73,MATCH(MASTER!A21,Calc_UoZ!$N$2:$N$73,0))</f>
        <v>-0.58007934304414632</v>
      </c>
      <c r="P21" s="13">
        <f>INDEX(Calc_m2!$Q$2:$Q$73,MATCH(MASTER!A21,Calc_m2!$N$2:$N$73,0))</f>
        <v>0.59308237758522575</v>
      </c>
      <c r="Q21" s="13">
        <f t="shared" si="0"/>
        <v>-0.50019367631243572</v>
      </c>
      <c r="R21" s="14">
        <f t="shared" si="5"/>
        <v>60</v>
      </c>
      <c r="T21" s="12">
        <f t="shared" si="3"/>
        <v>-0.45920649292551741</v>
      </c>
      <c r="U21" s="14">
        <f t="shared" si="4"/>
        <v>64</v>
      </c>
    </row>
    <row r="22" spans="1:21" x14ac:dyDescent="0.45">
      <c r="A22" s="1" t="s">
        <v>21</v>
      </c>
      <c r="B22" s="10" t="s">
        <v>98</v>
      </c>
      <c r="C22" s="11">
        <v>0.5</v>
      </c>
      <c r="D22" s="11">
        <v>0.4</v>
      </c>
      <c r="E22" s="11">
        <v>0.4</v>
      </c>
      <c r="F22" s="11">
        <v>0.2</v>
      </c>
      <c r="G22" s="11"/>
      <c r="H22" s="12">
        <f>INDEX(Calc_Dopyt!$S$3:$S$74,MATCH(MASTER!A22,Calc_Dopyt!$B$3:$B$74,0))</f>
        <v>0.79005700097829434</v>
      </c>
      <c r="I22" s="13">
        <f>INDEX(Calc_UoZ!$O$2:$O$73,MATCH(MASTER!A22,Calc_UoZ!$N$2:$N$73,0))</f>
        <v>-0.41468397568478171</v>
      </c>
      <c r="J22" s="13">
        <f>INDEX(Calc_m2!$P$2:$P$73,MATCH(MASTER!A22,Calc_m2!$N$2:$N$73,0))</f>
        <v>-0.62892629400371725</v>
      </c>
      <c r="K22" s="13">
        <f t="shared" si="1"/>
        <v>2.4363951316661608E-2</v>
      </c>
      <c r="L22" s="14">
        <f t="shared" si="2"/>
        <v>28</v>
      </c>
      <c r="M22" s="15"/>
      <c r="N22" s="12">
        <f>INDEX(Calc_Dopyt!$T$3:$T$74,MATCH(MASTER!A22,Calc_Dopyt!$B$3:$B$74,0))</f>
        <v>0.58509473547966762</v>
      </c>
      <c r="O22" s="13">
        <f>INDEX(Calc_UoZ!$P$2:$P$73,MATCH(MASTER!A22,Calc_UoZ!$N$2:$N$73,0))</f>
        <v>-0.38900480625608602</v>
      </c>
      <c r="P22" s="13">
        <f>INDEX(Calc_m2!$Q$2:$Q$73,MATCH(MASTER!A22,Calc_m2!$N$2:$N$73,0))</f>
        <v>0.54608441717982337</v>
      </c>
      <c r="Q22" s="13">
        <f t="shared" si="0"/>
        <v>0.18765285512539731</v>
      </c>
      <c r="R22" s="14">
        <f t="shared" si="5"/>
        <v>25</v>
      </c>
      <c r="T22" s="12">
        <f t="shared" si="3"/>
        <v>0.10600840322102946</v>
      </c>
      <c r="U22" s="14">
        <f t="shared" si="4"/>
        <v>26</v>
      </c>
    </row>
    <row r="23" spans="1:21" x14ac:dyDescent="0.45">
      <c r="A23" s="1" t="s">
        <v>43</v>
      </c>
      <c r="B23" s="10" t="s">
        <v>99</v>
      </c>
      <c r="C23" s="11">
        <v>0.5</v>
      </c>
      <c r="D23" s="11">
        <v>0.4</v>
      </c>
      <c r="E23" s="11">
        <v>0.4</v>
      </c>
      <c r="F23" s="11">
        <v>0.2</v>
      </c>
      <c r="G23" s="11"/>
      <c r="H23" s="12">
        <f>INDEX(Calc_Dopyt!$S$3:$S$74,MATCH(MASTER!A23,Calc_Dopyt!$B$3:$B$74,0))</f>
        <v>-0.32531758863812116</v>
      </c>
      <c r="I23" s="13">
        <f>INDEX(Calc_UoZ!$O$2:$O$73,MATCH(MASTER!A23,Calc_UoZ!$N$2:$N$73,0))</f>
        <v>0.21924005396305085</v>
      </c>
      <c r="J23" s="13">
        <f>INDEX(Calc_m2!$P$2:$P$73,MATCH(MASTER!A23,Calc_m2!$N$2:$N$73,0))</f>
        <v>0.28895275937794707</v>
      </c>
      <c r="K23" s="13">
        <f t="shared" si="1"/>
        <v>1.535953800556128E-2</v>
      </c>
      <c r="L23" s="14">
        <f t="shared" si="2"/>
        <v>29</v>
      </c>
      <c r="M23" s="15"/>
      <c r="N23" s="12">
        <f>INDEX(Calc_Dopyt!$T$3:$T$74,MATCH(MASTER!A23,Calc_Dopyt!$B$3:$B$74,0))</f>
        <v>-0.96694603652955569</v>
      </c>
      <c r="O23" s="13">
        <f>INDEX(Calc_UoZ!$P$2:$P$73,MATCH(MASTER!A23,Calc_UoZ!$N$2:$N$73,0))</f>
        <v>-0.3129127388546134</v>
      </c>
      <c r="P23" s="13">
        <f>INDEX(Calc_m2!$Q$2:$Q$73,MATCH(MASTER!A23,Calc_m2!$N$2:$N$73,0))</f>
        <v>-0.75112391220483943</v>
      </c>
      <c r="Q23" s="13">
        <f t="shared" si="0"/>
        <v>-0.66216829259463561</v>
      </c>
      <c r="R23" s="14">
        <f t="shared" si="5"/>
        <v>65</v>
      </c>
      <c r="T23" s="12">
        <f t="shared" si="3"/>
        <v>-0.32340437729453719</v>
      </c>
      <c r="U23" s="14">
        <f t="shared" si="4"/>
        <v>55</v>
      </c>
    </row>
    <row r="24" spans="1:21" x14ac:dyDescent="0.45">
      <c r="A24" s="1" t="s">
        <v>33</v>
      </c>
      <c r="B24" s="10" t="s">
        <v>100</v>
      </c>
      <c r="C24" s="11">
        <v>0.5</v>
      </c>
      <c r="D24" s="11">
        <v>0.4</v>
      </c>
      <c r="E24" s="11">
        <v>0.4</v>
      </c>
      <c r="F24" s="11">
        <v>0.2</v>
      </c>
      <c r="G24" s="11"/>
      <c r="H24" s="12">
        <f>INDEX(Calc_Dopyt!$S$3:$S$74,MATCH(MASTER!A24,Calc_Dopyt!$B$3:$B$74,0))</f>
        <v>1.3477442957865022</v>
      </c>
      <c r="I24" s="13">
        <f>INDEX(Calc_UoZ!$O$2:$O$73,MATCH(MASTER!A24,Calc_UoZ!$N$2:$N$73,0))</f>
        <v>5.14817753000857E-2</v>
      </c>
      <c r="J24" s="13">
        <f>INDEX(Calc_m2!$P$2:$P$73,MATCH(MASTER!A24,Calc_m2!$N$2:$N$73,0))</f>
        <v>-0.39537076335216992</v>
      </c>
      <c r="K24" s="13">
        <f t="shared" si="1"/>
        <v>0.48061627576420124</v>
      </c>
      <c r="L24" s="14">
        <f t="shared" si="2"/>
        <v>12</v>
      </c>
      <c r="M24" s="15"/>
      <c r="N24" s="12">
        <f>INDEX(Calc_Dopyt!$T$3:$T$74,MATCH(MASTER!A24,Calc_Dopyt!$B$3:$B$74,0))</f>
        <v>1.2502550663407632</v>
      </c>
      <c r="O24" s="13">
        <f>INDEX(Calc_UoZ!$P$2:$P$73,MATCH(MASTER!A24,Calc_UoZ!$N$2:$N$73,0))</f>
        <v>-0.55528529860995857</v>
      </c>
      <c r="P24" s="13">
        <f>INDEX(Calc_m2!$Q$2:$Q$73,MATCH(MASTER!A24,Calc_m2!$N$2:$N$73,0))</f>
        <v>-1.672031322113547</v>
      </c>
      <c r="Q24" s="13">
        <f t="shared" si="0"/>
        <v>-5.6418357330387525E-2</v>
      </c>
      <c r="R24" s="14">
        <f t="shared" si="5"/>
        <v>38</v>
      </c>
      <c r="T24" s="12">
        <f t="shared" si="3"/>
        <v>0.21209895921690686</v>
      </c>
      <c r="U24" s="14">
        <f t="shared" si="4"/>
        <v>22</v>
      </c>
    </row>
    <row r="25" spans="1:21" x14ac:dyDescent="0.45">
      <c r="A25" s="1" t="s">
        <v>48</v>
      </c>
      <c r="B25" s="10" t="s">
        <v>101</v>
      </c>
      <c r="C25" s="11">
        <v>0.5</v>
      </c>
      <c r="D25" s="11">
        <v>0.4</v>
      </c>
      <c r="E25" s="11">
        <v>0.4</v>
      </c>
      <c r="F25" s="11">
        <v>0.2</v>
      </c>
      <c r="G25" s="11"/>
      <c r="H25" s="12">
        <f>INDEX(Calc_Dopyt!$S$3:$S$74,MATCH(MASTER!A25,Calc_Dopyt!$B$3:$B$74,0))</f>
        <v>3.0208061802111255</v>
      </c>
      <c r="I25" s="13">
        <f>INDEX(Calc_UoZ!$O$2:$O$73,MATCH(MASTER!A25,Calc_UoZ!$N$2:$N$73,0))</f>
        <v>-2.1702945060415133</v>
      </c>
      <c r="J25" s="13">
        <f>INDEX(Calc_m2!$P$2:$P$73,MATCH(MASTER!A25,Calc_m2!$N$2:$N$73,0))</f>
        <v>-3.0127627897677884</v>
      </c>
      <c r="K25" s="13">
        <f t="shared" si="1"/>
        <v>-0.26234788828571287</v>
      </c>
      <c r="L25" s="14">
        <f t="shared" si="2"/>
        <v>51</v>
      </c>
      <c r="M25" s="15"/>
      <c r="N25" s="12">
        <f>INDEX(Calc_Dopyt!$T$3:$T$74,MATCH(MASTER!A25,Calc_Dopyt!$B$3:$B$74,0))</f>
        <v>1.4719751766277951</v>
      </c>
      <c r="O25" s="13">
        <f>INDEX(Calc_UoZ!$P$2:$P$73,MATCH(MASTER!A25,Calc_UoZ!$N$2:$N$73,0))</f>
        <v>-0.81831131857651207</v>
      </c>
      <c r="P25" s="13">
        <f>INDEX(Calc_m2!$Q$2:$Q$73,MATCH(MASTER!A25,Calc_m2!$N$2:$N$73,0))</f>
        <v>-2.299788953993557</v>
      </c>
      <c r="Q25" s="13">
        <f t="shared" si="0"/>
        <v>-0.19849224757819817</v>
      </c>
      <c r="R25" s="14">
        <f t="shared" si="5"/>
        <v>48</v>
      </c>
      <c r="T25" s="12">
        <f t="shared" si="3"/>
        <v>-0.23042006793195552</v>
      </c>
      <c r="U25" s="14">
        <f t="shared" si="4"/>
        <v>52</v>
      </c>
    </row>
    <row r="26" spans="1:21" x14ac:dyDescent="0.45">
      <c r="A26" s="1" t="s">
        <v>67</v>
      </c>
      <c r="B26" s="10" t="s">
        <v>102</v>
      </c>
      <c r="C26" s="11">
        <v>0.5</v>
      </c>
      <c r="D26" s="11">
        <v>0.4</v>
      </c>
      <c r="E26" s="11">
        <v>0.4</v>
      </c>
      <c r="F26" s="11">
        <v>0.2</v>
      </c>
      <c r="G26" s="11"/>
      <c r="H26" s="12">
        <f>INDEX(Calc_Dopyt!$S$3:$S$74,MATCH(MASTER!A26,Calc_Dopyt!$B$3:$B$74,0))</f>
        <v>-0.32531758863812116</v>
      </c>
      <c r="I26" s="13">
        <f>INDEX(Calc_UoZ!$O$2:$O$73,MATCH(MASTER!A26,Calc_UoZ!$N$2:$N$73,0))</f>
        <v>0.20718097168700039</v>
      </c>
      <c r="J26" s="13">
        <f>INDEX(Calc_m2!$P$2:$P$73,MATCH(MASTER!A26,Calc_m2!$N$2:$N$73,0))</f>
        <v>0.28922476607793918</v>
      </c>
      <c r="K26" s="13">
        <f t="shared" si="1"/>
        <v>1.0590306435139522E-2</v>
      </c>
      <c r="L26" s="14">
        <f t="shared" si="2"/>
        <v>30</v>
      </c>
      <c r="M26" s="15"/>
      <c r="N26" s="12">
        <f>INDEX(Calc_Dopyt!$T$3:$T$74,MATCH(MASTER!A26,Calc_Dopyt!$B$3:$B$74,0))</f>
        <v>0.80681484576669948</v>
      </c>
      <c r="O26" s="13">
        <f>INDEX(Calc_UoZ!$P$2:$P$73,MATCH(MASTER!A26,Calc_UoZ!$N$2:$N$73,0))</f>
        <v>-0.61670867514640593</v>
      </c>
      <c r="P26" s="13">
        <f>INDEX(Calc_m2!$Q$2:$Q$73,MATCH(MASTER!A26,Calc_m2!$N$2:$N$73,0))</f>
        <v>-0.72753387345385279</v>
      </c>
      <c r="Q26" s="13">
        <f t="shared" si="0"/>
        <v>-6.9464306442653112E-2</v>
      </c>
      <c r="R26" s="14">
        <f t="shared" si="5"/>
        <v>41</v>
      </c>
      <c r="T26" s="12">
        <f t="shared" si="3"/>
        <v>-2.9437000003756795E-2</v>
      </c>
      <c r="U26" s="14">
        <f t="shared" si="4"/>
        <v>35</v>
      </c>
    </row>
    <row r="27" spans="1:21" x14ac:dyDescent="0.45">
      <c r="A27" s="1" t="s">
        <v>49</v>
      </c>
      <c r="B27" s="10" t="s">
        <v>103</v>
      </c>
      <c r="C27" s="11">
        <v>0.5</v>
      </c>
      <c r="D27" s="11">
        <v>0.4</v>
      </c>
      <c r="E27" s="11">
        <v>0.4</v>
      </c>
      <c r="F27" s="11">
        <v>0.2</v>
      </c>
      <c r="G27" s="11"/>
      <c r="H27" s="12">
        <f>INDEX(Calc_Dopyt!$S$3:$S$74,MATCH(MASTER!A27,Calc_Dopyt!$B$3:$B$74,0))</f>
        <v>-0.32531758863812116</v>
      </c>
      <c r="I27" s="13">
        <f>INDEX(Calc_UoZ!$O$2:$O$73,MATCH(MASTER!A27,Calc_UoZ!$N$2:$N$73,0))</f>
        <v>-0.27964966119818979</v>
      </c>
      <c r="J27" s="13">
        <f>INDEX(Calc_m2!$P$2:$P$73,MATCH(MASTER!A27,Calc_m2!$N$2:$N$73,0))</f>
        <v>0.39865457263309306</v>
      </c>
      <c r="K27" s="13">
        <f t="shared" si="1"/>
        <v>-0.16225598540790578</v>
      </c>
      <c r="L27" s="14">
        <f t="shared" si="2"/>
        <v>43</v>
      </c>
      <c r="M27" s="15"/>
      <c r="N27" s="12">
        <f>INDEX(Calc_Dopyt!$T$3:$T$74,MATCH(MASTER!A27,Calc_Dopyt!$B$3:$B$74,0))</f>
        <v>0.1416545149056038</v>
      </c>
      <c r="O27" s="13">
        <f>INDEX(Calc_UoZ!$P$2:$P$73,MATCH(MASTER!A27,Calc_UoZ!$N$2:$N$73,0))</f>
        <v>-0.83801795577427496</v>
      </c>
      <c r="P27" s="13">
        <f>INDEX(Calc_m2!$Q$2:$Q$73,MATCH(MASTER!A27,Calc_m2!$N$2:$N$73,0))</f>
        <v>-2.0337511243737265</v>
      </c>
      <c r="Q27" s="13">
        <f t="shared" si="0"/>
        <v>-0.68529560122221378</v>
      </c>
      <c r="R27" s="14">
        <f t="shared" si="5"/>
        <v>66</v>
      </c>
      <c r="T27" s="12">
        <f t="shared" si="3"/>
        <v>-0.42377579331505977</v>
      </c>
      <c r="U27" s="14">
        <f t="shared" si="4"/>
        <v>61</v>
      </c>
    </row>
    <row r="28" spans="1:21" x14ac:dyDescent="0.45">
      <c r="A28" s="1" t="s">
        <v>22</v>
      </c>
      <c r="B28" s="10" t="s">
        <v>104</v>
      </c>
      <c r="C28" s="11">
        <v>0.5</v>
      </c>
      <c r="D28" s="11">
        <v>0.4</v>
      </c>
      <c r="E28" s="11">
        <v>0.4</v>
      </c>
      <c r="F28" s="11">
        <v>0.2</v>
      </c>
      <c r="G28" s="11"/>
      <c r="H28" s="12">
        <f>INDEX(Calc_Dopyt!$S$3:$S$74,MATCH(MASTER!A28,Calc_Dopyt!$B$3:$B$74,0))</f>
        <v>0.23236970617008659</v>
      </c>
      <c r="I28" s="13">
        <f>INDEX(Calc_UoZ!$O$2:$O$73,MATCH(MASTER!A28,Calc_UoZ!$N$2:$N$73,0))</f>
        <v>-0.18964505621057709</v>
      </c>
      <c r="J28" s="13">
        <f>INDEX(Calc_m2!$P$2:$P$73,MATCH(MASTER!A28,Calc_m2!$N$2:$N$73,0))</f>
        <v>0.39865457263309306</v>
      </c>
      <c r="K28" s="13">
        <f t="shared" si="1"/>
        <v>9.6820774510422425E-2</v>
      </c>
      <c r="L28" s="14">
        <f t="shared" si="2"/>
        <v>23</v>
      </c>
      <c r="M28" s="15"/>
      <c r="N28" s="12">
        <f>INDEX(Calc_Dopyt!$T$3:$T$74,MATCH(MASTER!A28,Calc_Dopyt!$B$3:$B$74,0))</f>
        <v>0.80681484576669948</v>
      </c>
      <c r="O28" s="13">
        <f>INDEX(Calc_UoZ!$P$2:$P$73,MATCH(MASTER!A28,Calc_UoZ!$N$2:$N$73,0))</f>
        <v>-0.93007176338003095</v>
      </c>
      <c r="P28" s="13">
        <f>INDEX(Calc_m2!$Q$2:$Q$73,MATCH(MASTER!A28,Calc_m2!$N$2:$N$73,0))</f>
        <v>-0.33365865415880225</v>
      </c>
      <c r="Q28" s="13">
        <f t="shared" si="0"/>
        <v>-0.116034497877093</v>
      </c>
      <c r="R28" s="14">
        <f t="shared" si="5"/>
        <v>43</v>
      </c>
      <c r="T28" s="12">
        <f t="shared" si="3"/>
        <v>-9.6068616833352855E-3</v>
      </c>
      <c r="U28" s="14">
        <f t="shared" si="4"/>
        <v>33</v>
      </c>
    </row>
    <row r="29" spans="1:21" x14ac:dyDescent="0.45">
      <c r="A29" s="1" t="s">
        <v>69</v>
      </c>
      <c r="B29" s="10" t="s">
        <v>105</v>
      </c>
      <c r="C29" s="11">
        <v>0.5</v>
      </c>
      <c r="D29" s="11">
        <v>0.4</v>
      </c>
      <c r="E29" s="11">
        <v>0.4</v>
      </c>
      <c r="F29" s="11">
        <v>0.2</v>
      </c>
      <c r="G29" s="11"/>
      <c r="H29" s="12">
        <f>INDEX(Calc_Dopyt!$S$3:$S$74,MATCH(MASTER!A29,Calc_Dopyt!$B$3:$B$74,0))</f>
        <v>-0.32531758863812116</v>
      </c>
      <c r="I29" s="13">
        <f>INDEX(Calc_UoZ!$O$2:$O$73,MATCH(MASTER!A29,Calc_UoZ!$N$2:$N$73,0))</f>
        <v>-0.2335784855026426</v>
      </c>
      <c r="J29" s="13">
        <f>INDEX(Calc_m2!$P$2:$P$73,MATCH(MASTER!A29,Calc_m2!$N$2:$N$73,0))</f>
        <v>0.39865457263309306</v>
      </c>
      <c r="K29" s="13">
        <f t="shared" si="1"/>
        <v>-0.14382751512968689</v>
      </c>
      <c r="L29" s="14">
        <f t="shared" si="2"/>
        <v>42</v>
      </c>
      <c r="M29" s="15"/>
      <c r="N29" s="12">
        <f>INDEX(Calc_Dopyt!$T$3:$T$74,MATCH(MASTER!A29,Calc_Dopyt!$B$3:$B$74,0))</f>
        <v>1.2502550663407632</v>
      </c>
      <c r="O29" s="13">
        <f>INDEX(Calc_UoZ!$P$2:$P$73,MATCH(MASTER!A29,Calc_UoZ!$N$2:$N$73,0))</f>
        <v>-0.74933455546265071</v>
      </c>
      <c r="P29" s="13">
        <f>INDEX(Calc_m2!$Q$2:$Q$73,MATCH(MASTER!A29,Calc_m2!$N$2:$N$73,0))</f>
        <v>-1.6294893558290819</v>
      </c>
      <c r="Q29" s="13">
        <f t="shared" si="0"/>
        <v>-0.12552966681457139</v>
      </c>
      <c r="R29" s="14">
        <f t="shared" si="5"/>
        <v>44</v>
      </c>
      <c r="T29" s="12">
        <f t="shared" si="3"/>
        <v>-0.13467859097212914</v>
      </c>
      <c r="U29" s="14">
        <f t="shared" si="4"/>
        <v>44</v>
      </c>
    </row>
    <row r="30" spans="1:21" x14ac:dyDescent="0.45">
      <c r="A30" s="1" t="s">
        <v>34</v>
      </c>
      <c r="B30" s="10" t="s">
        <v>106</v>
      </c>
      <c r="C30" s="11">
        <v>0.5</v>
      </c>
      <c r="D30" s="11">
        <v>0.4</v>
      </c>
      <c r="E30" s="11">
        <v>0.4</v>
      </c>
      <c r="F30" s="11">
        <v>0.2</v>
      </c>
      <c r="G30" s="11"/>
      <c r="H30" s="12">
        <f>INDEX(Calc_Dopyt!$S$3:$S$74,MATCH(MASTER!A30,Calc_Dopyt!$B$3:$B$74,0))</f>
        <v>-0.88300488344632888</v>
      </c>
      <c r="I30" s="13">
        <f>INDEX(Calc_UoZ!$O$2:$O$73,MATCH(MASTER!A30,Calc_UoZ!$N$2:$N$73,0))</f>
        <v>-0.19287908282097241</v>
      </c>
      <c r="J30" s="13">
        <f>INDEX(Calc_m2!$P$2:$P$73,MATCH(MASTER!A30,Calc_m2!$N$2:$N$73,0))</f>
        <v>0.39865457263309306</v>
      </c>
      <c r="K30" s="13">
        <f t="shared" si="1"/>
        <v>-0.35062267198030189</v>
      </c>
      <c r="L30" s="14">
        <f t="shared" si="2"/>
        <v>56</v>
      </c>
      <c r="M30" s="15"/>
      <c r="N30" s="12">
        <f>INDEX(Calc_Dopyt!$T$3:$T$74,MATCH(MASTER!A30,Calc_Dopyt!$B$3:$B$74,0))</f>
        <v>-1.4103862571036194</v>
      </c>
      <c r="O30" s="13">
        <f>INDEX(Calc_UoZ!$P$2:$P$73,MATCH(MASTER!A30,Calc_UoZ!$N$2:$N$73,0))</f>
        <v>-0.3149618334359513</v>
      </c>
      <c r="P30" s="13">
        <f>INDEX(Calc_m2!$Q$2:$Q$73,MATCH(MASTER!A30,Calc_m2!$N$2:$N$73,0))</f>
        <v>0.94449934571278327</v>
      </c>
      <c r="Q30" s="13">
        <f t="shared" si="0"/>
        <v>-0.50123936707327166</v>
      </c>
      <c r="R30" s="14">
        <f t="shared" si="5"/>
        <v>61</v>
      </c>
      <c r="T30" s="12">
        <f t="shared" si="3"/>
        <v>-0.4259310195267868</v>
      </c>
      <c r="U30" s="14">
        <f t="shared" si="4"/>
        <v>62</v>
      </c>
    </row>
    <row r="31" spans="1:21" x14ac:dyDescent="0.45">
      <c r="A31" s="1" t="s">
        <v>35</v>
      </c>
      <c r="B31" s="10" t="s">
        <v>107</v>
      </c>
      <c r="C31" s="11">
        <v>0.5</v>
      </c>
      <c r="D31" s="11">
        <v>0.4</v>
      </c>
      <c r="E31" s="11">
        <v>0.4</v>
      </c>
      <c r="F31" s="11">
        <v>0.2</v>
      </c>
      <c r="G31" s="11"/>
      <c r="H31" s="12">
        <f>INDEX(Calc_Dopyt!$S$3:$S$74,MATCH(MASTER!A31,Calc_Dopyt!$B$3:$B$74,0))</f>
        <v>-0.32531758863812116</v>
      </c>
      <c r="I31" s="13">
        <f>INDEX(Calc_UoZ!$O$2:$O$73,MATCH(MASTER!A31,Calc_UoZ!$N$2:$N$73,0))</f>
        <v>0.14447374385153816</v>
      </c>
      <c r="J31" s="13">
        <f>INDEX(Calc_m2!$P$2:$P$73,MATCH(MASTER!A31,Calc_m2!$N$2:$N$73,0))</f>
        <v>0.39865457263309306</v>
      </c>
      <c r="K31" s="13">
        <f t="shared" si="1"/>
        <v>7.3933766119854138E-3</v>
      </c>
      <c r="L31" s="14">
        <f t="shared" si="2"/>
        <v>31</v>
      </c>
      <c r="M31" s="15"/>
      <c r="N31" s="12">
        <f>INDEX(Calc_Dopyt!$T$3:$T$74,MATCH(MASTER!A31,Calc_Dopyt!$B$3:$B$74,0))</f>
        <v>-0.96694603652955569</v>
      </c>
      <c r="O31" s="13">
        <f>INDEX(Calc_UoZ!$P$2:$P$73,MATCH(MASTER!A31,Calc_UoZ!$N$2:$N$73,0))</f>
        <v>-0.24513716911601896</v>
      </c>
      <c r="P31" s="13">
        <f>INDEX(Calc_m2!$Q$2:$Q$73,MATCH(MASTER!A31,Calc_m2!$N$2:$N$73,0))</f>
        <v>0.51858032953882427</v>
      </c>
      <c r="Q31" s="13">
        <f t="shared" si="0"/>
        <v>-0.38111721635046503</v>
      </c>
      <c r="R31" s="14">
        <f t="shared" si="5"/>
        <v>54</v>
      </c>
      <c r="T31" s="12">
        <f t="shared" si="3"/>
        <v>-0.18686191986923981</v>
      </c>
      <c r="U31" s="14">
        <f t="shared" si="4"/>
        <v>48</v>
      </c>
    </row>
    <row r="32" spans="1:21" x14ac:dyDescent="0.45">
      <c r="A32" s="1" t="s">
        <v>40</v>
      </c>
      <c r="B32" s="10" t="s">
        <v>108</v>
      </c>
      <c r="C32" s="11">
        <v>0.5</v>
      </c>
      <c r="D32" s="11">
        <v>0.4</v>
      </c>
      <c r="E32" s="11">
        <v>0.4</v>
      </c>
      <c r="F32" s="11">
        <v>0.2</v>
      </c>
      <c r="G32" s="11"/>
      <c r="H32" s="12">
        <f>INDEX(Calc_Dopyt!$S$3:$S$74,MATCH(MASTER!A32,Calc_Dopyt!$B$3:$B$74,0))</f>
        <v>0.79005700097829434</v>
      </c>
      <c r="I32" s="13">
        <f>INDEX(Calc_UoZ!$O$2:$O$73,MATCH(MASTER!A32,Calc_UoZ!$N$2:$N$73,0))</f>
        <v>-0.10824625084723674</v>
      </c>
      <c r="J32" s="13">
        <f>INDEX(Calc_m2!$P$2:$P$73,MATCH(MASTER!A32,Calc_m2!$N$2:$N$73,0))</f>
        <v>0.37607423866291578</v>
      </c>
      <c r="K32" s="13">
        <f t="shared" si="1"/>
        <v>0.34793914778500623</v>
      </c>
      <c r="L32" s="14">
        <f t="shared" si="2"/>
        <v>14</v>
      </c>
      <c r="M32" s="15"/>
      <c r="N32" s="12">
        <f>INDEX(Calc_Dopyt!$T$3:$T$74,MATCH(MASTER!A32,Calc_Dopyt!$B$3:$B$74,0))</f>
        <v>-8.0065595381428101E-2</v>
      </c>
      <c r="O32" s="13">
        <f>INDEX(Calc_UoZ!$P$2:$P$73,MATCH(MASTER!A32,Calc_UoZ!$N$2:$N$73,0))</f>
        <v>-5.2447203884308964E-3</v>
      </c>
      <c r="P32" s="13">
        <f>INDEX(Calc_m2!$Q$2:$Q$73,MATCH(MASTER!A32,Calc_m2!$N$2:$N$73,0))</f>
        <v>0.9357210079208117</v>
      </c>
      <c r="Q32" s="13">
        <f t="shared" si="0"/>
        <v>0.15302007527621875</v>
      </c>
      <c r="R32" s="14">
        <f t="shared" si="5"/>
        <v>27</v>
      </c>
      <c r="T32" s="12">
        <f t="shared" si="3"/>
        <v>0.25047961153061249</v>
      </c>
      <c r="U32" s="14">
        <f t="shared" si="4"/>
        <v>21</v>
      </c>
    </row>
    <row r="33" spans="1:21" x14ac:dyDescent="0.45">
      <c r="A33" s="1" t="s">
        <v>38</v>
      </c>
      <c r="B33" s="10" t="s">
        <v>109</v>
      </c>
      <c r="C33" s="11">
        <v>0.5</v>
      </c>
      <c r="D33" s="11">
        <v>0.4</v>
      </c>
      <c r="E33" s="11">
        <v>0.4</v>
      </c>
      <c r="F33" s="11">
        <v>0.2</v>
      </c>
      <c r="G33" s="11"/>
      <c r="H33" s="12">
        <f>INDEX(Calc_Dopyt!$S$3:$S$74,MATCH(MASTER!A33,Calc_Dopyt!$B$3:$B$74,0))</f>
        <v>-0.32531758863812116</v>
      </c>
      <c r="I33" s="13">
        <f>INDEX(Calc_UoZ!$O$2:$O$73,MATCH(MASTER!A33,Calc_UoZ!$N$2:$N$73,0))</f>
        <v>-0.29362723383633915</v>
      </c>
      <c r="J33" s="13">
        <f>INDEX(Calc_m2!$P$2:$P$73,MATCH(MASTER!A33,Calc_m2!$N$2:$N$73,0))</f>
        <v>-0.69692796900174148</v>
      </c>
      <c r="K33" s="13">
        <f t="shared" si="1"/>
        <v>-0.38696352279013246</v>
      </c>
      <c r="L33" s="14">
        <f t="shared" si="2"/>
        <v>59</v>
      </c>
      <c r="M33" s="15"/>
      <c r="N33" s="12">
        <f>INDEX(Calc_Dopyt!$T$3:$T$74,MATCH(MASTER!A33,Calc_Dopyt!$B$3:$B$74,0))</f>
        <v>-1.6321063673906513</v>
      </c>
      <c r="O33" s="13">
        <f>INDEX(Calc_UoZ!$P$2:$P$73,MATCH(MASTER!A33,Calc_UoZ!$N$2:$N$73,0))</f>
        <v>-0.38851019721921137</v>
      </c>
      <c r="P33" s="13">
        <f>INDEX(Calc_m2!$Q$2:$Q$73,MATCH(MASTER!A33,Calc_m2!$N$2:$N$73,0))</f>
        <v>0.51858032953882427</v>
      </c>
      <c r="Q33" s="13">
        <f t="shared" si="0"/>
        <v>-0.7045305599361803</v>
      </c>
      <c r="R33" s="14">
        <f t="shared" si="5"/>
        <v>67</v>
      </c>
      <c r="T33" s="12">
        <f t="shared" si="3"/>
        <v>-0.54574704136315644</v>
      </c>
      <c r="U33" s="14">
        <f t="shared" si="4"/>
        <v>69</v>
      </c>
    </row>
    <row r="34" spans="1:21" x14ac:dyDescent="0.45">
      <c r="A34" s="1" t="s">
        <v>27</v>
      </c>
      <c r="B34" s="10" t="s">
        <v>110</v>
      </c>
      <c r="C34" s="11">
        <v>0.5</v>
      </c>
      <c r="D34" s="11">
        <v>0.4</v>
      </c>
      <c r="E34" s="11">
        <v>0.4</v>
      </c>
      <c r="F34" s="11">
        <v>0.2</v>
      </c>
      <c r="G34" s="11"/>
      <c r="H34" s="12">
        <f>INDEX(Calc_Dopyt!$S$3:$S$74,MATCH(MASTER!A34,Calc_Dopyt!$B$3:$B$74,0))</f>
        <v>-0.32531758863812116</v>
      </c>
      <c r="I34" s="13">
        <f>INDEX(Calc_UoZ!$O$2:$O$73,MATCH(MASTER!A34,Calc_UoZ!$N$2:$N$73,0))</f>
        <v>6.3211973514061964E-2</v>
      </c>
      <c r="J34" s="13">
        <f>INDEX(Calc_m2!$P$2:$P$73,MATCH(MASTER!A34,Calc_m2!$N$2:$N$73,0))</f>
        <v>0.39865457263309306</v>
      </c>
      <c r="K34" s="13">
        <f t="shared" si="1"/>
        <v>-2.511133152300507E-2</v>
      </c>
      <c r="L34" s="14">
        <f t="shared" si="2"/>
        <v>35</v>
      </c>
      <c r="M34" s="15"/>
      <c r="N34" s="12">
        <f>INDEX(Calc_Dopyt!$T$3:$T$74,MATCH(MASTER!A34,Calc_Dopyt!$B$3:$B$74,0))</f>
        <v>-0.74522592624252382</v>
      </c>
      <c r="O34" s="13">
        <f>INDEX(Calc_UoZ!$P$2:$P$73,MATCH(MASTER!A34,Calc_UoZ!$N$2:$N$73,0))</f>
        <v>0.10070760115350251</v>
      </c>
      <c r="P34" s="13">
        <f>INDEX(Calc_m2!$Q$2:$Q$73,MATCH(MASTER!A34,Calc_m2!$N$2:$N$73,0))</f>
        <v>0.98378670323917428</v>
      </c>
      <c r="Q34" s="13">
        <f t="shared" si="0"/>
        <v>-6.1049989387773645E-2</v>
      </c>
      <c r="R34" s="14">
        <f t="shared" si="5"/>
        <v>39</v>
      </c>
      <c r="T34" s="12">
        <f t="shared" si="3"/>
        <v>-4.3080660455389358E-2</v>
      </c>
      <c r="U34" s="14">
        <f t="shared" si="4"/>
        <v>37</v>
      </c>
    </row>
    <row r="35" spans="1:21" x14ac:dyDescent="0.45">
      <c r="A35" s="1" t="s">
        <v>10</v>
      </c>
      <c r="B35" s="10" t="s">
        <v>111</v>
      </c>
      <c r="C35" s="11">
        <v>0.5</v>
      </c>
      <c r="D35" s="11">
        <v>0.4</v>
      </c>
      <c r="E35" s="11">
        <v>0.4</v>
      </c>
      <c r="F35" s="11">
        <v>0.2</v>
      </c>
      <c r="G35" s="11"/>
      <c r="H35" s="12">
        <f>INDEX(Calc_Dopyt!$S$3:$S$74,MATCH(MASTER!A35,Calc_Dopyt!$B$3:$B$74,0))</f>
        <v>-0.32531758863812116</v>
      </c>
      <c r="I35" s="13">
        <f>INDEX(Calc_UoZ!$O$2:$O$73,MATCH(MASTER!A35,Calc_UoZ!$N$2:$N$73,0))</f>
        <v>9.2701911080039848E-2</v>
      </c>
      <c r="J35" s="13">
        <f>INDEX(Calc_m2!$P$2:$P$73,MATCH(MASTER!A35,Calc_m2!$N$2:$N$73,0))</f>
        <v>0.39865457263309306</v>
      </c>
      <c r="K35" s="13">
        <f t="shared" si="1"/>
        <v>-1.3315356496613917E-2</v>
      </c>
      <c r="L35" s="14">
        <f t="shared" si="2"/>
        <v>34</v>
      </c>
      <c r="M35" s="15"/>
      <c r="N35" s="12">
        <f>INDEX(Calc_Dopyt!$T$3:$T$74,MATCH(MASTER!A35,Calc_Dopyt!$B$3:$B$74,0))</f>
        <v>0.36337462519263569</v>
      </c>
      <c r="O35" s="13">
        <f>INDEX(Calc_UoZ!$P$2:$P$73,MATCH(MASTER!A35,Calc_UoZ!$N$2:$N$73,0))</f>
        <v>0.18452970121698731</v>
      </c>
      <c r="P35" s="13">
        <f>INDEX(Calc_m2!$Q$2:$Q$73,MATCH(MASTER!A35,Calc_m2!$N$2:$N$73,0))</f>
        <v>0.88872304751540931</v>
      </c>
      <c r="Q35" s="13">
        <f t="shared" ref="Q35:Q66" si="6">SUMPRODUCT(N35:P35,$D35:$F35)</f>
        <v>0.39690634006693104</v>
      </c>
      <c r="R35" s="14">
        <f t="shared" si="5"/>
        <v>16</v>
      </c>
      <c r="T35" s="12">
        <f t="shared" si="3"/>
        <v>0.19179549178515856</v>
      </c>
      <c r="U35" s="14">
        <f t="shared" si="4"/>
        <v>23</v>
      </c>
    </row>
    <row r="36" spans="1:21" x14ac:dyDescent="0.45">
      <c r="A36" s="1" t="s">
        <v>39</v>
      </c>
      <c r="B36" s="10" t="s">
        <v>112</v>
      </c>
      <c r="C36" s="11">
        <v>0.5</v>
      </c>
      <c r="D36" s="11">
        <v>0.4</v>
      </c>
      <c r="E36" s="11">
        <v>0.4</v>
      </c>
      <c r="F36" s="11">
        <v>0.2</v>
      </c>
      <c r="G36" s="11"/>
      <c r="H36" s="12">
        <f>INDEX(Calc_Dopyt!$S$3:$S$74,MATCH(MASTER!A36,Calc_Dopyt!$B$3:$B$74,0))</f>
        <v>0.79005700097829434</v>
      </c>
      <c r="I36" s="13">
        <f>INDEX(Calc_UoZ!$O$2:$O$73,MATCH(MASTER!A36,Calc_UoZ!$N$2:$N$73,0))</f>
        <v>-0.10854772790413796</v>
      </c>
      <c r="J36" s="13">
        <f>INDEX(Calc_m2!$P$2:$P$73,MATCH(MASTER!A36,Calc_m2!$N$2:$N$73,0))</f>
        <v>0.39865457263309306</v>
      </c>
      <c r="K36" s="13">
        <f t="shared" ref="K36:K67" si="7">SUMPRODUCT(H36:J36,D36:F36)</f>
        <v>0.35233462375628122</v>
      </c>
      <c r="L36" s="14">
        <f t="shared" si="2"/>
        <v>13</v>
      </c>
      <c r="M36" s="15"/>
      <c r="N36" s="12">
        <f>INDEX(Calc_Dopyt!$T$3:$T$74,MATCH(MASTER!A36,Calc_Dopyt!$B$3:$B$74,0))</f>
        <v>-0.52350581595549195</v>
      </c>
      <c r="O36" s="13">
        <f>INDEX(Calc_UoZ!$P$2:$P$73,MATCH(MASTER!A36,Calc_UoZ!$N$2:$N$73,0))</f>
        <v>-0.3269313721283178</v>
      </c>
      <c r="P36" s="13">
        <f>INDEX(Calc_m2!$Q$2:$Q$73,MATCH(MASTER!A36,Calc_m2!$N$2:$N$73,0))</f>
        <v>0.98378670323917428</v>
      </c>
      <c r="Q36" s="13">
        <f t="shared" si="6"/>
        <v>-0.14341753458568909</v>
      </c>
      <c r="R36" s="14">
        <f t="shared" si="5"/>
        <v>46</v>
      </c>
      <c r="T36" s="12">
        <f t="shared" si="3"/>
        <v>0.10445854458529606</v>
      </c>
      <c r="U36" s="14">
        <f t="shared" si="4"/>
        <v>27</v>
      </c>
    </row>
    <row r="37" spans="1:21" x14ac:dyDescent="0.45">
      <c r="A37" s="1" t="s">
        <v>11</v>
      </c>
      <c r="B37" s="10" t="s">
        <v>113</v>
      </c>
      <c r="C37" s="11">
        <v>0.5</v>
      </c>
      <c r="D37" s="11">
        <v>0.4</v>
      </c>
      <c r="E37" s="11">
        <v>0.4</v>
      </c>
      <c r="F37" s="11">
        <v>0.2</v>
      </c>
      <c r="G37" s="11"/>
      <c r="H37" s="12">
        <f>INDEX(Calc_Dopyt!$S$3:$S$74,MATCH(MASTER!A37,Calc_Dopyt!$B$3:$B$74,0))</f>
        <v>-0.88300488344632888</v>
      </c>
      <c r="I37" s="13">
        <f>INDEX(Calc_UoZ!$O$2:$O$73,MATCH(MASTER!A37,Calc_UoZ!$N$2:$N$73,0))</f>
        <v>3.0213939285960383E-2</v>
      </c>
      <c r="J37" s="13">
        <f>INDEX(Calc_m2!$P$2:$P$73,MATCH(MASTER!A37,Calc_m2!$N$2:$N$73,0))</f>
        <v>0.39865457263309306</v>
      </c>
      <c r="K37" s="13">
        <f t="shared" si="7"/>
        <v>-0.26138546313752875</v>
      </c>
      <c r="L37" s="14">
        <f t="shared" si="2"/>
        <v>50</v>
      </c>
      <c r="M37" s="15"/>
      <c r="N37" s="12">
        <f>INDEX(Calc_Dopyt!$T$3:$T$74,MATCH(MASTER!A37,Calc_Dopyt!$B$3:$B$74,0))</f>
        <v>-0.96694603652955569</v>
      </c>
      <c r="O37" s="13">
        <f>INDEX(Calc_UoZ!$P$2:$P$73,MATCH(MASTER!A37,Calc_UoZ!$N$2:$N$73,0))</f>
        <v>-5.240215913273668E-2</v>
      </c>
      <c r="P37" s="13">
        <f>INDEX(Calc_m2!$Q$2:$Q$73,MATCH(MASTER!A37,Calc_m2!$N$2:$N$73,0))</f>
        <v>0.98378670323917428</v>
      </c>
      <c r="Q37" s="13">
        <f t="shared" si="6"/>
        <v>-0.21098193761708209</v>
      </c>
      <c r="R37" s="14">
        <f t="shared" si="5"/>
        <v>49</v>
      </c>
      <c r="T37" s="12">
        <f t="shared" si="3"/>
        <v>-0.23618370037730541</v>
      </c>
      <c r="U37" s="14">
        <f t="shared" si="4"/>
        <v>53</v>
      </c>
    </row>
    <row r="38" spans="1:21" x14ac:dyDescent="0.45">
      <c r="A38" s="1" t="s">
        <v>9</v>
      </c>
      <c r="B38" s="10" t="s">
        <v>114</v>
      </c>
      <c r="C38" s="11">
        <v>0.5</v>
      </c>
      <c r="D38" s="11">
        <v>0.4</v>
      </c>
      <c r="E38" s="11">
        <v>0.4</v>
      </c>
      <c r="F38" s="11">
        <v>0.2</v>
      </c>
      <c r="G38" s="11"/>
      <c r="H38" s="12">
        <f>INDEX(Calc_Dopyt!$S$3:$S$74,MATCH(MASTER!A38,Calc_Dopyt!$B$3:$B$74,0))</f>
        <v>-0.88300488344632888</v>
      </c>
      <c r="I38" s="13">
        <f>INDEX(Calc_UoZ!$O$2:$O$73,MATCH(MASTER!A38,Calc_UoZ!$N$2:$N$73,0))</f>
        <v>-0.3058507581434266</v>
      </c>
      <c r="J38" s="13">
        <f>INDEX(Calc_m2!$P$2:$P$73,MATCH(MASTER!A38,Calc_m2!$N$2:$N$73,0))</f>
        <v>0.39865457263309306</v>
      </c>
      <c r="K38" s="13">
        <f t="shared" si="7"/>
        <v>-0.39581134210928359</v>
      </c>
      <c r="L38" s="14">
        <f t="shared" si="2"/>
        <v>60</v>
      </c>
      <c r="M38" s="15"/>
      <c r="N38" s="12">
        <f>INDEX(Calc_Dopyt!$T$3:$T$74,MATCH(MASTER!A38,Calc_Dopyt!$B$3:$B$74,0))</f>
        <v>-0.30178570566846002</v>
      </c>
      <c r="O38" s="13">
        <f>INDEX(Calc_UoZ!$P$2:$P$73,MATCH(MASTER!A38,Calc_UoZ!$N$2:$N$73,0))</f>
        <v>-1.3186728351960978E-2</v>
      </c>
      <c r="P38" s="13">
        <f>INDEX(Calc_m2!$Q$2:$Q$73,MATCH(MASTER!A38,Calc_m2!$N$2:$N$73,0))</f>
        <v>0.94556708062574346</v>
      </c>
      <c r="Q38" s="13">
        <f t="shared" si="6"/>
        <v>6.3124442516980295E-2</v>
      </c>
      <c r="R38" s="14">
        <f t="shared" si="5"/>
        <v>31</v>
      </c>
      <c r="T38" s="12">
        <f t="shared" si="3"/>
        <v>-0.16634344979615165</v>
      </c>
      <c r="U38" s="14">
        <f t="shared" si="4"/>
        <v>45</v>
      </c>
    </row>
    <row r="39" spans="1:21" x14ac:dyDescent="0.45">
      <c r="A39" s="1" t="s">
        <v>41</v>
      </c>
      <c r="B39" s="10" t="s">
        <v>115</v>
      </c>
      <c r="C39" s="11">
        <v>0.5</v>
      </c>
      <c r="D39" s="11">
        <v>0.4</v>
      </c>
      <c r="E39" s="11">
        <v>0.4</v>
      </c>
      <c r="F39" s="11">
        <v>0.2</v>
      </c>
      <c r="G39" s="11"/>
      <c r="H39" s="12">
        <f>INDEX(Calc_Dopyt!$S$3:$S$74,MATCH(MASTER!A39,Calc_Dopyt!$B$3:$B$74,0))</f>
        <v>-0.32531758863812116</v>
      </c>
      <c r="I39" s="13">
        <f>INDEX(Calc_UoZ!$O$2:$O$73,MATCH(MASTER!A39,Calc_UoZ!$N$2:$N$73,0))</f>
        <v>-0.34696126590268939</v>
      </c>
      <c r="J39" s="13">
        <f>INDEX(Calc_m2!$P$2:$P$73,MATCH(MASTER!A39,Calc_m2!$N$2:$N$73,0))</f>
        <v>0.39865457263309306</v>
      </c>
      <c r="K39" s="13">
        <f t="shared" si="7"/>
        <v>-0.18918062728970564</v>
      </c>
      <c r="L39" s="14">
        <f t="shared" si="2"/>
        <v>45</v>
      </c>
      <c r="M39" s="15"/>
      <c r="N39" s="12">
        <f>INDEX(Calc_Dopyt!$T$3:$T$74,MATCH(MASTER!A39,Calc_Dopyt!$B$3:$B$74,0))</f>
        <v>-0.52350581595549195</v>
      </c>
      <c r="O39" s="13">
        <f>INDEX(Calc_UoZ!$P$2:$P$73,MATCH(MASTER!A39,Calc_UoZ!$N$2:$N$73,0))</f>
        <v>-0.34788159776165112</v>
      </c>
      <c r="P39" s="13">
        <f>INDEX(Calc_m2!$Q$2:$Q$73,MATCH(MASTER!A39,Calc_m2!$N$2:$N$73,0))</f>
        <v>0.98378670323917428</v>
      </c>
      <c r="Q39" s="13">
        <f t="shared" si="6"/>
        <v>-0.1517976248390224</v>
      </c>
      <c r="R39" s="14">
        <f t="shared" si="5"/>
        <v>47</v>
      </c>
      <c r="T39" s="12">
        <f t="shared" si="3"/>
        <v>-0.170489126064364</v>
      </c>
      <c r="U39" s="14">
        <f t="shared" si="4"/>
        <v>46</v>
      </c>
    </row>
    <row r="40" spans="1:21" x14ac:dyDescent="0.45">
      <c r="A40" s="1" t="s">
        <v>36</v>
      </c>
      <c r="B40" s="10" t="s">
        <v>116</v>
      </c>
      <c r="C40" s="11">
        <v>0.5</v>
      </c>
      <c r="D40" s="11">
        <v>0.4</v>
      </c>
      <c r="E40" s="11">
        <v>0.4</v>
      </c>
      <c r="F40" s="11">
        <v>0.2</v>
      </c>
      <c r="G40" s="11"/>
      <c r="H40" s="12">
        <f>INDEX(Calc_Dopyt!$S$3:$S$74,MATCH(MASTER!A40,Calc_Dopyt!$B$3:$B$74,0))</f>
        <v>-0.32531758863812116</v>
      </c>
      <c r="I40" s="13">
        <f>INDEX(Calc_UoZ!$O$2:$O$73,MATCH(MASTER!A40,Calc_UoZ!$N$2:$N$73,0))</f>
        <v>-8.0208884555419593E-2</v>
      </c>
      <c r="J40" s="13">
        <f>INDEX(Calc_m2!$P$2:$P$73,MATCH(MASTER!A40,Calc_m2!$N$2:$N$73,0))</f>
        <v>0.27501619387418536</v>
      </c>
      <c r="K40" s="13">
        <f t="shared" si="7"/>
        <v>-0.10720735050257926</v>
      </c>
      <c r="L40" s="14">
        <f t="shared" si="2"/>
        <v>39</v>
      </c>
      <c r="M40" s="15"/>
      <c r="N40" s="12">
        <f>INDEX(Calc_Dopyt!$T$3:$T$74,MATCH(MASTER!A40,Calc_Dopyt!$B$3:$B$74,0))</f>
        <v>1.2502550663407632</v>
      </c>
      <c r="O40" s="13">
        <f>INDEX(Calc_UoZ!$P$2:$P$73,MATCH(MASTER!A40,Calc_UoZ!$N$2:$N$73,0))</f>
        <v>0.19164500550459843</v>
      </c>
      <c r="P40" s="13">
        <f>INDEX(Calc_m2!$Q$2:$Q$73,MATCH(MASTER!A40,Calc_m2!$N$2:$N$73,0))</f>
        <v>0.46280403134145037</v>
      </c>
      <c r="Q40" s="13">
        <f t="shared" si="6"/>
        <v>0.6693208350064348</v>
      </c>
      <c r="R40" s="14">
        <f t="shared" si="5"/>
        <v>8</v>
      </c>
      <c r="T40" s="12">
        <f t="shared" si="3"/>
        <v>0.28105674225192778</v>
      </c>
      <c r="U40" s="14">
        <f t="shared" si="4"/>
        <v>19</v>
      </c>
    </row>
    <row r="41" spans="1:21" x14ac:dyDescent="0.45">
      <c r="A41" s="1" t="s">
        <v>5</v>
      </c>
      <c r="B41" s="10" t="s">
        <v>117</v>
      </c>
      <c r="C41" s="11">
        <v>0.5</v>
      </c>
      <c r="D41" s="11">
        <v>0.4</v>
      </c>
      <c r="E41" s="11">
        <v>0.4</v>
      </c>
      <c r="F41" s="11">
        <v>0.2</v>
      </c>
      <c r="G41" s="11"/>
      <c r="H41" s="12">
        <f>INDEX(Calc_Dopyt!$S$3:$S$74,MATCH(MASTER!A41,Calc_Dopyt!$B$3:$B$74,0))</f>
        <v>-0.32531758863812116</v>
      </c>
      <c r="I41" s="13">
        <f>INDEX(Calc_UoZ!$O$2:$O$73,MATCH(MASTER!A41,Calc_UoZ!$N$2:$N$73,0))</f>
        <v>0.13891012180145115</v>
      </c>
      <c r="J41" s="13">
        <f>INDEX(Calc_m2!$P$2:$P$73,MATCH(MASTER!A41,Calc_m2!$N$2:$N$73,0))</f>
        <v>0.39865457263309306</v>
      </c>
      <c r="K41" s="13">
        <f t="shared" si="7"/>
        <v>5.167927791950605E-3</v>
      </c>
      <c r="L41" s="14">
        <f t="shared" si="2"/>
        <v>32</v>
      </c>
      <c r="M41" s="15"/>
      <c r="N41" s="12">
        <f>INDEX(Calc_Dopyt!$T$3:$T$74,MATCH(MASTER!A41,Calc_Dopyt!$B$3:$B$74,0))</f>
        <v>-0.52350581595549195</v>
      </c>
      <c r="O41" s="13">
        <f>INDEX(Calc_UoZ!$P$2:$P$73,MATCH(MASTER!A41,Calc_UoZ!$N$2:$N$73,0))</f>
        <v>0.22076334608974726</v>
      </c>
      <c r="P41" s="13">
        <f>INDEX(Calc_m2!$Q$2:$Q$73,MATCH(MASTER!A41,Calc_m2!$N$2:$N$73,0))</f>
        <v>0.59401205598949514</v>
      </c>
      <c r="Q41" s="13">
        <f t="shared" si="6"/>
        <v>-2.2945767483988633E-3</v>
      </c>
      <c r="R41" s="14">
        <f t="shared" si="5"/>
        <v>33</v>
      </c>
      <c r="T41" s="12">
        <f t="shared" si="3"/>
        <v>1.4366755217758709E-3</v>
      </c>
      <c r="U41" s="14">
        <f t="shared" si="4"/>
        <v>31</v>
      </c>
    </row>
    <row r="42" spans="1:21" x14ac:dyDescent="0.45">
      <c r="A42" s="1" t="s">
        <v>30</v>
      </c>
      <c r="B42" s="10" t="s">
        <v>118</v>
      </c>
      <c r="C42" s="11">
        <v>0.5</v>
      </c>
      <c r="D42" s="11">
        <v>0.4</v>
      </c>
      <c r="E42" s="11">
        <v>0.4</v>
      </c>
      <c r="F42" s="11">
        <v>0.2</v>
      </c>
      <c r="G42" s="11"/>
      <c r="H42" s="12">
        <f>INDEX(Calc_Dopyt!$S$3:$S$74,MATCH(MASTER!A42,Calc_Dopyt!$B$3:$B$74,0))</f>
        <v>-0.88300488344632888</v>
      </c>
      <c r="I42" s="13">
        <f>INDEX(Calc_UoZ!$O$2:$O$73,MATCH(MASTER!A42,Calc_UoZ!$N$2:$N$73,0))</f>
        <v>-0.2498308395701378</v>
      </c>
      <c r="J42" s="13">
        <f>INDEX(Calc_m2!$P$2:$P$73,MATCH(MASTER!A42,Calc_m2!$N$2:$N$73,0))</f>
        <v>0.39865457263309306</v>
      </c>
      <c r="K42" s="13">
        <f t="shared" si="7"/>
        <v>-0.37340337467996804</v>
      </c>
      <c r="L42" s="14">
        <f t="shared" si="2"/>
        <v>58</v>
      </c>
      <c r="M42" s="15"/>
      <c r="N42" s="12">
        <f>INDEX(Calc_Dopyt!$T$3:$T$74,MATCH(MASTER!A42,Calc_Dopyt!$B$3:$B$74,0))</f>
        <v>-0.74522592624252382</v>
      </c>
      <c r="O42" s="13">
        <f>INDEX(Calc_UoZ!$P$2:$P$73,MATCH(MASTER!A42,Calc_UoZ!$N$2:$N$73,0))</f>
        <v>-0.25842802052117914</v>
      </c>
      <c r="P42" s="13">
        <f>INDEX(Calc_m2!$Q$2:$Q$73,MATCH(MASTER!A42,Calc_m2!$N$2:$N$73,0))</f>
        <v>-0.30326566063913357</v>
      </c>
      <c r="Q42" s="13">
        <f t="shared" si="6"/>
        <v>-0.46211471083330791</v>
      </c>
      <c r="R42" s="14">
        <f t="shared" si="5"/>
        <v>59</v>
      </c>
      <c r="T42" s="12">
        <f t="shared" si="3"/>
        <v>-0.417759042756638</v>
      </c>
      <c r="U42" s="14">
        <f t="shared" si="4"/>
        <v>60</v>
      </c>
    </row>
    <row r="43" spans="1:21" x14ac:dyDescent="0.45">
      <c r="A43" s="1" t="s">
        <v>8</v>
      </c>
      <c r="B43" s="10" t="s">
        <v>119</v>
      </c>
      <c r="C43" s="11">
        <v>0.5</v>
      </c>
      <c r="D43" s="11">
        <v>0.4</v>
      </c>
      <c r="E43" s="11">
        <v>0.4</v>
      </c>
      <c r="F43" s="11">
        <v>0.2</v>
      </c>
      <c r="G43" s="11"/>
      <c r="H43" s="12">
        <f>INDEX(Calc_Dopyt!$S$3:$S$74,MATCH(MASTER!A43,Calc_Dopyt!$B$3:$B$74,0))</f>
        <v>-0.32531758863812116</v>
      </c>
      <c r="I43" s="13">
        <f>INDEX(Calc_UoZ!$O$2:$O$73,MATCH(MASTER!A43,Calc_UoZ!$N$2:$N$73,0))</f>
        <v>0.28622277460547629</v>
      </c>
      <c r="J43" s="13">
        <f>INDEX(Calc_m2!$P$2:$P$73,MATCH(MASTER!A43,Calc_m2!$N$2:$N$73,0))</f>
        <v>0.39865457263309306</v>
      </c>
      <c r="K43" s="13">
        <f t="shared" si="7"/>
        <v>6.4092988913560661E-2</v>
      </c>
      <c r="L43" s="14">
        <f t="shared" si="2"/>
        <v>26</v>
      </c>
      <c r="M43" s="15"/>
      <c r="N43" s="12">
        <f>INDEX(Calc_Dopyt!$T$3:$T$74,MATCH(MASTER!A43,Calc_Dopyt!$B$3:$B$74,0))</f>
        <v>0.1416545149056038</v>
      </c>
      <c r="O43" s="13">
        <f>INDEX(Calc_UoZ!$P$2:$P$73,MATCH(MASTER!A43,Calc_UoZ!$N$2:$N$73,0))</f>
        <v>1.4767594026424595</v>
      </c>
      <c r="P43" s="13">
        <f>INDEX(Calc_m2!$Q$2:$Q$73,MATCH(MASTER!A43,Calc_m2!$N$2:$N$73,0))</f>
        <v>0.31133254232736385</v>
      </c>
      <c r="Q43" s="13">
        <f t="shared" si="6"/>
        <v>0.70963207548469809</v>
      </c>
      <c r="R43" s="14">
        <f t="shared" si="5"/>
        <v>6</v>
      </c>
      <c r="T43" s="12">
        <f t="shared" si="3"/>
        <v>0.38686253219912936</v>
      </c>
      <c r="U43" s="14">
        <f t="shared" si="4"/>
        <v>13</v>
      </c>
    </row>
    <row r="44" spans="1:21" x14ac:dyDescent="0.45">
      <c r="A44" s="1" t="s">
        <v>23</v>
      </c>
      <c r="B44" s="10" t="s">
        <v>120</v>
      </c>
      <c r="C44" s="11">
        <v>0.5</v>
      </c>
      <c r="D44" s="11">
        <v>0.4</v>
      </c>
      <c r="E44" s="11">
        <v>0.4</v>
      </c>
      <c r="F44" s="11">
        <v>0.2</v>
      </c>
      <c r="G44" s="11"/>
      <c r="H44" s="12">
        <f>INDEX(Calc_Dopyt!$S$3:$S$74,MATCH(MASTER!A44,Calc_Dopyt!$B$3:$B$74,0))</f>
        <v>0.79005700097829434</v>
      </c>
      <c r="I44" s="13">
        <f>INDEX(Calc_UoZ!$O$2:$O$73,MATCH(MASTER!A44,Calc_UoZ!$N$2:$N$73,0))</f>
        <v>-0.13921616669254805</v>
      </c>
      <c r="J44" s="13">
        <f>INDEX(Calc_m2!$P$2:$P$73,MATCH(MASTER!A44,Calc_m2!$N$2:$N$73,0))</f>
        <v>-0.62653490176628679</v>
      </c>
      <c r="K44" s="13">
        <f t="shared" si="7"/>
        <v>0.13502935336104119</v>
      </c>
      <c r="L44" s="14">
        <f t="shared" si="2"/>
        <v>20</v>
      </c>
      <c r="M44" s="15"/>
      <c r="N44" s="12">
        <f>INDEX(Calc_Dopyt!$T$3:$T$74,MATCH(MASTER!A44,Calc_Dopyt!$B$3:$B$74,0))</f>
        <v>0.80681484576669948</v>
      </c>
      <c r="O44" s="13">
        <f>INDEX(Calc_UoZ!$P$2:$P$73,MATCH(MASTER!A44,Calc_UoZ!$N$2:$N$73,0))</f>
        <v>0.40237671858673385</v>
      </c>
      <c r="P44" s="13">
        <f>INDEX(Calc_m2!$Q$2:$Q$73,MATCH(MASTER!A44,Calc_m2!$N$2:$N$73,0))</f>
        <v>0.14906620928266151</v>
      </c>
      <c r="Q44" s="13">
        <f t="shared" si="6"/>
        <v>0.51348986759790571</v>
      </c>
      <c r="R44" s="14">
        <f t="shared" si="5"/>
        <v>12</v>
      </c>
      <c r="T44" s="12">
        <f t="shared" si="3"/>
        <v>0.32425961047947344</v>
      </c>
      <c r="U44" s="14">
        <f t="shared" si="4"/>
        <v>16</v>
      </c>
    </row>
    <row r="45" spans="1:21" x14ac:dyDescent="0.45">
      <c r="A45" s="1" t="s">
        <v>32</v>
      </c>
      <c r="B45" s="10" t="s">
        <v>121</v>
      </c>
      <c r="C45" s="11">
        <v>0.5</v>
      </c>
      <c r="D45" s="11">
        <v>0.4</v>
      </c>
      <c r="E45" s="11">
        <v>0.4</v>
      </c>
      <c r="F45" s="11">
        <v>0.2</v>
      </c>
      <c r="G45" s="11"/>
      <c r="H45" s="12">
        <f>INDEX(Calc_Dopyt!$S$3:$S$74,MATCH(MASTER!A45,Calc_Dopyt!$B$3:$B$74,0))</f>
        <v>-0.88300488344632888</v>
      </c>
      <c r="I45" s="13">
        <f>INDEX(Calc_UoZ!$O$2:$O$73,MATCH(MASTER!A45,Calc_UoZ!$N$2:$N$73,0))</f>
        <v>-0.50049530888094962</v>
      </c>
      <c r="J45" s="13">
        <f>INDEX(Calc_m2!$P$2:$P$73,MATCH(MASTER!A45,Calc_m2!$N$2:$N$73,0))</f>
        <v>0.39865457263309306</v>
      </c>
      <c r="K45" s="13">
        <f t="shared" si="7"/>
        <v>-0.4736691624042928</v>
      </c>
      <c r="L45" s="14">
        <f t="shared" si="2"/>
        <v>67</v>
      </c>
      <c r="M45" s="15"/>
      <c r="N45" s="12">
        <f>INDEX(Calc_Dopyt!$T$3:$T$74,MATCH(MASTER!A45,Calc_Dopyt!$B$3:$B$74,0))</f>
        <v>-0.74522592624252382</v>
      </c>
      <c r="O45" s="13">
        <f>INDEX(Calc_UoZ!$P$2:$P$73,MATCH(MASTER!A45,Calc_UoZ!$N$2:$N$73,0))</f>
        <v>-0.28088327079528802</v>
      </c>
      <c r="P45" s="13">
        <f>INDEX(Calc_m2!$Q$2:$Q$73,MATCH(MASTER!A45,Calc_m2!$N$2:$N$73,0))</f>
        <v>0.68387949971593776</v>
      </c>
      <c r="Q45" s="13">
        <f t="shared" si="6"/>
        <v>-0.27366777887193722</v>
      </c>
      <c r="R45" s="14">
        <f t="shared" si="5"/>
        <v>51</v>
      </c>
      <c r="T45" s="12">
        <f t="shared" si="3"/>
        <v>-0.37366847063811504</v>
      </c>
      <c r="U45" s="14">
        <f t="shared" si="4"/>
        <v>58</v>
      </c>
    </row>
    <row r="46" spans="1:21" x14ac:dyDescent="0.45">
      <c r="A46" s="1" t="s">
        <v>45</v>
      </c>
      <c r="B46" s="10" t="s">
        <v>122</v>
      </c>
      <c r="C46" s="11">
        <v>0.5</v>
      </c>
      <c r="D46" s="11">
        <v>0.4</v>
      </c>
      <c r="E46" s="11">
        <v>0.4</v>
      </c>
      <c r="F46" s="11">
        <v>0.2</v>
      </c>
      <c r="G46" s="11"/>
      <c r="H46" s="12">
        <f>INDEX(Calc_Dopyt!$S$3:$S$74,MATCH(MASTER!A46,Calc_Dopyt!$B$3:$B$74,0))</f>
        <v>2.4631188854029178</v>
      </c>
      <c r="I46" s="13">
        <f>INDEX(Calc_UoZ!$O$2:$O$73,MATCH(MASTER!A46,Calc_UoZ!$N$2:$N$73,0))</f>
        <v>0.81161506376885495</v>
      </c>
      <c r="J46" s="13">
        <f>INDEX(Calc_m2!$P$2:$P$73,MATCH(MASTER!A46,Calc_m2!$N$2:$N$73,0))</f>
        <v>0.24120424991683442</v>
      </c>
      <c r="K46" s="13">
        <f t="shared" si="7"/>
        <v>1.3581344296520761</v>
      </c>
      <c r="L46" s="14">
        <f t="shared" si="2"/>
        <v>2</v>
      </c>
      <c r="M46" s="15"/>
      <c r="N46" s="12">
        <f>INDEX(Calc_Dopyt!$T$3:$T$74,MATCH(MASTER!A46,Calc_Dopyt!$B$3:$B$74,0))</f>
        <v>0.80681484576669948</v>
      </c>
      <c r="O46" s="13">
        <f>INDEX(Calc_UoZ!$P$2:$P$73,MATCH(MASTER!A46,Calc_UoZ!$N$2:$N$73,0))</f>
        <v>0.70244895541519881</v>
      </c>
      <c r="P46" s="13">
        <f>INDEX(Calc_m2!$Q$2:$Q$73,MATCH(MASTER!A46,Calc_m2!$N$2:$N$73,0))</f>
        <v>-8.4543027657441636E-2</v>
      </c>
      <c r="Q46" s="13">
        <f t="shared" si="6"/>
        <v>0.58679691494127106</v>
      </c>
      <c r="R46" s="14">
        <f t="shared" si="5"/>
        <v>9</v>
      </c>
      <c r="T46" s="12">
        <f t="shared" si="3"/>
        <v>0.97246567229667358</v>
      </c>
      <c r="U46" s="14">
        <f t="shared" si="4"/>
        <v>2</v>
      </c>
    </row>
    <row r="47" spans="1:21" x14ac:dyDescent="0.45">
      <c r="A47" s="1" t="s">
        <v>24</v>
      </c>
      <c r="B47" s="10" t="s">
        <v>123</v>
      </c>
      <c r="C47" s="11">
        <v>0.5</v>
      </c>
      <c r="D47" s="11">
        <v>0.4</v>
      </c>
      <c r="E47" s="11">
        <v>0.4</v>
      </c>
      <c r="F47" s="11">
        <v>0.2</v>
      </c>
      <c r="G47" s="11"/>
      <c r="H47" s="12">
        <f>INDEX(Calc_Dopyt!$S$3:$S$74,MATCH(MASTER!A47,Calc_Dopyt!$B$3:$B$74,0))</f>
        <v>-0.88300488344632888</v>
      </c>
      <c r="I47" s="13">
        <f>INDEX(Calc_UoZ!$O$2:$O$73,MATCH(MASTER!A47,Calc_UoZ!$N$2:$N$73,0))</f>
        <v>-3.6885261128449848E-3</v>
      </c>
      <c r="J47" s="13">
        <f>INDEX(Calc_m2!$P$2:$P$73,MATCH(MASTER!A47,Calc_m2!$N$2:$N$73,0))</f>
        <v>-0.58841996292989418</v>
      </c>
      <c r="K47" s="13">
        <f t="shared" si="7"/>
        <v>-0.47236135640964838</v>
      </c>
      <c r="L47" s="14">
        <f t="shared" si="2"/>
        <v>66</v>
      </c>
      <c r="M47" s="15"/>
      <c r="N47" s="12">
        <f>INDEX(Calc_Dopyt!$T$3:$T$74,MATCH(MASTER!A47,Calc_Dopyt!$B$3:$B$74,0))</f>
        <v>0.1416545149056038</v>
      </c>
      <c r="O47" s="13">
        <f>INDEX(Calc_UoZ!$P$2:$P$73,MATCH(MASTER!A47,Calc_UoZ!$N$2:$N$73,0))</f>
        <v>0.47378413182466522</v>
      </c>
      <c r="P47" s="13">
        <f>INDEX(Calc_m2!$Q$2:$Q$73,MATCH(MASTER!A47,Calc_m2!$N$2:$N$73,0))</f>
        <v>-8.4543027657441636E-2</v>
      </c>
      <c r="Q47" s="13">
        <f t="shared" si="6"/>
        <v>0.22926685316061929</v>
      </c>
      <c r="R47" s="14">
        <f t="shared" si="5"/>
        <v>23</v>
      </c>
      <c r="T47" s="12">
        <f t="shared" si="3"/>
        <v>-0.12154725162451455</v>
      </c>
      <c r="U47" s="14">
        <f t="shared" si="4"/>
        <v>42</v>
      </c>
    </row>
    <row r="48" spans="1:21" x14ac:dyDescent="0.45">
      <c r="A48" s="1" t="s">
        <v>26</v>
      </c>
      <c r="B48" s="10" t="s">
        <v>124</v>
      </c>
      <c r="C48" s="11">
        <v>0.5</v>
      </c>
      <c r="D48" s="11">
        <v>0.4</v>
      </c>
      <c r="E48" s="11">
        <v>0.4</v>
      </c>
      <c r="F48" s="11">
        <v>0.2</v>
      </c>
      <c r="G48" s="11"/>
      <c r="H48" s="12">
        <f>INDEX(Calc_Dopyt!$S$3:$S$74,MATCH(MASTER!A48,Calc_Dopyt!$B$3:$B$74,0))</f>
        <v>-0.88300488344632888</v>
      </c>
      <c r="I48" s="13">
        <f>INDEX(Calc_UoZ!$O$2:$O$73,MATCH(MASTER!A48,Calc_UoZ!$N$2:$N$73,0))</f>
        <v>0.68573468900999224</v>
      </c>
      <c r="J48" s="13">
        <f>INDEX(Calc_m2!$P$2:$P$73,MATCH(MASTER!A48,Calc_m2!$N$2:$N$73,0))</f>
        <v>0.39390201112489781</v>
      </c>
      <c r="K48" s="13">
        <f t="shared" si="7"/>
        <v>-1.2767554955506188E-4</v>
      </c>
      <c r="L48" s="14">
        <f t="shared" si="2"/>
        <v>33</v>
      </c>
      <c r="M48" s="15"/>
      <c r="N48" s="12">
        <f>INDEX(Calc_Dopyt!$T$3:$T$74,MATCH(MASTER!A48,Calc_Dopyt!$B$3:$B$74,0))</f>
        <v>-1.4103862571036194</v>
      </c>
      <c r="O48" s="13">
        <f>INDEX(Calc_UoZ!$P$2:$P$73,MATCH(MASTER!A48,Calc_UoZ!$N$2:$N$73,0))</f>
        <v>0.80158273809164593</v>
      </c>
      <c r="P48" s="13">
        <f>INDEX(Calc_m2!$Q$2:$Q$73,MATCH(MASTER!A48,Calc_m2!$N$2:$N$73,0))</f>
        <v>0.70988552736901467</v>
      </c>
      <c r="Q48" s="13">
        <f t="shared" si="6"/>
        <v>-0.10154430213098642</v>
      </c>
      <c r="R48" s="14">
        <f t="shared" si="5"/>
        <v>42</v>
      </c>
      <c r="T48" s="12">
        <f t="shared" si="3"/>
        <v>-5.083598884027074E-2</v>
      </c>
      <c r="U48" s="14">
        <f t="shared" si="4"/>
        <v>39</v>
      </c>
    </row>
    <row r="49" spans="1:21" x14ac:dyDescent="0.45">
      <c r="A49" s="1" t="s">
        <v>25</v>
      </c>
      <c r="B49" s="10" t="s">
        <v>125</v>
      </c>
      <c r="C49" s="11">
        <v>0.5</v>
      </c>
      <c r="D49" s="11">
        <v>0.4</v>
      </c>
      <c r="E49" s="11">
        <v>0.4</v>
      </c>
      <c r="F49" s="11">
        <v>0.2</v>
      </c>
      <c r="G49" s="11"/>
      <c r="H49" s="12">
        <f>INDEX(Calc_Dopyt!$S$3:$S$74,MATCH(MASTER!A49,Calc_Dopyt!$B$3:$B$74,0))</f>
        <v>0.23236970617008659</v>
      </c>
      <c r="I49" s="13">
        <f>INDEX(Calc_UoZ!$O$2:$O$73,MATCH(MASTER!A49,Calc_UoZ!$N$2:$N$73,0))</f>
        <v>2.0178247684307982</v>
      </c>
      <c r="J49" s="13">
        <f>INDEX(Calc_m2!$P$2:$P$73,MATCH(MASTER!A49,Calc_m2!$N$2:$N$73,0))</f>
        <v>-0.20225356209944761</v>
      </c>
      <c r="K49" s="13">
        <f t="shared" si="7"/>
        <v>0.8596270774204644</v>
      </c>
      <c r="L49" s="14">
        <f t="shared" si="2"/>
        <v>6</v>
      </c>
      <c r="M49" s="15"/>
      <c r="N49" s="12">
        <f>INDEX(Calc_Dopyt!$T$3:$T$74,MATCH(MASTER!A49,Calc_Dopyt!$B$3:$B$74,0))</f>
        <v>-0.30178570566846002</v>
      </c>
      <c r="O49" s="13">
        <f>INDEX(Calc_UoZ!$P$2:$P$73,MATCH(MASTER!A49,Calc_UoZ!$N$2:$N$73,0))</f>
        <v>0.87079973988056081</v>
      </c>
      <c r="P49" s="13">
        <f>INDEX(Calc_m2!$Q$2:$Q$73,MATCH(MASTER!A49,Calc_m2!$N$2:$N$73,0))</f>
        <v>0.31216235006577175</v>
      </c>
      <c r="Q49" s="13">
        <f t="shared" si="6"/>
        <v>0.29003808369799466</v>
      </c>
      <c r="R49" s="14">
        <f t="shared" si="5"/>
        <v>19</v>
      </c>
      <c r="T49" s="12">
        <f t="shared" si="3"/>
        <v>0.57483258055922959</v>
      </c>
      <c r="U49" s="14">
        <f t="shared" si="4"/>
        <v>7</v>
      </c>
    </row>
    <row r="50" spans="1:21" x14ac:dyDescent="0.45">
      <c r="A50" s="1" t="s">
        <v>44</v>
      </c>
      <c r="B50" s="10" t="s">
        <v>126</v>
      </c>
      <c r="C50" s="11">
        <v>0.5</v>
      </c>
      <c r="D50" s="11">
        <v>0.4</v>
      </c>
      <c r="E50" s="11">
        <v>0.4</v>
      </c>
      <c r="F50" s="11">
        <v>0.2</v>
      </c>
      <c r="G50" s="11"/>
      <c r="H50" s="12">
        <f>INDEX(Calc_Dopyt!$S$3:$S$74,MATCH(MASTER!A50,Calc_Dopyt!$B$3:$B$74,0))</f>
        <v>0.23236970617008659</v>
      </c>
      <c r="I50" s="13">
        <f>INDEX(Calc_UoZ!$O$2:$O$73,MATCH(MASTER!A50,Calc_UoZ!$N$2:$N$73,0))</f>
        <v>7.475032269182845E-2</v>
      </c>
      <c r="J50" s="13">
        <f>INDEX(Calc_m2!$P$2:$P$73,MATCH(MASTER!A50,Calc_m2!$N$2:$N$73,0))</f>
        <v>0.39865457263309306</v>
      </c>
      <c r="K50" s="13">
        <f t="shared" si="7"/>
        <v>0.20257892607138467</v>
      </c>
      <c r="L50" s="14">
        <f t="shared" si="2"/>
        <v>18</v>
      </c>
      <c r="M50" s="15"/>
      <c r="N50" s="12">
        <f>INDEX(Calc_Dopyt!$T$3:$T$74,MATCH(MASTER!A50,Calc_Dopyt!$B$3:$B$74,0))</f>
        <v>1.2502550663407632</v>
      </c>
      <c r="O50" s="13">
        <f>INDEX(Calc_UoZ!$P$2:$P$73,MATCH(MASTER!A50,Calc_UoZ!$N$2:$N$73,0))</f>
        <v>6.7420412971838678E-2</v>
      </c>
      <c r="P50" s="13">
        <f>INDEX(Calc_m2!$Q$2:$Q$73,MATCH(MASTER!A50,Calc_m2!$N$2:$N$73,0))</f>
        <v>0.22411607730503844</v>
      </c>
      <c r="Q50" s="13">
        <f t="shared" si="6"/>
        <v>0.57189340718604842</v>
      </c>
      <c r="R50" s="14">
        <f t="shared" si="5"/>
        <v>10</v>
      </c>
      <c r="T50" s="12">
        <f t="shared" si="3"/>
        <v>0.38723616662871652</v>
      </c>
      <c r="U50" s="14">
        <f t="shared" si="4"/>
        <v>12</v>
      </c>
    </row>
    <row r="51" spans="1:21" x14ac:dyDescent="0.45">
      <c r="A51" s="1" t="s">
        <v>7</v>
      </c>
      <c r="B51" s="10" t="s">
        <v>127</v>
      </c>
      <c r="C51" s="11">
        <v>0.5</v>
      </c>
      <c r="D51" s="11">
        <v>0.4</v>
      </c>
      <c r="E51" s="11">
        <v>0.4</v>
      </c>
      <c r="F51" s="11">
        <v>0.2</v>
      </c>
      <c r="G51" s="11"/>
      <c r="H51" s="12">
        <f>INDEX(Calc_Dopyt!$S$3:$S$74,MATCH(MASTER!A51,Calc_Dopyt!$B$3:$B$74,0))</f>
        <v>-0.32531758863812116</v>
      </c>
      <c r="I51" s="13">
        <f>INDEX(Calc_UoZ!$O$2:$O$73,MATCH(MASTER!A51,Calc_UoZ!$N$2:$N$73,0))</f>
        <v>-4.5347173975564578E-2</v>
      </c>
      <c r="J51" s="13">
        <f>INDEX(Calc_m2!$P$2:$P$73,MATCH(MASTER!A51,Calc_m2!$N$2:$N$73,0))</f>
        <v>0.39865457263309306</v>
      </c>
      <c r="K51" s="13">
        <f t="shared" si="7"/>
        <v>-6.8534990518855698E-2</v>
      </c>
      <c r="L51" s="14">
        <f t="shared" si="2"/>
        <v>36</v>
      </c>
      <c r="M51" s="15"/>
      <c r="N51" s="12">
        <f>INDEX(Calc_Dopyt!$T$3:$T$74,MATCH(MASTER!A51,Calc_Dopyt!$B$3:$B$74,0))</f>
        <v>1.0285349560537314</v>
      </c>
      <c r="O51" s="13">
        <f>INDEX(Calc_UoZ!$P$2:$P$73,MATCH(MASTER!A51,Calc_UoZ!$N$2:$N$73,0))</f>
        <v>0.41354075113333316</v>
      </c>
      <c r="P51" s="13">
        <f>INDEX(Calc_m2!$Q$2:$Q$73,MATCH(MASTER!A51,Calc_m2!$N$2:$N$73,0))</f>
        <v>0.53280161862024655</v>
      </c>
      <c r="Q51" s="13">
        <f t="shared" si="6"/>
        <v>0.68339060659887518</v>
      </c>
      <c r="R51" s="14">
        <f t="shared" si="5"/>
        <v>7</v>
      </c>
      <c r="T51" s="12">
        <f t="shared" si="3"/>
        <v>0.30742780804000974</v>
      </c>
      <c r="U51" s="14">
        <f t="shared" si="4"/>
        <v>17</v>
      </c>
    </row>
    <row r="52" spans="1:21" x14ac:dyDescent="0.45">
      <c r="A52" s="1" t="s">
        <v>31</v>
      </c>
      <c r="B52" s="10" t="s">
        <v>128</v>
      </c>
      <c r="C52" s="11">
        <v>0.5</v>
      </c>
      <c r="D52" s="11">
        <v>0.4</v>
      </c>
      <c r="E52" s="11">
        <v>0.4</v>
      </c>
      <c r="F52" s="11">
        <v>0.2</v>
      </c>
      <c r="G52" s="11"/>
      <c r="H52" s="12">
        <f>INDEX(Calc_Dopyt!$S$3:$S$74,MATCH(MASTER!A52,Calc_Dopyt!$B$3:$B$74,0))</f>
        <v>-0.32531758863812116</v>
      </c>
      <c r="I52" s="13">
        <f>INDEX(Calc_UoZ!$O$2:$O$73,MATCH(MASTER!A52,Calc_UoZ!$N$2:$N$73,0))</f>
        <v>-0.19931972903659026</v>
      </c>
      <c r="J52" s="13">
        <f>INDEX(Calc_m2!$P$2:$P$73,MATCH(MASTER!A52,Calc_m2!$N$2:$N$73,0))</f>
        <v>-2.1405581947597967</v>
      </c>
      <c r="K52" s="13">
        <f t="shared" si="7"/>
        <v>-0.63796656602184398</v>
      </c>
      <c r="L52" s="14">
        <f t="shared" si="2"/>
        <v>69</v>
      </c>
      <c r="M52" s="15"/>
      <c r="N52" s="12">
        <f>INDEX(Calc_Dopyt!$T$3:$T$74,MATCH(MASTER!A52,Calc_Dopyt!$B$3:$B$74,0))</f>
        <v>0.80681484576669948</v>
      </c>
      <c r="O52" s="13">
        <f>INDEX(Calc_UoZ!$P$2:$P$73,MATCH(MASTER!A52,Calc_UoZ!$N$2:$N$73,0))</f>
        <v>1.9464533925149581E-2</v>
      </c>
      <c r="P52" s="13">
        <f>INDEX(Calc_m2!$Q$2:$Q$73,MATCH(MASTER!A52,Calc_m2!$N$2:$N$73,0))</f>
        <v>-0.35026362104453596</v>
      </c>
      <c r="Q52" s="13">
        <f t="shared" si="6"/>
        <v>0.26045902766783247</v>
      </c>
      <c r="R52" s="14">
        <f t="shared" si="5"/>
        <v>20</v>
      </c>
      <c r="T52" s="12">
        <f t="shared" si="3"/>
        <v>-0.18875376917700576</v>
      </c>
      <c r="U52" s="14">
        <f t="shared" si="4"/>
        <v>49</v>
      </c>
    </row>
    <row r="53" spans="1:21" x14ac:dyDescent="0.45">
      <c r="A53" s="1" t="s">
        <v>6</v>
      </c>
      <c r="B53" s="10" t="s">
        <v>129</v>
      </c>
      <c r="C53" s="11">
        <v>0.5</v>
      </c>
      <c r="D53" s="11">
        <v>0.4</v>
      </c>
      <c r="E53" s="11">
        <v>0.4</v>
      </c>
      <c r="F53" s="11">
        <v>0.2</v>
      </c>
      <c r="G53" s="11"/>
      <c r="H53" s="12">
        <f>INDEX(Calc_Dopyt!$S$3:$S$74,MATCH(MASTER!A53,Calc_Dopyt!$B$3:$B$74,0))</f>
        <v>-0.32531758863812116</v>
      </c>
      <c r="I53" s="13">
        <f>INDEX(Calc_UoZ!$O$2:$O$73,MATCH(MASTER!A53,Calc_UoZ!$N$2:$N$73,0))</f>
        <v>-6.7601662175912278E-2</v>
      </c>
      <c r="J53" s="13">
        <f>INDEX(Calc_m2!$P$2:$P$73,MATCH(MASTER!A53,Calc_m2!$N$2:$N$73,0))</f>
        <v>0.39865457263309306</v>
      </c>
      <c r="K53" s="13">
        <f t="shared" si="7"/>
        <v>-7.7436785798994767E-2</v>
      </c>
      <c r="L53" s="14">
        <f t="shared" si="2"/>
        <v>37</v>
      </c>
      <c r="M53" s="15"/>
      <c r="N53" s="12">
        <f>INDEX(Calc_Dopyt!$T$3:$T$74,MATCH(MASTER!A53,Calc_Dopyt!$B$3:$B$74,0))</f>
        <v>-8.0065595381428101E-2</v>
      </c>
      <c r="O53" s="13">
        <f>INDEX(Calc_UoZ!$P$2:$P$73,MATCH(MASTER!A53,Calc_UoZ!$N$2:$N$73,0))</f>
        <v>5.651075078706079E-2</v>
      </c>
      <c r="P53" s="13">
        <f>INDEX(Calc_m2!$Q$2:$Q$73,MATCH(MASTER!A53,Calc_m2!$N$2:$N$73,0))</f>
        <v>-4.1578079729327852E-2</v>
      </c>
      <c r="Q53" s="13">
        <f t="shared" si="6"/>
        <v>-1.7737553783612491E-2</v>
      </c>
      <c r="R53" s="14">
        <f t="shared" si="5"/>
        <v>36</v>
      </c>
      <c r="T53" s="12">
        <f t="shared" si="3"/>
        <v>-4.7587169791303632E-2</v>
      </c>
      <c r="U53" s="14">
        <f t="shared" si="4"/>
        <v>38</v>
      </c>
    </row>
    <row r="54" spans="1:21" x14ac:dyDescent="0.45">
      <c r="A54" s="1" t="s">
        <v>12</v>
      </c>
      <c r="B54" s="10" t="s">
        <v>130</v>
      </c>
      <c r="C54" s="11">
        <v>0.5</v>
      </c>
      <c r="D54" s="11">
        <v>0.4</v>
      </c>
      <c r="E54" s="11">
        <v>0.4</v>
      </c>
      <c r="F54" s="11">
        <v>0.2</v>
      </c>
      <c r="G54" s="11"/>
      <c r="H54" s="12">
        <f>INDEX(Calc_Dopyt!$S$3:$S$74,MATCH(MASTER!A54,Calc_Dopyt!$B$3:$B$74,0))</f>
        <v>0.79005700097829434</v>
      </c>
      <c r="I54" s="13">
        <f>INDEX(Calc_UoZ!$O$2:$O$73,MATCH(MASTER!A54,Calc_UoZ!$N$2:$N$73,0))</f>
        <v>1.0311999892136641</v>
      </c>
      <c r="J54" s="13">
        <f>INDEX(Calc_m2!$P$2:$P$73,MATCH(MASTER!A54,Calc_m2!$N$2:$N$73,0))</f>
        <v>0.39865457263309306</v>
      </c>
      <c r="K54" s="13">
        <f t="shared" si="7"/>
        <v>0.80823371060340199</v>
      </c>
      <c r="L54" s="14">
        <f t="shared" si="2"/>
        <v>7</v>
      </c>
      <c r="M54" s="15"/>
      <c r="N54" s="12">
        <f>INDEX(Calc_Dopyt!$T$3:$T$74,MATCH(MASTER!A54,Calc_Dopyt!$B$3:$B$74,0))</f>
        <v>0.1416545149056038</v>
      </c>
      <c r="O54" s="13">
        <f>INDEX(Calc_UoZ!$P$2:$P$73,MATCH(MASTER!A54,Calc_UoZ!$N$2:$N$73,0))</f>
        <v>0.9844467648675872</v>
      </c>
      <c r="P54" s="13">
        <f>INDEX(Calc_m2!$Q$2:$Q$73,MATCH(MASTER!A54,Calc_m2!$N$2:$N$73,0))</f>
        <v>0.57167040056177698</v>
      </c>
      <c r="Q54" s="13">
        <f t="shared" si="6"/>
        <v>0.56477459202163183</v>
      </c>
      <c r="R54" s="14">
        <f t="shared" si="5"/>
        <v>11</v>
      </c>
      <c r="T54" s="12">
        <f t="shared" si="3"/>
        <v>0.68650415131251696</v>
      </c>
      <c r="U54" s="14">
        <f t="shared" si="4"/>
        <v>5</v>
      </c>
    </row>
    <row r="55" spans="1:21" x14ac:dyDescent="0.45">
      <c r="A55" s="1" t="s">
        <v>54</v>
      </c>
      <c r="B55" s="10" t="s">
        <v>131</v>
      </c>
      <c r="C55" s="11">
        <v>0.5</v>
      </c>
      <c r="D55" s="11">
        <v>0.4</v>
      </c>
      <c r="E55" s="11">
        <v>0.4</v>
      </c>
      <c r="F55" s="11">
        <v>0.2</v>
      </c>
      <c r="G55" s="11"/>
      <c r="H55" s="12">
        <f>INDEX(Calc_Dopyt!$S$3:$S$74,MATCH(MASTER!A55,Calc_Dopyt!$B$3:$B$74,0))</f>
        <v>-0.32531758863812116</v>
      </c>
      <c r="I55" s="13">
        <f>INDEX(Calc_UoZ!$O$2:$O$73,MATCH(MASTER!A55,Calc_UoZ!$N$2:$N$73,0))</f>
        <v>0.28342726007784647</v>
      </c>
      <c r="J55" s="13">
        <f>INDEX(Calc_m2!$P$2:$P$73,MATCH(MASTER!A55,Calc_m2!$N$2:$N$73,0))</f>
        <v>0.33571902242242163</v>
      </c>
      <c r="K55" s="13">
        <f t="shared" si="7"/>
        <v>5.0387673060374435E-2</v>
      </c>
      <c r="L55" s="14">
        <f t="shared" si="2"/>
        <v>27</v>
      </c>
      <c r="M55" s="15"/>
      <c r="N55" s="12">
        <f>INDEX(Calc_Dopyt!$T$3:$T$74,MATCH(MASTER!A55,Calc_Dopyt!$B$3:$B$74,0))</f>
        <v>-1.6321063673906513</v>
      </c>
      <c r="O55" s="13">
        <f>INDEX(Calc_UoZ!$P$2:$P$73,MATCH(MASTER!A55,Calc_UoZ!$N$2:$N$73,0))</f>
        <v>0.83672117723989781</v>
      </c>
      <c r="P55" s="13">
        <f>INDEX(Calc_m2!$Q$2:$Q$73,MATCH(MASTER!A55,Calc_m2!$N$2:$N$73,0))</f>
        <v>0.95742525351053154</v>
      </c>
      <c r="Q55" s="13">
        <f t="shared" si="6"/>
        <v>-0.12666902535819508</v>
      </c>
      <c r="R55" s="14">
        <f t="shared" si="5"/>
        <v>45</v>
      </c>
      <c r="T55" s="12">
        <f t="shared" si="3"/>
        <v>-3.814067614891032E-2</v>
      </c>
      <c r="U55" s="14">
        <f t="shared" si="4"/>
        <v>36</v>
      </c>
    </row>
    <row r="56" spans="1:21" x14ac:dyDescent="0.45">
      <c r="A56" s="1" t="s">
        <v>64</v>
      </c>
      <c r="B56" s="10" t="s">
        <v>132</v>
      </c>
      <c r="C56" s="11">
        <v>0.5</v>
      </c>
      <c r="D56" s="11">
        <v>0.4</v>
      </c>
      <c r="E56" s="11">
        <v>0.4</v>
      </c>
      <c r="F56" s="11">
        <v>0.2</v>
      </c>
      <c r="G56" s="11"/>
      <c r="H56" s="12">
        <f>INDEX(Calc_Dopyt!$S$3:$S$74,MATCH(MASTER!A56,Calc_Dopyt!$B$3:$B$74,0))</f>
        <v>0.23236970617008659</v>
      </c>
      <c r="I56" s="13">
        <f>INDEX(Calc_UoZ!$O$2:$O$73,MATCH(MASTER!A56,Calc_UoZ!$N$2:$N$73,0))</f>
        <v>1.4625040296186762</v>
      </c>
      <c r="J56" s="13">
        <f>INDEX(Calc_m2!$P$2:$P$73,MATCH(MASTER!A56,Calc_m2!$N$2:$N$73,0))</f>
        <v>0.39865457263309306</v>
      </c>
      <c r="K56" s="13">
        <f t="shared" si="7"/>
        <v>0.75768040884212373</v>
      </c>
      <c r="L56" s="14">
        <f t="shared" si="2"/>
        <v>8</v>
      </c>
      <c r="M56" s="15"/>
      <c r="N56" s="12">
        <f>INDEX(Calc_Dopyt!$T$3:$T$74,MATCH(MASTER!A56,Calc_Dopyt!$B$3:$B$74,0))</f>
        <v>-0.96694603652955569</v>
      </c>
      <c r="O56" s="13">
        <f>INDEX(Calc_UoZ!$P$2:$P$73,MATCH(MASTER!A56,Calc_UoZ!$N$2:$N$73,0))</f>
        <v>0.66051317493161255</v>
      </c>
      <c r="P56" s="13">
        <f>INDEX(Calc_m2!$Q$2:$Q$73,MATCH(MASTER!A56,Calc_m2!$N$2:$N$73,0))</f>
        <v>0.86627124061799099</v>
      </c>
      <c r="Q56" s="13">
        <f t="shared" si="6"/>
        <v>5.0681103484420981E-2</v>
      </c>
      <c r="R56" s="14">
        <f t="shared" si="5"/>
        <v>32</v>
      </c>
      <c r="T56" s="12">
        <f t="shared" si="3"/>
        <v>0.40418075616327237</v>
      </c>
      <c r="U56" s="14">
        <f t="shared" si="4"/>
        <v>11</v>
      </c>
    </row>
    <row r="57" spans="1:21" x14ac:dyDescent="0.45">
      <c r="A57" s="1" t="s">
        <v>65</v>
      </c>
      <c r="B57" s="10" t="s">
        <v>133</v>
      </c>
      <c r="C57" s="11">
        <v>0.5</v>
      </c>
      <c r="D57" s="11">
        <v>0.4</v>
      </c>
      <c r="E57" s="11">
        <v>0.4</v>
      </c>
      <c r="F57" s="11">
        <v>0.2</v>
      </c>
      <c r="G57" s="11"/>
      <c r="H57" s="12">
        <f>INDEX(Calc_Dopyt!$S$3:$S$74,MATCH(MASTER!A57,Calc_Dopyt!$B$3:$B$74,0))</f>
        <v>-0.32531758863812116</v>
      </c>
      <c r="I57" s="13">
        <f>INDEX(Calc_UoZ!$O$2:$O$73,MATCH(MASTER!A57,Calc_UoZ!$N$2:$N$73,0))</f>
        <v>7.9327292555692985E-2</v>
      </c>
      <c r="J57" s="13">
        <f>INDEX(Calc_m2!$P$2:$P$73,MATCH(MASTER!A57,Calc_m2!$N$2:$N$73,0))</f>
        <v>7.3791681813365234E-2</v>
      </c>
      <c r="K57" s="13">
        <f t="shared" si="7"/>
        <v>-8.3637782070298233E-2</v>
      </c>
      <c r="L57" s="14">
        <f t="shared" si="2"/>
        <v>38</v>
      </c>
      <c r="M57" s="15"/>
      <c r="N57" s="12">
        <f>INDEX(Calc_Dopyt!$T$3:$T$74,MATCH(MASTER!A57,Calc_Dopyt!$B$3:$B$74,0))</f>
        <v>0.36337462519263569</v>
      </c>
      <c r="O57" s="13">
        <f>INDEX(Calc_UoZ!$P$2:$P$73,MATCH(MASTER!A57,Calc_UoZ!$N$2:$N$73,0))</f>
        <v>1.3859774468458099</v>
      </c>
      <c r="P57" s="13">
        <f>INDEX(Calc_m2!$Q$2:$Q$73,MATCH(MASTER!A57,Calc_m2!$N$2:$N$73,0))</f>
        <v>0.65642828478039483</v>
      </c>
      <c r="Q57" s="13">
        <f t="shared" si="6"/>
        <v>0.83102648577145721</v>
      </c>
      <c r="R57" s="14">
        <f t="shared" si="5"/>
        <v>5</v>
      </c>
      <c r="T57" s="12">
        <f t="shared" si="3"/>
        <v>0.37369435185057948</v>
      </c>
      <c r="U57" s="14">
        <f t="shared" si="4"/>
        <v>14</v>
      </c>
    </row>
    <row r="58" spans="1:21" x14ac:dyDescent="0.45">
      <c r="A58" s="1" t="s">
        <v>57</v>
      </c>
      <c r="B58" s="10" t="s">
        <v>134</v>
      </c>
      <c r="C58" s="11">
        <v>0.5</v>
      </c>
      <c r="D58" s="11">
        <v>0.4</v>
      </c>
      <c r="E58" s="11">
        <v>0.4</v>
      </c>
      <c r="F58" s="11">
        <v>0.2</v>
      </c>
      <c r="G58" s="11"/>
      <c r="H58" s="12">
        <f>INDEX(Calc_Dopyt!$S$3:$S$74,MATCH(MASTER!A58,Calc_Dopyt!$B$3:$B$74,0))</f>
        <v>-0.88300488344632888</v>
      </c>
      <c r="I58" s="13">
        <f>INDEX(Calc_UoZ!$O$2:$O$73,MATCH(MASTER!A58,Calc_UoZ!$N$2:$N$73,0))</f>
        <v>-0.16856906923266166</v>
      </c>
      <c r="J58" s="13">
        <f>INDEX(Calc_m2!$P$2:$P$73,MATCH(MASTER!A58,Calc_m2!$N$2:$N$73,0))</f>
        <v>0.39865457263309306</v>
      </c>
      <c r="K58" s="13">
        <f t="shared" si="7"/>
        <v>-0.34089866654497758</v>
      </c>
      <c r="L58" s="14">
        <f t="shared" si="2"/>
        <v>55</v>
      </c>
      <c r="M58" s="15"/>
      <c r="N58" s="12">
        <f>INDEX(Calc_Dopyt!$T$3:$T$74,MATCH(MASTER!A58,Calc_Dopyt!$B$3:$B$74,0))</f>
        <v>-2.0755465879647153</v>
      </c>
      <c r="O58" s="13">
        <f>INDEX(Calc_UoZ!$P$2:$P$73,MATCH(MASTER!A58,Calc_UoZ!$N$2:$N$73,0))</f>
        <v>-0.17994063221255638</v>
      </c>
      <c r="P58" s="13">
        <f>INDEX(Calc_m2!$Q$2:$Q$73,MATCH(MASTER!A58,Calc_m2!$N$2:$N$73,0))</f>
        <v>0.95742525351053154</v>
      </c>
      <c r="Q58" s="13">
        <f t="shared" si="6"/>
        <v>-0.71070983736880233</v>
      </c>
      <c r="R58" s="14">
        <f t="shared" si="5"/>
        <v>69</v>
      </c>
      <c r="T58" s="12">
        <f t="shared" si="3"/>
        <v>-0.52580425195688996</v>
      </c>
      <c r="U58" s="14">
        <f t="shared" si="4"/>
        <v>68</v>
      </c>
    </row>
    <row r="59" spans="1:21" x14ac:dyDescent="0.45">
      <c r="A59" s="1" t="s">
        <v>29</v>
      </c>
      <c r="B59" s="10" t="s">
        <v>135</v>
      </c>
      <c r="C59" s="11">
        <v>0.5</v>
      </c>
      <c r="D59" s="11">
        <v>0.4</v>
      </c>
      <c r="E59" s="11">
        <v>0.4</v>
      </c>
      <c r="F59" s="11">
        <v>0.2</v>
      </c>
      <c r="G59" s="11"/>
      <c r="H59" s="12">
        <f>INDEX(Calc_Dopyt!$S$3:$S$74,MATCH(MASTER!A59,Calc_Dopyt!$B$3:$B$74,0))</f>
        <v>-0.32531758863812116</v>
      </c>
      <c r="I59" s="13">
        <f>INDEX(Calc_UoZ!$O$2:$O$73,MATCH(MASTER!A59,Calc_UoZ!$N$2:$N$73,0))</f>
        <v>0.45746174292539227</v>
      </c>
      <c r="J59" s="13">
        <f>INDEX(Calc_m2!$P$2:$P$73,MATCH(MASTER!A59,Calc_m2!$N$2:$N$73,0))</f>
        <v>0.39865457263309306</v>
      </c>
      <c r="K59" s="13">
        <f t="shared" si="7"/>
        <v>0.13258857624152706</v>
      </c>
      <c r="L59" s="14">
        <f t="shared" si="2"/>
        <v>21</v>
      </c>
      <c r="M59" s="15"/>
      <c r="N59" s="12">
        <f>INDEX(Calc_Dopyt!$T$3:$T$74,MATCH(MASTER!A59,Calc_Dopyt!$B$3:$B$74,0))</f>
        <v>-0.52350581595549195</v>
      </c>
      <c r="O59" s="13">
        <f>INDEX(Calc_UoZ!$P$2:$P$73,MATCH(MASTER!A59,Calc_UoZ!$N$2:$N$73,0))</f>
        <v>1.1899992147493068</v>
      </c>
      <c r="P59" s="13">
        <f>INDEX(Calc_m2!$Q$2:$Q$73,MATCH(MASTER!A59,Calc_m2!$N$2:$N$73,0))</f>
        <v>0.73450217781760685</v>
      </c>
      <c r="Q59" s="13">
        <f t="shared" si="6"/>
        <v>0.41349779508104734</v>
      </c>
      <c r="R59" s="14">
        <f t="shared" si="5"/>
        <v>14</v>
      </c>
      <c r="T59" s="12">
        <f t="shared" si="3"/>
        <v>0.27304318566128721</v>
      </c>
      <c r="U59" s="14">
        <f t="shared" si="4"/>
        <v>20</v>
      </c>
    </row>
    <row r="60" spans="1:21" x14ac:dyDescent="0.45">
      <c r="A60" s="1" t="s">
        <v>15</v>
      </c>
      <c r="B60" s="10" t="s">
        <v>136</v>
      </c>
      <c r="C60" s="11">
        <v>0.5</v>
      </c>
      <c r="D60" s="11">
        <v>0.4</v>
      </c>
      <c r="E60" s="11">
        <v>0.4</v>
      </c>
      <c r="F60" s="11">
        <v>0.2</v>
      </c>
      <c r="G60" s="11"/>
      <c r="H60" s="12">
        <f>INDEX(Calc_Dopyt!$S$3:$S$74,MATCH(MASTER!A60,Calc_Dopyt!$B$3:$B$74,0))</f>
        <v>1.9054315905947099</v>
      </c>
      <c r="I60" s="13">
        <f>INDEX(Calc_UoZ!$O$2:$O$73,MATCH(MASTER!A60,Calc_UoZ!$N$2:$N$73,0))</f>
        <v>1.6511464462233472</v>
      </c>
      <c r="J60" s="13">
        <f>INDEX(Calc_m2!$P$2:$P$73,MATCH(MASTER!A60,Calc_m2!$N$2:$N$73,0))</f>
        <v>7.6356856109124044E-2</v>
      </c>
      <c r="K60" s="13">
        <f t="shared" si="7"/>
        <v>1.4379025859490477</v>
      </c>
      <c r="L60" s="14">
        <f t="shared" si="2"/>
        <v>1</v>
      </c>
      <c r="M60" s="15"/>
      <c r="N60" s="12">
        <f>INDEX(Calc_Dopyt!$T$3:$T$74,MATCH(MASTER!A60,Calc_Dopyt!$B$3:$B$74,0))</f>
        <v>1.4719751766277951</v>
      </c>
      <c r="O60" s="13">
        <f>INDEX(Calc_UoZ!$P$2:$P$73,MATCH(MASTER!A60,Calc_UoZ!$N$2:$N$73,0))</f>
        <v>2.2836221903394556</v>
      </c>
      <c r="P60" s="13">
        <f>INDEX(Calc_m2!$Q$2:$Q$73,MATCH(MASTER!A60,Calc_m2!$N$2:$N$73,0))</f>
        <v>-1.8024477248660133</v>
      </c>
      <c r="Q60" s="13">
        <f t="shared" si="6"/>
        <v>1.1417494018136978</v>
      </c>
      <c r="R60" s="14">
        <f t="shared" si="5"/>
        <v>1</v>
      </c>
      <c r="T60" s="12">
        <f t="shared" si="3"/>
        <v>1.2898259938813728</v>
      </c>
      <c r="U60" s="14">
        <f t="shared" si="4"/>
        <v>1</v>
      </c>
    </row>
    <row r="61" spans="1:21" x14ac:dyDescent="0.45">
      <c r="A61" s="1" t="s">
        <v>14</v>
      </c>
      <c r="B61" s="10" t="s">
        <v>137</v>
      </c>
      <c r="C61" s="11">
        <v>0.5</v>
      </c>
      <c r="D61" s="11">
        <v>0.4</v>
      </c>
      <c r="E61" s="11">
        <v>0.4</v>
      </c>
      <c r="F61" s="11">
        <v>0.2</v>
      </c>
      <c r="G61" s="11"/>
      <c r="H61" s="12">
        <f>INDEX(Calc_Dopyt!$S$3:$S$74,MATCH(MASTER!A61,Calc_Dopyt!$B$3:$B$74,0))</f>
        <v>0.23236970617008659</v>
      </c>
      <c r="I61" s="13">
        <f>INDEX(Calc_UoZ!$O$2:$O$73,MATCH(MASTER!A61,Calc_UoZ!$N$2:$N$73,0))</f>
        <v>0.85543886504022915</v>
      </c>
      <c r="J61" s="13">
        <f>INDEX(Calc_m2!$P$2:$P$73,MATCH(MASTER!A61,Calc_m2!$N$2:$N$73,0))</f>
        <v>0.39865457263309306</v>
      </c>
      <c r="K61" s="13">
        <f t="shared" si="7"/>
        <v>0.51485434301074495</v>
      </c>
      <c r="L61" s="14">
        <f t="shared" si="2"/>
        <v>11</v>
      </c>
      <c r="M61" s="15"/>
      <c r="N61" s="12">
        <f>INDEX(Calc_Dopyt!$T$3:$T$74,MATCH(MASTER!A61,Calc_Dopyt!$B$3:$B$74,0))</f>
        <v>0.58509473547966762</v>
      </c>
      <c r="O61" s="13">
        <f>INDEX(Calc_UoZ!$P$2:$P$73,MATCH(MASTER!A61,Calc_UoZ!$N$2:$N$73,0))</f>
        <v>1.3446563947366252</v>
      </c>
      <c r="P61" s="13">
        <f>INDEX(Calc_m2!$Q$2:$Q$73,MATCH(MASTER!A61,Calc_m2!$N$2:$N$73,0))</f>
        <v>0.74097467817718832</v>
      </c>
      <c r="Q61" s="13">
        <f t="shared" si="6"/>
        <v>0.92009538772195487</v>
      </c>
      <c r="R61" s="14">
        <f t="shared" si="5"/>
        <v>4</v>
      </c>
      <c r="T61" s="12">
        <f t="shared" si="3"/>
        <v>0.71747486536634986</v>
      </c>
      <c r="U61" s="14">
        <f t="shared" si="4"/>
        <v>4</v>
      </c>
    </row>
    <row r="62" spans="1:21" x14ac:dyDescent="0.45">
      <c r="A62" s="1" t="s">
        <v>58</v>
      </c>
      <c r="B62" s="10" t="s">
        <v>138</v>
      </c>
      <c r="C62" s="11">
        <v>0.5</v>
      </c>
      <c r="D62" s="11">
        <v>0.4</v>
      </c>
      <c r="E62" s="11">
        <v>0.4</v>
      </c>
      <c r="F62" s="11">
        <v>0.2</v>
      </c>
      <c r="G62" s="11"/>
      <c r="H62" s="12">
        <f>INDEX(Calc_Dopyt!$S$3:$S$74,MATCH(MASTER!A62,Calc_Dopyt!$B$3:$B$74,0))</f>
        <v>-0.88300488344632888</v>
      </c>
      <c r="I62" s="13">
        <f>INDEX(Calc_UoZ!$O$2:$O$73,MATCH(MASTER!A62,Calc_UoZ!$N$2:$N$73,0))</f>
        <v>4.6712956400011212E-2</v>
      </c>
      <c r="J62" s="13">
        <f>INDEX(Calc_m2!$P$2:$P$73,MATCH(MASTER!A62,Calc_m2!$N$2:$N$73,0))</f>
        <v>0.39865457263309306</v>
      </c>
      <c r="K62" s="13">
        <f t="shared" si="7"/>
        <v>-0.25478585629190842</v>
      </c>
      <c r="L62" s="14">
        <f t="shared" si="2"/>
        <v>49</v>
      </c>
      <c r="M62" s="15"/>
      <c r="N62" s="12">
        <f>INDEX(Calc_Dopyt!$T$3:$T$74,MATCH(MASTER!A62,Calc_Dopyt!$B$3:$B$74,0))</f>
        <v>-2.0755465879647153</v>
      </c>
      <c r="O62" s="13">
        <f>INDEX(Calc_UoZ!$P$2:$P$73,MATCH(MASTER!A62,Calc_UoZ!$N$2:$N$73,0))</f>
        <v>-0.17966506432058338</v>
      </c>
      <c r="P62" s="13">
        <f>INDEX(Calc_m2!$Q$2:$Q$73,MATCH(MASTER!A62,Calc_m2!$N$2:$N$73,0))</f>
        <v>0.96809819658134588</v>
      </c>
      <c r="Q62" s="13">
        <f t="shared" si="6"/>
        <v>-0.7084650215978503</v>
      </c>
      <c r="R62" s="14">
        <f t="shared" si="5"/>
        <v>68</v>
      </c>
      <c r="T62" s="12">
        <f t="shared" si="3"/>
        <v>-0.48162543894487936</v>
      </c>
      <c r="U62" s="14">
        <f t="shared" si="4"/>
        <v>66</v>
      </c>
    </row>
    <row r="63" spans="1:21" x14ac:dyDescent="0.45">
      <c r="A63" s="1" t="s">
        <v>13</v>
      </c>
      <c r="B63" s="10" t="s">
        <v>139</v>
      </c>
      <c r="C63" s="11">
        <v>0.5</v>
      </c>
      <c r="D63" s="11">
        <v>0.4</v>
      </c>
      <c r="E63" s="11">
        <v>0.4</v>
      </c>
      <c r="F63" s="11">
        <v>0.2</v>
      </c>
      <c r="G63" s="11"/>
      <c r="H63" s="12">
        <f>INDEX(Calc_Dopyt!$S$3:$S$74,MATCH(MASTER!A63,Calc_Dopyt!$B$3:$B$74,0))</f>
        <v>-0.88300488344632888</v>
      </c>
      <c r="I63" s="13">
        <f>INDEX(Calc_UoZ!$O$2:$O$73,MATCH(MASTER!A63,Calc_UoZ!$N$2:$N$73,0))</f>
        <v>0.12731695861333919</v>
      </c>
      <c r="J63" s="13">
        <f>INDEX(Calc_m2!$P$2:$P$73,MATCH(MASTER!A63,Calc_m2!$N$2:$N$73,0))</f>
        <v>0.39865457263309306</v>
      </c>
      <c r="K63" s="13">
        <f t="shared" si="7"/>
        <v>-0.22254425540657724</v>
      </c>
      <c r="L63" s="14">
        <f t="shared" si="2"/>
        <v>47</v>
      </c>
      <c r="M63" s="15"/>
      <c r="N63" s="12">
        <f>INDEX(Calc_Dopyt!$T$3:$T$74,MATCH(MASTER!A63,Calc_Dopyt!$B$3:$B$74,0))</f>
        <v>-0.74522592624252382</v>
      </c>
      <c r="O63" s="13">
        <f>INDEX(Calc_UoZ!$P$2:$P$73,MATCH(MASTER!A63,Calc_UoZ!$N$2:$N$73,0))</f>
        <v>0.67743586983610926</v>
      </c>
      <c r="P63" s="13">
        <f>INDEX(Calc_m2!$Q$2:$Q$73,MATCH(MASTER!A63,Calc_m2!$N$2:$N$73,0))</f>
        <v>0.99256504103114584</v>
      </c>
      <c r="Q63" s="13">
        <f t="shared" si="6"/>
        <v>0.17139698564366335</v>
      </c>
      <c r="R63" s="14">
        <f t="shared" si="5"/>
        <v>26</v>
      </c>
      <c r="T63" s="12">
        <f t="shared" si="3"/>
        <v>-2.5573634881456947E-2</v>
      </c>
      <c r="U63" s="14">
        <f t="shared" si="4"/>
        <v>34</v>
      </c>
    </row>
    <row r="64" spans="1:21" x14ac:dyDescent="0.45">
      <c r="A64" s="1" t="s">
        <v>56</v>
      </c>
      <c r="B64" s="10" t="s">
        <v>140</v>
      </c>
      <c r="C64" s="11">
        <v>0.5</v>
      </c>
      <c r="D64" s="11">
        <v>0.4</v>
      </c>
      <c r="E64" s="11">
        <v>0.4</v>
      </c>
      <c r="F64" s="11">
        <v>0.2</v>
      </c>
      <c r="G64" s="11"/>
      <c r="H64" s="12">
        <f>INDEX(Calc_Dopyt!$S$3:$S$74,MATCH(MASTER!A64,Calc_Dopyt!$B$3:$B$74,0))</f>
        <v>-0.88300488344632888</v>
      </c>
      <c r="I64" s="13">
        <f>INDEX(Calc_UoZ!$O$2:$O$73,MATCH(MASTER!A64,Calc_UoZ!$N$2:$N$73,0))</f>
        <v>-1.0704719437092478E-2</v>
      </c>
      <c r="J64" s="13">
        <f>INDEX(Calc_m2!$P$2:$P$73,MATCH(MASTER!A64,Calc_m2!$N$2:$N$73,0))</f>
        <v>0.37120078528805739</v>
      </c>
      <c r="K64" s="13">
        <f t="shared" si="7"/>
        <v>-0.28324368409575706</v>
      </c>
      <c r="L64" s="14">
        <f t="shared" si="2"/>
        <v>53</v>
      </c>
      <c r="M64" s="15"/>
      <c r="N64" s="12">
        <f>INDEX(Calc_Dopyt!$T$3:$T$74,MATCH(MASTER!A64,Calc_Dopyt!$B$3:$B$74,0))</f>
        <v>-1.1886661468165876</v>
      </c>
      <c r="O64" s="13">
        <f>INDEX(Calc_UoZ!$P$2:$P$73,MATCH(MASTER!A64,Calc_UoZ!$N$2:$N$73,0))</f>
        <v>0.69290300100351798</v>
      </c>
      <c r="P64" s="13">
        <f>INDEX(Calc_m2!$Q$2:$Q$73,MATCH(MASTER!A64,Calc_m2!$N$2:$N$73,0))</f>
        <v>0.67250011855277969</v>
      </c>
      <c r="Q64" s="13">
        <f t="shared" si="6"/>
        <v>-6.3805234614671941E-2</v>
      </c>
      <c r="R64" s="14">
        <f t="shared" si="5"/>
        <v>40</v>
      </c>
      <c r="T64" s="12">
        <f t="shared" si="3"/>
        <v>-0.17352445935521449</v>
      </c>
      <c r="U64" s="14">
        <f t="shared" si="4"/>
        <v>47</v>
      </c>
    </row>
    <row r="65" spans="1:21" x14ac:dyDescent="0.45">
      <c r="A65" s="1" t="s">
        <v>16</v>
      </c>
      <c r="B65" s="10" t="s">
        <v>141</v>
      </c>
      <c r="C65" s="11">
        <v>0.5</v>
      </c>
      <c r="D65" s="11">
        <v>0.4</v>
      </c>
      <c r="E65" s="11">
        <v>0.4</v>
      </c>
      <c r="F65" s="11">
        <v>0.2</v>
      </c>
      <c r="G65" s="11"/>
      <c r="H65" s="12">
        <f>INDEX(Calc_Dopyt!$S$3:$S$74,MATCH(MASTER!A65,Calc_Dopyt!$B$3:$B$74,0))</f>
        <v>-0.32531758863812116</v>
      </c>
      <c r="I65" s="13">
        <f>INDEX(Calc_UoZ!$O$2:$O$73,MATCH(MASTER!A65,Calc_UoZ!$N$2:$N$73,0))</f>
        <v>0.15535432490515635</v>
      </c>
      <c r="J65" s="13">
        <f>INDEX(Calc_m2!$P$2:$P$73,MATCH(MASTER!A65,Calc_m2!$N$2:$N$73,0))</f>
        <v>-0.33425236901227906</v>
      </c>
      <c r="K65" s="13">
        <f t="shared" si="7"/>
        <v>-0.13483577929564175</v>
      </c>
      <c r="L65" s="14">
        <f t="shared" si="2"/>
        <v>41</v>
      </c>
      <c r="M65" s="15"/>
      <c r="N65" s="12">
        <f>INDEX(Calc_Dopyt!$T$3:$T$74,MATCH(MASTER!A65,Calc_Dopyt!$B$3:$B$74,0))</f>
        <v>-0.30178570566846002</v>
      </c>
      <c r="O65" s="13">
        <f>INDEX(Calc_UoZ!$P$2:$P$73,MATCH(MASTER!A65,Calc_UoZ!$N$2:$N$73,0))</f>
        <v>0.97843373214786844</v>
      </c>
      <c r="P65" s="13">
        <f>INDEX(Calc_m2!$Q$2:$Q$73,MATCH(MASTER!A65,Calc_m2!$N$2:$N$73,0))</f>
        <v>0.57167040056177698</v>
      </c>
      <c r="Q65" s="13">
        <f t="shared" si="6"/>
        <v>0.38499329070411881</v>
      </c>
      <c r="R65" s="14">
        <f t="shared" si="5"/>
        <v>17</v>
      </c>
      <c r="T65" s="12">
        <f t="shared" si="3"/>
        <v>0.12507875570423854</v>
      </c>
      <c r="U65" s="14">
        <f t="shared" si="4"/>
        <v>25</v>
      </c>
    </row>
    <row r="66" spans="1:21" x14ac:dyDescent="0.45">
      <c r="A66" s="1" t="s">
        <v>55</v>
      </c>
      <c r="B66" s="10" t="s">
        <v>142</v>
      </c>
      <c r="C66" s="11">
        <v>0.5</v>
      </c>
      <c r="D66" s="11">
        <v>0.4</v>
      </c>
      <c r="E66" s="11">
        <v>0.4</v>
      </c>
      <c r="F66" s="11">
        <v>0.2</v>
      </c>
      <c r="G66" s="11"/>
      <c r="H66" s="12">
        <f>INDEX(Calc_Dopyt!$S$3:$S$74,MATCH(MASTER!A66,Calc_Dopyt!$B$3:$B$74,0))</f>
        <v>-0.88300488344632888</v>
      </c>
      <c r="I66" s="13">
        <f>INDEX(Calc_UoZ!$O$2:$O$73,MATCH(MASTER!A66,Calc_UoZ!$N$2:$N$73,0))</f>
        <v>1.3882036385951022</v>
      </c>
      <c r="J66" s="13">
        <f>INDEX(Calc_m2!$P$2:$P$73,MATCH(MASTER!A66,Calc_m2!$N$2:$N$73,0))</f>
        <v>0.39865457263309306</v>
      </c>
      <c r="K66" s="13">
        <f t="shared" si="7"/>
        <v>0.28181041658612793</v>
      </c>
      <c r="L66" s="14">
        <f t="shared" si="2"/>
        <v>16</v>
      </c>
      <c r="M66" s="15"/>
      <c r="N66" s="12">
        <f>INDEX(Calc_Dopyt!$T$3:$T$74,MATCH(MASTER!A66,Calc_Dopyt!$B$3:$B$74,0))</f>
        <v>1.2502550663407632</v>
      </c>
      <c r="O66" s="13">
        <f>INDEX(Calc_UoZ!$P$2:$P$73,MATCH(MASTER!A66,Calc_UoZ!$N$2:$N$73,0))</f>
        <v>2.2097558636039194</v>
      </c>
      <c r="P66" s="13">
        <f>INDEX(Calc_m2!$Q$2:$Q$73,MATCH(MASTER!A66,Calc_m2!$N$2:$N$73,0))</f>
        <v>-1.6642076303923101</v>
      </c>
      <c r="Q66" s="13">
        <f t="shared" si="6"/>
        <v>1.0511628458994109</v>
      </c>
      <c r="R66" s="14">
        <f t="shared" si="5"/>
        <v>2</v>
      </c>
      <c r="T66" s="12">
        <f t="shared" si="3"/>
        <v>0.66648663124276941</v>
      </c>
      <c r="U66" s="14">
        <f t="shared" si="4"/>
        <v>6</v>
      </c>
    </row>
    <row r="67" spans="1:21" x14ac:dyDescent="0.45">
      <c r="A67" s="1" t="s">
        <v>50</v>
      </c>
      <c r="B67" s="10" t="s">
        <v>143</v>
      </c>
      <c r="C67" s="11">
        <v>0.5</v>
      </c>
      <c r="D67" s="11">
        <v>0.4</v>
      </c>
      <c r="E67" s="11">
        <v>0.4</v>
      </c>
      <c r="F67" s="11">
        <v>0.2</v>
      </c>
      <c r="G67" s="11"/>
      <c r="H67" s="12">
        <f>INDEX(Calc_Dopyt!$S$3:$S$74,MATCH(MASTER!A67,Calc_Dopyt!$B$3:$B$74,0))</f>
        <v>-0.88300488344632888</v>
      </c>
      <c r="I67" s="13">
        <f>INDEX(Calc_UoZ!$O$2:$O$73,MATCH(MASTER!A67,Calc_UoZ!$N$2:$N$73,0))</f>
        <v>9.3990040323163437E-2</v>
      </c>
      <c r="J67" s="13">
        <f>INDEX(Calc_m2!$P$2:$P$73,MATCH(MASTER!A67,Calc_m2!$N$2:$N$73,0))</f>
        <v>0.39341466578741197</v>
      </c>
      <c r="K67" s="13">
        <f t="shared" si="7"/>
        <v>-0.23692300409178377</v>
      </c>
      <c r="L67" s="14">
        <f t="shared" si="2"/>
        <v>48</v>
      </c>
      <c r="M67" s="15"/>
      <c r="N67" s="12">
        <f>INDEX(Calc_Dopyt!$T$3:$T$74,MATCH(MASTER!A67,Calc_Dopyt!$B$3:$B$74,0))</f>
        <v>0.1416545149056038</v>
      </c>
      <c r="O67" s="13">
        <f>INDEX(Calc_UoZ!$P$2:$P$73,MATCH(MASTER!A67,Calc_UoZ!$N$2:$N$73,0))</f>
        <v>1.186275515285979</v>
      </c>
      <c r="P67" s="13">
        <f>INDEX(Calc_m2!$Q$2:$Q$73,MATCH(MASTER!A67,Calc_m2!$N$2:$N$73,0))</f>
        <v>-1.438451458898697</v>
      </c>
      <c r="Q67" s="13">
        <f t="shared" ref="Q67:Q74" si="8">SUMPRODUCT(N67:P67,$D67:$F67)</f>
        <v>0.24348172029689369</v>
      </c>
      <c r="R67" s="14">
        <f t="shared" si="5"/>
        <v>21</v>
      </c>
      <c r="T67" s="12">
        <f t="shared" si="3"/>
        <v>3.2793581025549606E-3</v>
      </c>
      <c r="U67" s="14">
        <f t="shared" si="4"/>
        <v>30</v>
      </c>
    </row>
    <row r="68" spans="1:21" x14ac:dyDescent="0.45">
      <c r="A68" s="1" t="s">
        <v>63</v>
      </c>
      <c r="B68" s="10" t="s">
        <v>156</v>
      </c>
      <c r="C68" s="11">
        <v>0.5</v>
      </c>
      <c r="D68" s="11">
        <v>0.4</v>
      </c>
      <c r="E68" s="11">
        <v>0.4</v>
      </c>
      <c r="F68" s="11">
        <v>0.2</v>
      </c>
      <c r="G68" s="11"/>
      <c r="H68" s="12">
        <f>INDEX(Calc_Dopyt!$S$3:$S$74,MATCH(MASTER!A68,Calc_Dopyt!$B$3:$B$74,0))</f>
        <v>1.3477442957865022</v>
      </c>
      <c r="I68" s="13">
        <f>INDEX(Calc_UoZ!$O$2:$O$73,MATCH(MASTER!A68,Calc_UoZ!$N$2:$N$73,0))</f>
        <v>0.78196068417184017</v>
      </c>
      <c r="J68" s="13">
        <f>INDEX(Calc_m2!$P$2:$P$73,MATCH(MASTER!A68,Calc_m2!$N$2:$N$73,0))</f>
        <v>-1.0750286156032558</v>
      </c>
      <c r="K68" s="13">
        <f t="shared" ref="K68:K74" si="9">SUMPRODUCT(H68:J68,D68:F68)</f>
        <v>0.63687626886268589</v>
      </c>
      <c r="L68" s="14">
        <f t="shared" ref="L68:L74" si="10">RANK(K68,$K$3:$K$74)</f>
        <v>10</v>
      </c>
      <c r="M68" s="15"/>
      <c r="N68" s="12">
        <f>INDEX(Calc_Dopyt!$T$3:$T$74,MATCH(MASTER!A68,Calc_Dopyt!$B$3:$B$74,0))</f>
        <v>-0.52350581595549195</v>
      </c>
      <c r="O68" s="13">
        <f>INDEX(Calc_UoZ!$P$2:$P$73,MATCH(MASTER!A68,Calc_UoZ!$N$2:$N$73,0))</f>
        <v>0.13465191276987123</v>
      </c>
      <c r="P68" s="13">
        <f>INDEX(Calc_m2!$Q$2:$Q$73,MATCH(MASTER!A68,Calc_m2!$N$2:$N$73,0))</f>
        <v>-1.7522583092118316</v>
      </c>
      <c r="Q68" s="13">
        <f t="shared" si="8"/>
        <v>-0.50599322311661465</v>
      </c>
      <c r="R68" s="14">
        <f t="shared" si="5"/>
        <v>62</v>
      </c>
      <c r="T68" s="12">
        <f t="shared" ref="T68:T74" si="11">C68*K68+(1-C68)*Q68</f>
        <v>6.5441522873035618E-2</v>
      </c>
      <c r="U68" s="14">
        <f t="shared" ref="U68:U74" si="12">RANK(T68,$T$3:$T$74)</f>
        <v>28</v>
      </c>
    </row>
    <row r="69" spans="1:21" x14ac:dyDescent="0.45">
      <c r="A69" s="1" t="s">
        <v>52</v>
      </c>
      <c r="B69" s="10" t="s">
        <v>148</v>
      </c>
      <c r="C69" s="11">
        <v>0.5</v>
      </c>
      <c r="D69" s="11">
        <v>0.4</v>
      </c>
      <c r="E69" s="11">
        <v>0.4</v>
      </c>
      <c r="F69" s="11">
        <v>0.2</v>
      </c>
      <c r="G69" s="11"/>
      <c r="H69" s="12">
        <f>INDEX(Calc_Dopyt!$S$3:$S$74,MATCH(MASTER!A69,Calc_Dopyt!$B$3:$B$74,0))</f>
        <v>1.3477442957865022</v>
      </c>
      <c r="I69" s="13">
        <f>INDEX(Calc_UoZ!$O$2:$O$73,MATCH(MASTER!A69,Calc_UoZ!$N$2:$N$73,0))</f>
        <v>1.4466901876339469</v>
      </c>
      <c r="J69" s="13">
        <f>INDEX(Calc_m2!$P$2:$P$73,MATCH(MASTER!A69,Calc_m2!$N$2:$N$73,0))</f>
        <v>-5.1881137057295845</v>
      </c>
      <c r="K69" s="13">
        <f t="shared" si="9"/>
        <v>8.015105222226282E-2</v>
      </c>
      <c r="L69" s="14">
        <f t="shared" si="10"/>
        <v>24</v>
      </c>
      <c r="M69" s="15"/>
      <c r="N69" s="12">
        <f>INDEX(Calc_Dopyt!$T$3:$T$74,MATCH(MASTER!A69,Calc_Dopyt!$B$3:$B$74,0))</f>
        <v>1.4719751766277951</v>
      </c>
      <c r="O69" s="13">
        <f>INDEX(Calc_UoZ!$P$2:$P$73,MATCH(MASTER!A69,Calc_UoZ!$N$2:$N$73,0))</f>
        <v>2.134674211806348</v>
      </c>
      <c r="P69" s="13">
        <f>INDEX(Calc_m2!$Q$2:$Q$73,MATCH(MASTER!A69,Calc_m2!$N$2:$N$73,0))</f>
        <v>-1.9663119885644993</v>
      </c>
      <c r="Q69" s="13">
        <f t="shared" si="8"/>
        <v>1.0493973576607574</v>
      </c>
      <c r="R69" s="14">
        <f t="shared" ref="R69:R74" si="13">RANK(Q69,$Q$3:$Q$74)</f>
        <v>3</v>
      </c>
      <c r="T69" s="12">
        <f t="shared" si="11"/>
        <v>0.56477420494151009</v>
      </c>
      <c r="U69" s="14">
        <f t="shared" si="12"/>
        <v>8</v>
      </c>
    </row>
    <row r="70" spans="1:21" x14ac:dyDescent="0.45">
      <c r="A70" s="1" t="s">
        <v>59</v>
      </c>
      <c r="B70" s="10" t="s">
        <v>149</v>
      </c>
      <c r="C70" s="11">
        <v>0.5</v>
      </c>
      <c r="D70" s="11">
        <v>0.4</v>
      </c>
      <c r="E70" s="11">
        <v>0.4</v>
      </c>
      <c r="F70" s="11">
        <v>0.2</v>
      </c>
      <c r="G70" s="11"/>
      <c r="H70" s="12">
        <f>INDEX(Calc_Dopyt!$S$3:$S$74,MATCH(MASTER!A70,Calc_Dopyt!$B$3:$B$74,0))</f>
        <v>0.23236970617008659</v>
      </c>
      <c r="I70" s="13">
        <f>INDEX(Calc_UoZ!$O$2:$O$73,MATCH(MASTER!A70,Calc_UoZ!$N$2:$N$73,0))</f>
        <v>1.278548210898562</v>
      </c>
      <c r="J70" s="13">
        <f>INDEX(Calc_m2!$P$2:$P$73,MATCH(MASTER!A70,Calc_m2!$N$2:$N$73,0))</f>
        <v>0.39865457263309306</v>
      </c>
      <c r="K70" s="13">
        <f t="shared" si="9"/>
        <v>0.68409808135407812</v>
      </c>
      <c r="L70" s="14">
        <f t="shared" si="10"/>
        <v>9</v>
      </c>
      <c r="M70" s="15"/>
      <c r="N70" s="12">
        <f>INDEX(Calc_Dopyt!$T$3:$T$74,MATCH(MASTER!A70,Calc_Dopyt!$B$3:$B$74,0))</f>
        <v>-0.96694603652955569</v>
      </c>
      <c r="O70" s="13">
        <f>INDEX(Calc_UoZ!$P$2:$P$73,MATCH(MASTER!A70,Calc_UoZ!$N$2:$N$73,0))</f>
        <v>1.0396945942864853</v>
      </c>
      <c r="P70" s="13">
        <f>INDEX(Calc_m2!$Q$2:$Q$73,MATCH(MASTER!A70,Calc_m2!$N$2:$N$73,0))</f>
        <v>0.92860081691939322</v>
      </c>
      <c r="Q70" s="13">
        <f t="shared" si="8"/>
        <v>0.2148195864866505</v>
      </c>
      <c r="R70" s="14">
        <f t="shared" si="13"/>
        <v>24</v>
      </c>
      <c r="T70" s="12">
        <f t="shared" si="11"/>
        <v>0.44945883392036434</v>
      </c>
      <c r="U70" s="14">
        <f t="shared" si="12"/>
        <v>10</v>
      </c>
    </row>
    <row r="71" spans="1:21" x14ac:dyDescent="0.45">
      <c r="A71" s="1" t="s">
        <v>28</v>
      </c>
      <c r="B71" s="10" t="s">
        <v>150</v>
      </c>
      <c r="C71" s="11">
        <v>0.5</v>
      </c>
      <c r="D71" s="11">
        <v>0.4</v>
      </c>
      <c r="E71" s="11">
        <v>0.4</v>
      </c>
      <c r="F71" s="11">
        <v>0.2</v>
      </c>
      <c r="G71" s="11"/>
      <c r="H71" s="12">
        <f>INDEX(Calc_Dopyt!$S$3:$S$74,MATCH(MASTER!A71,Calc_Dopyt!$B$3:$B$74,0))</f>
        <v>-0.32531758863812116</v>
      </c>
      <c r="I71" s="13">
        <f>INDEX(Calc_UoZ!$O$2:$O$73,MATCH(MASTER!A71,Calc_UoZ!$N$2:$N$73,0))</f>
        <v>0.9682186913264732</v>
      </c>
      <c r="J71" s="13">
        <f>INDEX(Calc_m2!$P$2:$P$73,MATCH(MASTER!A71,Calc_m2!$N$2:$N$73,0))</f>
        <v>0.27718469173245569</v>
      </c>
      <c r="K71" s="13">
        <f t="shared" si="9"/>
        <v>0.31259737942183202</v>
      </c>
      <c r="L71" s="14">
        <f t="shared" si="10"/>
        <v>15</v>
      </c>
      <c r="M71" s="15"/>
      <c r="N71" s="12">
        <f>INDEX(Calc_Dopyt!$T$3:$T$74,MATCH(MASTER!A71,Calc_Dopyt!$B$3:$B$74,0))</f>
        <v>-0.52350581595549195</v>
      </c>
      <c r="O71" s="13">
        <f>INDEX(Calc_UoZ!$P$2:$P$73,MATCH(MASTER!A71,Calc_UoZ!$N$2:$N$73,0))</f>
        <v>1.3501960159496211</v>
      </c>
      <c r="P71" s="13">
        <f>INDEX(Calc_m2!$Q$2:$Q$73,MATCH(MASTER!A71,Calc_m2!$N$2:$N$73,0))</f>
        <v>-1.3150025037763318</v>
      </c>
      <c r="Q71" s="13">
        <f t="shared" si="8"/>
        <v>6.767557924238532E-2</v>
      </c>
      <c r="R71" s="14">
        <f t="shared" si="13"/>
        <v>30</v>
      </c>
      <c r="T71" s="12">
        <f t="shared" si="11"/>
        <v>0.19013647933210867</v>
      </c>
      <c r="U71" s="14">
        <f t="shared" si="12"/>
        <v>24</v>
      </c>
    </row>
    <row r="72" spans="1:21" x14ac:dyDescent="0.45">
      <c r="A72" s="1" t="s">
        <v>60</v>
      </c>
      <c r="B72" s="10" t="s">
        <v>151</v>
      </c>
      <c r="C72" s="11">
        <v>0.5</v>
      </c>
      <c r="D72" s="11">
        <v>0.4</v>
      </c>
      <c r="E72" s="11">
        <v>0.4</v>
      </c>
      <c r="F72" s="11">
        <v>0.2</v>
      </c>
      <c r="G72" s="11"/>
      <c r="H72" s="12">
        <f>INDEX(Calc_Dopyt!$S$3:$S$74,MATCH(MASTER!A72,Calc_Dopyt!$B$3:$B$74,0))</f>
        <v>-0.88300488344632888</v>
      </c>
      <c r="I72" s="13">
        <f>INDEX(Calc_UoZ!$O$2:$O$73,MATCH(MASTER!A72,Calc_UoZ!$N$2:$N$73,0))</f>
        <v>-9.6358462353516462E-3</v>
      </c>
      <c r="J72" s="13">
        <f>INDEX(Calc_m2!$P$2:$P$73,MATCH(MASTER!A72,Calc_m2!$N$2:$N$73,0))</f>
        <v>0.39865457263309306</v>
      </c>
      <c r="K72" s="13">
        <f t="shared" si="9"/>
        <v>-0.27732537734605361</v>
      </c>
      <c r="L72" s="14">
        <f t="shared" si="10"/>
        <v>52</v>
      </c>
      <c r="M72" s="15"/>
      <c r="N72" s="12">
        <f>INDEX(Calc_Dopyt!$T$3:$T$74,MATCH(MASTER!A72,Calc_Dopyt!$B$3:$B$74,0))</f>
        <v>-1.6321063673906513</v>
      </c>
      <c r="O72" s="13">
        <f>INDEX(Calc_UoZ!$P$2:$P$73,MATCH(MASTER!A72,Calc_UoZ!$N$2:$N$73,0))</f>
        <v>0.19341853219396332</v>
      </c>
      <c r="P72" s="13">
        <f>INDEX(Calc_m2!$Q$2:$Q$73,MATCH(MASTER!A72,Calc_m2!$N$2:$N$73,0))</f>
        <v>0.96809819658134588</v>
      </c>
      <c r="Q72" s="13">
        <f t="shared" si="8"/>
        <v>-0.38185549476240604</v>
      </c>
      <c r="R72" s="14">
        <f t="shared" si="13"/>
        <v>55</v>
      </c>
      <c r="T72" s="12">
        <f t="shared" si="11"/>
        <v>-0.32959043605422983</v>
      </c>
      <c r="U72" s="14">
        <f t="shared" si="12"/>
        <v>56</v>
      </c>
    </row>
    <row r="73" spans="1:21" x14ac:dyDescent="0.45">
      <c r="A73" s="1" t="s">
        <v>51</v>
      </c>
      <c r="B73" s="10" t="s">
        <v>152</v>
      </c>
      <c r="C73" s="11">
        <v>0.5</v>
      </c>
      <c r="D73" s="11">
        <v>0.4</v>
      </c>
      <c r="E73" s="11">
        <v>0.4</v>
      </c>
      <c r="F73" s="11">
        <v>0.2</v>
      </c>
      <c r="G73" s="11"/>
      <c r="H73" s="12">
        <f>INDEX(Calc_Dopyt!$S$3:$S$74,MATCH(MASTER!A73,Calc_Dopyt!$B$3:$B$74,0))</f>
        <v>-0.32531758863812116</v>
      </c>
      <c r="I73" s="13">
        <f>INDEX(Calc_UoZ!$O$2:$O$73,MATCH(MASTER!A73,Calc_UoZ!$N$2:$N$73,0))</f>
        <v>0.86133137115239022</v>
      </c>
      <c r="J73" s="13">
        <f>INDEX(Calc_m2!$P$2:$P$73,MATCH(MASTER!A73,Calc_m2!$N$2:$N$73,0))</f>
        <v>0.18117766024774515</v>
      </c>
      <c r="K73" s="13">
        <f t="shared" si="9"/>
        <v>0.25064104505525664</v>
      </c>
      <c r="L73" s="14">
        <f t="shared" si="10"/>
        <v>17</v>
      </c>
      <c r="M73" s="15"/>
      <c r="N73" s="12">
        <f>INDEX(Calc_Dopyt!$T$3:$T$74,MATCH(MASTER!A73,Calc_Dopyt!$B$3:$B$74,0))</f>
        <v>-0.30178570566846002</v>
      </c>
      <c r="O73" s="13">
        <f>INDEX(Calc_UoZ!$P$2:$P$73,MATCH(MASTER!A73,Calc_UoZ!$N$2:$N$73,0))</f>
        <v>1.0622346346812013</v>
      </c>
      <c r="P73" s="13">
        <f>INDEX(Calc_m2!$Q$2:$Q$73,MATCH(MASTER!A73,Calc_m2!$N$2:$N$73,0))</f>
        <v>0.60716854753048244</v>
      </c>
      <c r="Q73" s="13">
        <f t="shared" si="8"/>
        <v>0.42561328111119301</v>
      </c>
      <c r="R73" s="14">
        <f t="shared" si="13"/>
        <v>13</v>
      </c>
      <c r="T73" s="12">
        <f t="shared" si="11"/>
        <v>0.33812716308322482</v>
      </c>
      <c r="U73" s="14">
        <f t="shared" si="12"/>
        <v>15</v>
      </c>
    </row>
    <row r="74" spans="1:21" ht="17" thickBot="1" x14ac:dyDescent="0.5">
      <c r="A74" s="1" t="s">
        <v>68</v>
      </c>
      <c r="B74" s="10" t="s">
        <v>153</v>
      </c>
      <c r="C74" s="11">
        <v>0.5</v>
      </c>
      <c r="D74" s="11">
        <v>0.4</v>
      </c>
      <c r="E74" s="11">
        <v>0.4</v>
      </c>
      <c r="F74" s="11">
        <v>0.2</v>
      </c>
      <c r="G74" s="11"/>
      <c r="H74" s="16">
        <f>INDEX(Calc_Dopyt!$S$3:$S$74,MATCH(MASTER!A74,Calc_Dopyt!$B$3:$B$74,0))</f>
        <v>0.79005700097829434</v>
      </c>
      <c r="I74" s="17">
        <f>INDEX(Calc_UoZ!$O$2:$O$73,MATCH(MASTER!A74,Calc_UoZ!$N$2:$N$73,0))</f>
        <v>1.5122751510125574</v>
      </c>
      <c r="J74" s="17">
        <f>INDEX(Calc_m2!$P$2:$P$73,MATCH(MASTER!A74,Calc_m2!$N$2:$N$73,0))</f>
        <v>0.29705629231521163</v>
      </c>
      <c r="K74" s="17">
        <f t="shared" si="9"/>
        <v>0.98034411925938303</v>
      </c>
      <c r="L74" s="18">
        <f t="shared" si="10"/>
        <v>5</v>
      </c>
      <c r="M74" s="15"/>
      <c r="N74" s="16">
        <f>INDEX(Calc_Dopyt!$T$3:$T$74,MATCH(MASTER!A74,Calc_Dopyt!$B$3:$B$74,0))</f>
        <v>-0.30178570566846002</v>
      </c>
      <c r="O74" s="17">
        <f>INDEX(Calc_UoZ!$P$2:$P$73,MATCH(MASTER!A74,Calc_UoZ!$N$2:$N$73,0))</f>
        <v>1.2315393080033934</v>
      </c>
      <c r="P74" s="17">
        <f>INDEX(Calc_m2!$Q$2:$Q$73,MATCH(MASTER!A74,Calc_m2!$N$2:$N$73,0))</f>
        <v>-1.2188461454731412</v>
      </c>
      <c r="Q74" s="17">
        <f t="shared" si="8"/>
        <v>0.12813221183934512</v>
      </c>
      <c r="R74" s="18">
        <f t="shared" si="13"/>
        <v>28</v>
      </c>
      <c r="T74" s="16">
        <f t="shared" si="11"/>
        <v>0.55423816554936411</v>
      </c>
      <c r="U74" s="18">
        <f t="shared" si="12"/>
        <v>9</v>
      </c>
    </row>
  </sheetData>
  <mergeCells count="6">
    <mergeCell ref="H1:L1"/>
    <mergeCell ref="N1:R1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1"/>
  <sheetViews>
    <sheetView zoomScale="70" zoomScaleNormal="70" workbookViewId="0">
      <selection activeCell="B78" sqref="B78"/>
    </sheetView>
  </sheetViews>
  <sheetFormatPr defaultColWidth="8.90625" defaultRowHeight="16.5" x14ac:dyDescent="0.45"/>
  <cols>
    <col min="1" max="14" width="8.90625" style="1"/>
    <col min="15" max="15" width="14.26953125" style="1" customWidth="1"/>
    <col min="16" max="16" width="12.1796875" style="1" customWidth="1"/>
    <col min="17" max="16384" width="8.90625" style="1"/>
  </cols>
  <sheetData>
    <row r="1" spans="1:16" x14ac:dyDescent="0.45">
      <c r="A1" s="19" t="s">
        <v>73</v>
      </c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N1" s="19" t="s">
        <v>73</v>
      </c>
      <c r="O1" s="19" t="s">
        <v>174</v>
      </c>
      <c r="P1" s="19" t="s">
        <v>168</v>
      </c>
    </row>
    <row r="2" spans="1:16" x14ac:dyDescent="0.45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19"/>
      <c r="G2" s="19"/>
      <c r="H2" s="19"/>
      <c r="I2" s="19"/>
      <c r="J2" s="19"/>
      <c r="K2" s="19"/>
      <c r="N2" s="20" t="s">
        <v>0</v>
      </c>
      <c r="O2" s="1">
        <f t="shared" ref="O2:O33" si="0">STANDARDIZE(AD78,AVERAGE($AD$78:$AD$149),_xlfn.STDEV.P($AD$78:$AD$149))</f>
        <v>-6.1736083446333518</v>
      </c>
      <c r="P2" s="22">
        <f>STANDARDIZE(AO78,AVERAGE($AO$78:$AO$149),_xlfn.STDEV.P($AO$78:$AO$149))</f>
        <v>-2.1093680900002529</v>
      </c>
    </row>
    <row r="3" spans="1:16" x14ac:dyDescent="0.45">
      <c r="A3" s="23" t="s">
        <v>5</v>
      </c>
      <c r="B3" s="23" t="s">
        <v>6</v>
      </c>
      <c r="C3" s="23" t="s">
        <v>7</v>
      </c>
      <c r="D3" s="23" t="s">
        <v>8</v>
      </c>
      <c r="E3" s="24" t="s">
        <v>9</v>
      </c>
      <c r="F3" s="24" t="s">
        <v>10</v>
      </c>
      <c r="G3" s="24" t="s">
        <v>11</v>
      </c>
      <c r="H3" s="23" t="s">
        <v>23</v>
      </c>
      <c r="I3" s="19"/>
      <c r="J3" s="19"/>
      <c r="K3" s="19"/>
      <c r="N3" s="23" t="s">
        <v>5</v>
      </c>
      <c r="O3" s="1">
        <f t="shared" si="0"/>
        <v>0.13891012180145115</v>
      </c>
      <c r="P3" s="22">
        <f t="shared" ref="P3:P66" si="1">STANDARDIZE(AO79,AVERAGE($AO$78:$AO$149),_xlfn.STDEV.P($AO$78:$AO$149))</f>
        <v>0.22076334608974726</v>
      </c>
    </row>
    <row r="4" spans="1:16" x14ac:dyDescent="0.45">
      <c r="A4" s="25" t="s">
        <v>12</v>
      </c>
      <c r="B4" s="25" t="s">
        <v>13</v>
      </c>
      <c r="C4" s="25" t="s">
        <v>14</v>
      </c>
      <c r="D4" s="25" t="s">
        <v>15</v>
      </c>
      <c r="E4" s="25" t="s">
        <v>16</v>
      </c>
      <c r="F4" s="25" t="s">
        <v>56</v>
      </c>
      <c r="G4" s="19"/>
      <c r="H4" s="19"/>
      <c r="I4" s="19"/>
      <c r="J4" s="19"/>
      <c r="K4" s="19"/>
      <c r="N4" s="25" t="s">
        <v>12</v>
      </c>
      <c r="O4" s="1">
        <f t="shared" si="0"/>
        <v>1.0311999892136641</v>
      </c>
      <c r="P4" s="22">
        <f t="shared" si="1"/>
        <v>0.9844467648675872</v>
      </c>
    </row>
    <row r="5" spans="1:16" x14ac:dyDescent="0.4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7" t="s">
        <v>22</v>
      </c>
      <c r="G5" s="19"/>
      <c r="H5" s="19"/>
      <c r="I5" s="19"/>
      <c r="J5" s="19"/>
      <c r="K5" s="19"/>
      <c r="N5" s="26" t="s">
        <v>17</v>
      </c>
      <c r="O5" s="1">
        <f t="shared" si="0"/>
        <v>-0.35153823576655396</v>
      </c>
      <c r="P5" s="22">
        <f t="shared" si="1"/>
        <v>-0.29136191653364679</v>
      </c>
    </row>
    <row r="6" spans="1:16" x14ac:dyDescent="0.45">
      <c r="A6" s="23" t="s">
        <v>8</v>
      </c>
      <c r="B6" s="23" t="s">
        <v>5</v>
      </c>
      <c r="C6" s="23" t="s">
        <v>7</v>
      </c>
      <c r="D6" s="23" t="s">
        <v>23</v>
      </c>
      <c r="E6" s="23" t="s">
        <v>25</v>
      </c>
      <c r="F6" s="23" t="s">
        <v>26</v>
      </c>
      <c r="G6" s="24" t="s">
        <v>27</v>
      </c>
      <c r="H6" s="28" t="s">
        <v>28</v>
      </c>
      <c r="I6" s="25" t="s">
        <v>29</v>
      </c>
      <c r="J6"/>
      <c r="K6"/>
      <c r="N6" s="23" t="s">
        <v>8</v>
      </c>
      <c r="O6" s="1">
        <f t="shared" si="0"/>
        <v>0.28622277460547629</v>
      </c>
      <c r="P6" s="22">
        <f t="shared" si="1"/>
        <v>1.4767594026424595</v>
      </c>
    </row>
    <row r="7" spans="1:16" x14ac:dyDescent="0.45">
      <c r="A7" s="23" t="s">
        <v>30</v>
      </c>
      <c r="B7" s="23" t="s">
        <v>31</v>
      </c>
      <c r="C7" s="23" t="s">
        <v>6</v>
      </c>
      <c r="D7" s="23" t="s">
        <v>7</v>
      </c>
      <c r="E7" s="23" t="s">
        <v>32</v>
      </c>
      <c r="F7" s="27" t="s">
        <v>33</v>
      </c>
      <c r="G7" s="19"/>
      <c r="H7" s="19"/>
      <c r="I7" s="19"/>
      <c r="J7" s="19"/>
      <c r="K7" s="19"/>
      <c r="N7" s="23" t="s">
        <v>30</v>
      </c>
      <c r="O7" s="1">
        <f t="shared" si="0"/>
        <v>-0.2498308395701378</v>
      </c>
      <c r="P7" s="22">
        <f t="shared" si="1"/>
        <v>-0.25842802052117914</v>
      </c>
    </row>
    <row r="8" spans="1:16" x14ac:dyDescent="0.45">
      <c r="A8" s="24" t="s">
        <v>34</v>
      </c>
      <c r="B8" s="24" t="s">
        <v>35</v>
      </c>
      <c r="C8" s="24" t="s">
        <v>36</v>
      </c>
      <c r="D8" s="26" t="s">
        <v>37</v>
      </c>
      <c r="E8" s="19"/>
      <c r="F8" s="19"/>
      <c r="G8" s="19"/>
      <c r="H8" s="19"/>
      <c r="I8" s="19"/>
      <c r="J8" s="19"/>
      <c r="K8" s="19"/>
      <c r="N8" s="24" t="s">
        <v>34</v>
      </c>
      <c r="O8" s="1">
        <f t="shared" si="0"/>
        <v>-0.19287908282097241</v>
      </c>
      <c r="P8" s="22">
        <f t="shared" si="1"/>
        <v>-0.3149618334359513</v>
      </c>
    </row>
    <row r="9" spans="1:16" x14ac:dyDescent="0.45">
      <c r="A9" s="24" t="s">
        <v>35</v>
      </c>
      <c r="B9" s="24" t="s">
        <v>36</v>
      </c>
      <c r="C9" s="24" t="s">
        <v>38</v>
      </c>
      <c r="D9" s="24" t="s">
        <v>39</v>
      </c>
      <c r="E9" s="24" t="s">
        <v>34</v>
      </c>
      <c r="F9"/>
      <c r="G9" s="19"/>
      <c r="H9" s="19"/>
      <c r="I9" s="19"/>
      <c r="J9" s="19"/>
      <c r="K9" s="19"/>
      <c r="N9" s="24" t="s">
        <v>35</v>
      </c>
      <c r="O9" s="1">
        <f t="shared" si="0"/>
        <v>0.14447374385153816</v>
      </c>
      <c r="P9" s="22">
        <f t="shared" si="1"/>
        <v>-0.24513716911601896</v>
      </c>
    </row>
    <row r="10" spans="1:16" x14ac:dyDescent="0.45">
      <c r="A10" s="24" t="s">
        <v>40</v>
      </c>
      <c r="B10" s="24" t="s">
        <v>36</v>
      </c>
      <c r="C10" s="24" t="s">
        <v>10</v>
      </c>
      <c r="D10" s="24" t="s">
        <v>11</v>
      </c>
      <c r="E10" s="24" t="s">
        <v>27</v>
      </c>
      <c r="F10" s="24" t="s">
        <v>41</v>
      </c>
      <c r="G10" s="24" t="s">
        <v>39</v>
      </c>
      <c r="H10"/>
      <c r="I10" s="19"/>
      <c r="J10" s="19"/>
      <c r="K10" s="19"/>
      <c r="N10" s="24" t="s">
        <v>40</v>
      </c>
      <c r="O10" s="1">
        <f t="shared" si="0"/>
        <v>-0.10824625084723674</v>
      </c>
      <c r="P10" s="22">
        <f t="shared" si="1"/>
        <v>-5.2447203884308964E-3</v>
      </c>
    </row>
    <row r="11" spans="1:16" x14ac:dyDescent="0.45">
      <c r="A11" s="21" t="s">
        <v>4</v>
      </c>
      <c r="B11" s="20" t="s">
        <v>0</v>
      </c>
      <c r="C11" s="20" t="s">
        <v>3</v>
      </c>
      <c r="D11" s="21" t="s">
        <v>42</v>
      </c>
      <c r="E11" s="27" t="s">
        <v>43</v>
      </c>
      <c r="F11" s="19"/>
      <c r="G11" s="19"/>
      <c r="H11" s="19"/>
      <c r="I11" s="19"/>
      <c r="J11" s="19"/>
      <c r="K11" s="19"/>
      <c r="N11" s="21" t="s">
        <v>4</v>
      </c>
      <c r="O11" s="1">
        <f t="shared" si="0"/>
        <v>-0.13351550961659686</v>
      </c>
      <c r="P11" s="22">
        <f t="shared" si="1"/>
        <v>-1.9860479254206354</v>
      </c>
    </row>
    <row r="12" spans="1:16" x14ac:dyDescent="0.45">
      <c r="A12" s="23" t="s">
        <v>23</v>
      </c>
      <c r="B12" s="23" t="s">
        <v>7</v>
      </c>
      <c r="C12" s="23" t="s">
        <v>44</v>
      </c>
      <c r="D12" s="23" t="s">
        <v>45</v>
      </c>
      <c r="E12" s="23" t="s">
        <v>24</v>
      </c>
      <c r="F12" s="23" t="s">
        <v>8</v>
      </c>
      <c r="G12" s="23" t="s">
        <v>5</v>
      </c>
      <c r="H12" s="19"/>
      <c r="I12" s="19"/>
      <c r="J12" s="19"/>
      <c r="K12" s="19"/>
      <c r="N12" s="23" t="s">
        <v>23</v>
      </c>
      <c r="O12" s="1">
        <f t="shared" si="0"/>
        <v>-0.13921616669254805</v>
      </c>
      <c r="P12" s="22">
        <f t="shared" si="1"/>
        <v>0.40237671858673385</v>
      </c>
    </row>
    <row r="13" spans="1:16" x14ac:dyDescent="0.45">
      <c r="A13" s="21" t="s">
        <v>42</v>
      </c>
      <c r="B13" s="20" t="s">
        <v>3</v>
      </c>
      <c r="C13" s="20" t="s">
        <v>4</v>
      </c>
      <c r="D13" s="21" t="s">
        <v>46</v>
      </c>
      <c r="E13" s="21" t="s">
        <v>47</v>
      </c>
      <c r="F13" s="27" t="s">
        <v>48</v>
      </c>
      <c r="G13" s="27" t="s">
        <v>49</v>
      </c>
      <c r="H13" s="27" t="s">
        <v>43</v>
      </c>
      <c r="I13" s="19"/>
      <c r="J13" s="19"/>
      <c r="K13" s="19"/>
      <c r="N13" s="21" t="s">
        <v>42</v>
      </c>
      <c r="O13" s="1">
        <f t="shared" si="0"/>
        <v>-0.80693303371849456</v>
      </c>
      <c r="P13" s="22">
        <f t="shared" si="1"/>
        <v>-1.1418562871263709</v>
      </c>
    </row>
    <row r="14" spans="1:16" x14ac:dyDescent="0.45">
      <c r="A14" s="28" t="s">
        <v>50</v>
      </c>
      <c r="B14" s="28" t="s">
        <v>51</v>
      </c>
      <c r="C14" s="28" t="s">
        <v>28</v>
      </c>
      <c r="D14" s="28" t="s">
        <v>52</v>
      </c>
      <c r="E14" s="25" t="s">
        <v>15</v>
      </c>
      <c r="F14" s="19"/>
      <c r="G14" s="19"/>
      <c r="H14" s="19"/>
      <c r="I14" s="19"/>
      <c r="J14" s="19"/>
      <c r="K14" s="19"/>
      <c r="N14" s="28" t="s">
        <v>50</v>
      </c>
      <c r="O14" s="1">
        <f t="shared" si="0"/>
        <v>9.3990040323163437E-2</v>
      </c>
      <c r="P14" s="22">
        <f t="shared" si="1"/>
        <v>1.186275515285979</v>
      </c>
    </row>
    <row r="15" spans="1:16" x14ac:dyDescent="0.45">
      <c r="A15" s="21" t="s">
        <v>47</v>
      </c>
      <c r="B15" s="21" t="s">
        <v>46</v>
      </c>
      <c r="C15" s="21" t="s">
        <v>42</v>
      </c>
      <c r="D15" s="21" t="s">
        <v>53</v>
      </c>
      <c r="E15" s="29" t="s">
        <v>48</v>
      </c>
      <c r="F15" s="29" t="s">
        <v>22</v>
      </c>
      <c r="G15" s="19"/>
      <c r="H15" s="19"/>
      <c r="I15" s="19"/>
      <c r="J15" s="19"/>
      <c r="K15" s="19"/>
      <c r="N15" s="21" t="s">
        <v>47</v>
      </c>
      <c r="O15" s="1">
        <f t="shared" si="0"/>
        <v>-0.61889357122762645</v>
      </c>
      <c r="P15" s="22">
        <f t="shared" si="1"/>
        <v>-1.3173718367830316</v>
      </c>
    </row>
    <row r="16" spans="1:16" x14ac:dyDescent="0.45">
      <c r="A16" s="25" t="s">
        <v>54</v>
      </c>
      <c r="B16" s="25" t="s">
        <v>55</v>
      </c>
      <c r="C16" s="25" t="s">
        <v>56</v>
      </c>
      <c r="D16" s="25" t="s">
        <v>57</v>
      </c>
      <c r="E16" s="25" t="s">
        <v>58</v>
      </c>
      <c r="F16" s="28" t="s">
        <v>59</v>
      </c>
      <c r="G16" s="28" t="s">
        <v>60</v>
      </c>
      <c r="H16" s="19"/>
      <c r="I16" s="19"/>
      <c r="J16" s="19"/>
      <c r="K16" s="19"/>
      <c r="N16" s="25" t="s">
        <v>54</v>
      </c>
      <c r="O16" s="1">
        <f t="shared" si="0"/>
        <v>0.28342726007784647</v>
      </c>
      <c r="P16" s="22">
        <f t="shared" si="1"/>
        <v>0.83672117723989781</v>
      </c>
    </row>
    <row r="17" spans="1:16" x14ac:dyDescent="0.45">
      <c r="A17" s="26" t="s">
        <v>61</v>
      </c>
      <c r="B17" s="26" t="s">
        <v>21</v>
      </c>
      <c r="C17" s="26" t="s">
        <v>20</v>
      </c>
      <c r="D17" s="26" t="s">
        <v>62</v>
      </c>
      <c r="E17" s="26" t="s">
        <v>37</v>
      </c>
      <c r="F17" s="24" t="s">
        <v>36</v>
      </c>
      <c r="G17" s="19"/>
      <c r="H17" s="19"/>
      <c r="N17" s="26" t="s">
        <v>61</v>
      </c>
      <c r="O17" s="1">
        <f t="shared" si="0"/>
        <v>-0.38039781221355645</v>
      </c>
      <c r="P17" s="22">
        <f t="shared" si="1"/>
        <v>-0.24799883568650799</v>
      </c>
    </row>
    <row r="18" spans="1:16" x14ac:dyDescent="0.45">
      <c r="A18" s="23" t="s">
        <v>32</v>
      </c>
      <c r="B18" s="23" t="s">
        <v>44</v>
      </c>
      <c r="C18" s="23" t="s">
        <v>7</v>
      </c>
      <c r="D18" s="23" t="s">
        <v>30</v>
      </c>
      <c r="E18" s="27" t="s">
        <v>33</v>
      </c>
      <c r="F18" s="19"/>
      <c r="G18" s="19"/>
      <c r="H18" s="19"/>
      <c r="N18" s="23" t="s">
        <v>32</v>
      </c>
      <c r="O18" s="1">
        <f t="shared" si="0"/>
        <v>-0.50049530888094962</v>
      </c>
      <c r="P18" s="22">
        <f t="shared" si="1"/>
        <v>-0.28088327079528802</v>
      </c>
    </row>
    <row r="19" spans="1:16" x14ac:dyDescent="0.45">
      <c r="A19" s="28" t="s">
        <v>63</v>
      </c>
      <c r="B19" s="28" t="s">
        <v>52</v>
      </c>
      <c r="C19" s="19"/>
      <c r="D19" s="19"/>
      <c r="E19" s="19"/>
      <c r="F19" s="19"/>
      <c r="G19" s="19"/>
      <c r="H19" s="19"/>
      <c r="N19" s="28" t="s">
        <v>63</v>
      </c>
      <c r="O19" s="1">
        <f t="shared" si="0"/>
        <v>0.78196068417184017</v>
      </c>
      <c r="P19" s="22">
        <f t="shared" si="1"/>
        <v>0.13465191276987123</v>
      </c>
    </row>
    <row r="20" spans="1:16" x14ac:dyDescent="0.45">
      <c r="A20" s="25" t="s">
        <v>64</v>
      </c>
      <c r="B20" s="25" t="s">
        <v>29</v>
      </c>
      <c r="C20" s="25" t="s">
        <v>13</v>
      </c>
      <c r="D20" s="25" t="s">
        <v>65</v>
      </c>
      <c r="E20" s="25" t="s">
        <v>66</v>
      </c>
      <c r="F20" s="19"/>
      <c r="G20" s="19"/>
      <c r="H20" s="19"/>
      <c r="N20" s="25" t="s">
        <v>64</v>
      </c>
      <c r="O20" s="1">
        <f t="shared" si="0"/>
        <v>1.4625040296186762</v>
      </c>
      <c r="P20" s="22">
        <f t="shared" si="1"/>
        <v>0.66051317493161255</v>
      </c>
    </row>
    <row r="21" spans="1:16" x14ac:dyDescent="0.45">
      <c r="A21" s="24" t="s">
        <v>38</v>
      </c>
      <c r="B21" s="24" t="s">
        <v>36</v>
      </c>
      <c r="C21" s="24" t="s">
        <v>35</v>
      </c>
      <c r="D21" s="19"/>
      <c r="E21" s="19"/>
      <c r="F21" s="19"/>
      <c r="G21" s="19"/>
      <c r="H21" s="19"/>
      <c r="N21" s="24" t="s">
        <v>38</v>
      </c>
      <c r="O21" s="1">
        <f t="shared" si="0"/>
        <v>-0.29362723383633915</v>
      </c>
      <c r="P21" s="22">
        <f t="shared" si="1"/>
        <v>-0.38851019721921137</v>
      </c>
    </row>
    <row r="22" spans="1:16" x14ac:dyDescent="0.45">
      <c r="A22" s="27" t="s">
        <v>43</v>
      </c>
      <c r="B22" s="21" t="s">
        <v>4</v>
      </c>
      <c r="C22" s="21" t="s">
        <v>42</v>
      </c>
      <c r="D22" s="27" t="s">
        <v>49</v>
      </c>
      <c r="E22" s="27" t="s">
        <v>67</v>
      </c>
      <c r="F22" s="19"/>
      <c r="G22" s="19"/>
      <c r="H22" s="19"/>
      <c r="N22" s="27" t="s">
        <v>43</v>
      </c>
      <c r="O22" s="1">
        <f t="shared" si="0"/>
        <v>0.21924005396305085</v>
      </c>
      <c r="P22" s="22">
        <f t="shared" si="1"/>
        <v>-0.3129127388546134</v>
      </c>
    </row>
    <row r="23" spans="1:16" x14ac:dyDescent="0.45">
      <c r="A23" s="28" t="s">
        <v>52</v>
      </c>
      <c r="B23" s="28" t="s">
        <v>63</v>
      </c>
      <c r="C23" s="28" t="s">
        <v>68</v>
      </c>
      <c r="D23" s="28" t="s">
        <v>28</v>
      </c>
      <c r="E23" s="28" t="s">
        <v>50</v>
      </c>
      <c r="F23" s="25" t="s">
        <v>15</v>
      </c>
      <c r="G23" s="25" t="s">
        <v>55</v>
      </c>
      <c r="H23" s="19"/>
      <c r="N23" s="28" t="s">
        <v>52</v>
      </c>
      <c r="O23" s="1">
        <f t="shared" si="0"/>
        <v>1.4466901876339469</v>
      </c>
      <c r="P23" s="22">
        <f t="shared" si="1"/>
        <v>2.134674211806348</v>
      </c>
    </row>
    <row r="24" spans="1:16" x14ac:dyDescent="0.45">
      <c r="A24" s="23" t="s">
        <v>45</v>
      </c>
      <c r="B24" s="23" t="s">
        <v>44</v>
      </c>
      <c r="C24" s="23" t="s">
        <v>23</v>
      </c>
      <c r="D24" s="23" t="s">
        <v>24</v>
      </c>
      <c r="E24" s="23" t="s">
        <v>25</v>
      </c>
      <c r="F24" s="23" t="s">
        <v>7</v>
      </c>
      <c r="G24" s="19"/>
      <c r="H24" s="19"/>
      <c r="N24" s="23" t="s">
        <v>45</v>
      </c>
      <c r="O24" s="1">
        <f t="shared" si="0"/>
        <v>0.81161506376885495</v>
      </c>
      <c r="P24" s="22">
        <f t="shared" si="1"/>
        <v>0.70244895541519881</v>
      </c>
    </row>
    <row r="25" spans="1:16" x14ac:dyDescent="0.45">
      <c r="A25" s="25" t="s">
        <v>65</v>
      </c>
      <c r="B25" s="25" t="s">
        <v>64</v>
      </c>
      <c r="C25" s="25" t="s">
        <v>14</v>
      </c>
      <c r="D25" s="25" t="s">
        <v>29</v>
      </c>
      <c r="E25" s="25" t="s">
        <v>15</v>
      </c>
      <c r="F25" s="28" t="s">
        <v>51</v>
      </c>
      <c r="G25" s="19"/>
      <c r="H25" s="19"/>
      <c r="N25" s="25" t="s">
        <v>65</v>
      </c>
      <c r="O25" s="1">
        <f t="shared" si="0"/>
        <v>7.9327292555692985E-2</v>
      </c>
      <c r="P25" s="22">
        <f t="shared" si="1"/>
        <v>1.3859774468458099</v>
      </c>
    </row>
    <row r="26" spans="1:16" x14ac:dyDescent="0.45">
      <c r="A26" s="24" t="s">
        <v>27</v>
      </c>
      <c r="B26" s="24" t="s">
        <v>11</v>
      </c>
      <c r="C26" s="24" t="s">
        <v>40</v>
      </c>
      <c r="D26" s="24" t="s">
        <v>41</v>
      </c>
      <c r="E26" s="23" t="s">
        <v>8</v>
      </c>
      <c r="F26" s="25" t="s">
        <v>29</v>
      </c>
      <c r="G26" s="19"/>
      <c r="H26" s="19"/>
      <c r="N26" s="24" t="s">
        <v>27</v>
      </c>
      <c r="O26" s="1">
        <f t="shared" si="0"/>
        <v>6.3211973514061964E-2</v>
      </c>
      <c r="P26" s="22">
        <f t="shared" si="1"/>
        <v>0.10070760115350251</v>
      </c>
    </row>
    <row r="27" spans="1:16" x14ac:dyDescent="0.45">
      <c r="A27" s="27" t="s">
        <v>33</v>
      </c>
      <c r="B27" s="27" t="s">
        <v>69</v>
      </c>
      <c r="C27" s="27" t="s">
        <v>48</v>
      </c>
      <c r="D27" s="27" t="s">
        <v>67</v>
      </c>
      <c r="E27" s="23" t="s">
        <v>31</v>
      </c>
      <c r="F27" s="23" t="s">
        <v>30</v>
      </c>
      <c r="G27" s="23" t="s">
        <v>32</v>
      </c>
      <c r="H27" s="23" t="s">
        <v>44</v>
      </c>
      <c r="N27" s="27" t="s">
        <v>33</v>
      </c>
      <c r="O27" s="1">
        <f t="shared" si="0"/>
        <v>5.14817753000857E-2</v>
      </c>
      <c r="P27" s="22">
        <f t="shared" si="1"/>
        <v>-0.55528529860995857</v>
      </c>
    </row>
    <row r="28" spans="1:16" x14ac:dyDescent="0.45">
      <c r="A28" s="20" t="s">
        <v>1</v>
      </c>
      <c r="B28" s="20" t="s">
        <v>0</v>
      </c>
      <c r="C28" s="20" t="s">
        <v>2</v>
      </c>
      <c r="D28" s="21" t="s">
        <v>70</v>
      </c>
      <c r="E28" s="21" t="s">
        <v>46</v>
      </c>
      <c r="F28" s="21" t="s">
        <v>72</v>
      </c>
      <c r="G28" s="19"/>
      <c r="H28" s="19"/>
      <c r="N28" s="20" t="s">
        <v>1</v>
      </c>
      <c r="O28" s="1">
        <f t="shared" si="0"/>
        <v>-1.011718176369969</v>
      </c>
      <c r="P28" s="22">
        <f t="shared" si="1"/>
        <v>-2.3567997936184875</v>
      </c>
    </row>
    <row r="29" spans="1:16" x14ac:dyDescent="0.45">
      <c r="A29" s="28" t="s">
        <v>59</v>
      </c>
      <c r="B29" s="28" t="s">
        <v>68</v>
      </c>
      <c r="C29" s="28" t="s">
        <v>60</v>
      </c>
      <c r="D29" s="25" t="s">
        <v>55</v>
      </c>
      <c r="E29" s="25" t="s">
        <v>54</v>
      </c>
      <c r="F29" s="19"/>
      <c r="G29" s="19"/>
      <c r="H29" s="19"/>
      <c r="N29" s="28" t="s">
        <v>59</v>
      </c>
      <c r="O29" s="1">
        <f t="shared" si="0"/>
        <v>1.278548210898562</v>
      </c>
      <c r="P29" s="22">
        <f t="shared" si="1"/>
        <v>1.0396945942864853</v>
      </c>
    </row>
    <row r="30" spans="1:16" x14ac:dyDescent="0.45">
      <c r="A30" s="25" t="s">
        <v>57</v>
      </c>
      <c r="B30" s="25" t="s">
        <v>56</v>
      </c>
      <c r="C30" s="25" t="s">
        <v>54</v>
      </c>
      <c r="D30" s="25" t="s">
        <v>58</v>
      </c>
      <c r="E30" s="19"/>
      <c r="F30" s="19"/>
      <c r="G30" s="19"/>
      <c r="H30" s="19"/>
      <c r="N30" s="25" t="s">
        <v>57</v>
      </c>
      <c r="O30" s="1">
        <f t="shared" si="0"/>
        <v>-0.16856906923266166</v>
      </c>
      <c r="P30" s="22">
        <f t="shared" si="1"/>
        <v>-0.17994063221255638</v>
      </c>
    </row>
    <row r="31" spans="1:16" x14ac:dyDescent="0.45">
      <c r="A31" s="24" t="s">
        <v>10</v>
      </c>
      <c r="B31" s="24" t="s">
        <v>9</v>
      </c>
      <c r="C31" s="24" t="s">
        <v>11</v>
      </c>
      <c r="D31" s="24" t="s">
        <v>40</v>
      </c>
      <c r="E31" s="24" t="s">
        <v>36</v>
      </c>
      <c r="F31" s="26" t="s">
        <v>20</v>
      </c>
      <c r="G31" s="23" t="s">
        <v>5</v>
      </c>
      <c r="H31" s="19"/>
      <c r="N31" s="24" t="s">
        <v>10</v>
      </c>
      <c r="O31" s="1">
        <f t="shared" si="0"/>
        <v>9.2701911080039848E-2</v>
      </c>
      <c r="P31" s="22">
        <f t="shared" si="1"/>
        <v>0.18452970121698731</v>
      </c>
    </row>
    <row r="32" spans="1:16" x14ac:dyDescent="0.45">
      <c r="A32" s="26" t="s">
        <v>71</v>
      </c>
      <c r="B32" s="26" t="s">
        <v>18</v>
      </c>
      <c r="C32" s="21" t="s">
        <v>72</v>
      </c>
      <c r="D32" s="21" t="s">
        <v>70</v>
      </c>
      <c r="E32" s="21" t="s">
        <v>46</v>
      </c>
      <c r="F32" s="21" t="s">
        <v>53</v>
      </c>
      <c r="G32" s="19"/>
      <c r="H32" s="19"/>
      <c r="N32" s="26" t="s">
        <v>71</v>
      </c>
      <c r="O32" s="1">
        <f t="shared" si="0"/>
        <v>-0.35066121160102304</v>
      </c>
      <c r="P32" s="22">
        <f t="shared" si="1"/>
        <v>-0.77048969055411776</v>
      </c>
    </row>
    <row r="33" spans="1:16" x14ac:dyDescent="0.45">
      <c r="A33" s="26" t="s">
        <v>18</v>
      </c>
      <c r="B33" s="26" t="s">
        <v>71</v>
      </c>
      <c r="C33" s="26" t="s">
        <v>21</v>
      </c>
      <c r="D33" s="26" t="s">
        <v>17</v>
      </c>
      <c r="E33" s="21" t="s">
        <v>53</v>
      </c>
      <c r="F33" s="27" t="s">
        <v>22</v>
      </c>
      <c r="G33" s="19"/>
      <c r="H33" s="19"/>
      <c r="I33" s="19"/>
      <c r="J33" s="19"/>
      <c r="N33" s="26" t="s">
        <v>18</v>
      </c>
      <c r="O33" s="1">
        <f t="shared" si="0"/>
        <v>-0.5198446545329759</v>
      </c>
      <c r="P33" s="22">
        <f t="shared" si="1"/>
        <v>-0.52433690458837356</v>
      </c>
    </row>
    <row r="34" spans="1:16" x14ac:dyDescent="0.45">
      <c r="A34" s="24" t="s">
        <v>39</v>
      </c>
      <c r="B34" s="24" t="s">
        <v>35</v>
      </c>
      <c r="C34" s="24" t="s">
        <v>40</v>
      </c>
      <c r="D34" s="24" t="s">
        <v>41</v>
      </c>
      <c r="E34" s="19"/>
      <c r="F34" s="19"/>
      <c r="G34" s="19"/>
      <c r="H34" s="19"/>
      <c r="I34" s="19"/>
      <c r="J34" s="19"/>
      <c r="N34" s="24" t="s">
        <v>39</v>
      </c>
      <c r="O34" s="1">
        <f t="shared" ref="O34:O65" si="2">STANDARDIZE(AD110,AVERAGE($AD$78:$AD$149),_xlfn.STDEV.P($AD$78:$AD$149))</f>
        <v>-0.10854772790413796</v>
      </c>
      <c r="P34" s="22">
        <f t="shared" si="1"/>
        <v>-0.3269313721283178</v>
      </c>
    </row>
    <row r="35" spans="1:16" x14ac:dyDescent="0.45">
      <c r="A35" s="27" t="s">
        <v>48</v>
      </c>
      <c r="B35" s="21" t="s">
        <v>47</v>
      </c>
      <c r="C35" s="21" t="s">
        <v>42</v>
      </c>
      <c r="D35" s="27" t="s">
        <v>49</v>
      </c>
      <c r="E35" s="27" t="s">
        <v>67</v>
      </c>
      <c r="F35" s="27" t="s">
        <v>33</v>
      </c>
      <c r="G35" s="27" t="s">
        <v>69</v>
      </c>
      <c r="H35" s="27" t="s">
        <v>22</v>
      </c>
      <c r="I35" s="19"/>
      <c r="J35" s="19"/>
      <c r="N35" s="27" t="s">
        <v>48</v>
      </c>
      <c r="O35" s="1">
        <f t="shared" si="2"/>
        <v>-2.1702945060415133</v>
      </c>
      <c r="P35" s="22">
        <f t="shared" si="1"/>
        <v>-0.81831131857651207</v>
      </c>
    </row>
    <row r="36" spans="1:16" x14ac:dyDescent="0.45">
      <c r="A36" s="27" t="s">
        <v>67</v>
      </c>
      <c r="B36" s="27" t="s">
        <v>43</v>
      </c>
      <c r="C36" s="27" t="s">
        <v>49</v>
      </c>
      <c r="D36" s="27" t="s">
        <v>48</v>
      </c>
      <c r="E36" s="27" t="s">
        <v>33</v>
      </c>
      <c r="F36" s="19"/>
      <c r="G36" s="19"/>
      <c r="H36" s="19"/>
      <c r="I36" s="19"/>
      <c r="J36" s="19"/>
      <c r="N36" s="27" t="s">
        <v>67</v>
      </c>
      <c r="O36" s="1">
        <f t="shared" si="2"/>
        <v>0.20718097168700039</v>
      </c>
      <c r="P36" s="22">
        <f t="shared" si="1"/>
        <v>-0.61670867514640593</v>
      </c>
    </row>
    <row r="37" spans="1:16" x14ac:dyDescent="0.45">
      <c r="A37" s="26" t="s">
        <v>37</v>
      </c>
      <c r="B37" s="26" t="s">
        <v>62</v>
      </c>
      <c r="C37" s="26" t="s">
        <v>61</v>
      </c>
      <c r="D37" s="24" t="s">
        <v>36</v>
      </c>
      <c r="E37" s="24" t="s">
        <v>34</v>
      </c>
      <c r="F37" s="19"/>
      <c r="G37" s="19"/>
      <c r="H37" s="19"/>
      <c r="I37" s="19"/>
      <c r="J37" s="19"/>
      <c r="N37" s="26" t="s">
        <v>37</v>
      </c>
      <c r="O37" s="1">
        <f t="shared" si="2"/>
        <v>-0.24423981051487806</v>
      </c>
      <c r="P37" s="22">
        <f t="shared" si="1"/>
        <v>-0.43303207638131364</v>
      </c>
    </row>
    <row r="38" spans="1:16" x14ac:dyDescent="0.45">
      <c r="A38" s="26" t="s">
        <v>20</v>
      </c>
      <c r="B38" s="26" t="s">
        <v>19</v>
      </c>
      <c r="C38" s="26" t="s">
        <v>17</v>
      </c>
      <c r="D38" s="26" t="s">
        <v>21</v>
      </c>
      <c r="E38" s="26" t="s">
        <v>61</v>
      </c>
      <c r="F38" s="23" t="s">
        <v>31</v>
      </c>
      <c r="G38" s="23" t="s">
        <v>6</v>
      </c>
      <c r="H38" s="24" t="s">
        <v>9</v>
      </c>
      <c r="I38" s="24" t="s">
        <v>10</v>
      </c>
      <c r="J38" s="24" t="s">
        <v>36</v>
      </c>
      <c r="N38" s="26" t="s">
        <v>20</v>
      </c>
      <c r="O38" s="1">
        <f t="shared" si="2"/>
        <v>0.51074096098139687</v>
      </c>
      <c r="P38" s="22">
        <f t="shared" si="1"/>
        <v>9.1204041802125296E-2</v>
      </c>
    </row>
    <row r="39" spans="1:16" x14ac:dyDescent="0.45">
      <c r="A39" s="26" t="s">
        <v>19</v>
      </c>
      <c r="B39" s="26" t="s">
        <v>17</v>
      </c>
      <c r="C39" s="26" t="s">
        <v>20</v>
      </c>
      <c r="D39" s="27" t="s">
        <v>69</v>
      </c>
      <c r="E39" s="27" t="s">
        <v>22</v>
      </c>
      <c r="F39" s="23" t="s">
        <v>31</v>
      </c>
      <c r="G39" s="19"/>
      <c r="H39" s="19"/>
      <c r="I39" s="19"/>
      <c r="J39" s="19"/>
      <c r="N39" s="26" t="s">
        <v>19</v>
      </c>
      <c r="O39" s="1">
        <f t="shared" si="2"/>
        <v>-0.17388602823619301</v>
      </c>
      <c r="P39" s="22">
        <f t="shared" si="1"/>
        <v>-0.1620357850776942</v>
      </c>
    </row>
    <row r="40" spans="1:16" x14ac:dyDescent="0.45">
      <c r="A40" s="20" t="s">
        <v>2</v>
      </c>
      <c r="B40" s="20" t="s">
        <v>0</v>
      </c>
      <c r="C40" s="20" t="s">
        <v>1</v>
      </c>
      <c r="D40" s="20" t="s">
        <v>3</v>
      </c>
      <c r="E40" s="21" t="s">
        <v>46</v>
      </c>
      <c r="F40" s="19"/>
      <c r="G40" s="19"/>
      <c r="H40" s="19"/>
      <c r="I40" s="19"/>
      <c r="J40" s="19"/>
      <c r="N40" s="20" t="s">
        <v>2</v>
      </c>
      <c r="O40" s="1">
        <f t="shared" si="2"/>
        <v>-5.4309264667083947E-2</v>
      </c>
      <c r="P40" s="22">
        <f t="shared" si="1"/>
        <v>-2.3628269580249741</v>
      </c>
    </row>
    <row r="41" spans="1:16" x14ac:dyDescent="0.45">
      <c r="A41" s="21" t="s">
        <v>53</v>
      </c>
      <c r="B41" s="21" t="s">
        <v>46</v>
      </c>
      <c r="C41" s="21" t="s">
        <v>47</v>
      </c>
      <c r="D41" s="29" t="s">
        <v>22</v>
      </c>
      <c r="E41" s="26" t="s">
        <v>71</v>
      </c>
      <c r="F41" s="26" t="s">
        <v>18</v>
      </c>
      <c r="G41" s="19"/>
      <c r="H41" s="19"/>
      <c r="I41" s="19"/>
      <c r="J41" s="19"/>
      <c r="N41" s="21" t="s">
        <v>53</v>
      </c>
      <c r="O41" s="1">
        <f t="shared" si="2"/>
        <v>-0.21614763021271516</v>
      </c>
      <c r="P41" s="22">
        <f t="shared" si="1"/>
        <v>-0.77423458754759722</v>
      </c>
    </row>
    <row r="42" spans="1:16" x14ac:dyDescent="0.45">
      <c r="A42" s="25" t="s">
        <v>15</v>
      </c>
      <c r="B42" s="25" t="s">
        <v>65</v>
      </c>
      <c r="C42" s="25" t="s">
        <v>14</v>
      </c>
      <c r="D42" s="25" t="s">
        <v>12</v>
      </c>
      <c r="E42" s="25" t="s">
        <v>16</v>
      </c>
      <c r="F42" s="25" t="s">
        <v>55</v>
      </c>
      <c r="G42" s="28" t="s">
        <v>50</v>
      </c>
      <c r="H42" s="28" t="s">
        <v>52</v>
      </c>
      <c r="I42" s="28" t="s">
        <v>51</v>
      </c>
      <c r="J42" s="19"/>
      <c r="N42" s="25" t="s">
        <v>15</v>
      </c>
      <c r="O42" s="1">
        <f t="shared" si="2"/>
        <v>1.6511464462233472</v>
      </c>
      <c r="P42" s="22">
        <f t="shared" si="1"/>
        <v>2.2836221903394556</v>
      </c>
    </row>
    <row r="43" spans="1:16" x14ac:dyDescent="0.45">
      <c r="A43" s="25" t="s">
        <v>29</v>
      </c>
      <c r="B43" s="25" t="s">
        <v>64</v>
      </c>
      <c r="C43" s="25" t="s">
        <v>65</v>
      </c>
      <c r="D43" s="23" t="s">
        <v>8</v>
      </c>
      <c r="E43" s="28" t="s">
        <v>28</v>
      </c>
      <c r="F43" s="28" t="s">
        <v>51</v>
      </c>
      <c r="G43" s="24" t="s">
        <v>27</v>
      </c>
      <c r="H43" s="19"/>
      <c r="I43" s="19"/>
      <c r="J43" s="19"/>
      <c r="N43" s="25" t="s">
        <v>29</v>
      </c>
      <c r="O43" s="1">
        <f t="shared" si="2"/>
        <v>0.45746174292539227</v>
      </c>
      <c r="P43" s="22">
        <f t="shared" si="1"/>
        <v>1.1899992147493068</v>
      </c>
    </row>
    <row r="44" spans="1:16" x14ac:dyDescent="0.45">
      <c r="A44" s="23" t="s">
        <v>24</v>
      </c>
      <c r="B44" s="23" t="s">
        <v>45</v>
      </c>
      <c r="C44" s="23" t="s">
        <v>23</v>
      </c>
      <c r="D44" s="23" t="s">
        <v>25</v>
      </c>
      <c r="E44"/>
      <c r="F44" s="19"/>
      <c r="G44" s="19"/>
      <c r="H44" s="19"/>
      <c r="I44" s="19"/>
      <c r="J44" s="19"/>
      <c r="N44" s="23" t="s">
        <v>24</v>
      </c>
      <c r="O44" s="1">
        <f t="shared" si="2"/>
        <v>-3.6885261128449848E-3</v>
      </c>
      <c r="P44" s="22">
        <f t="shared" si="1"/>
        <v>0.47378413182466522</v>
      </c>
    </row>
    <row r="45" spans="1:16" x14ac:dyDescent="0.45">
      <c r="A45" s="26" t="s">
        <v>62</v>
      </c>
      <c r="B45" s="26" t="s">
        <v>61</v>
      </c>
      <c r="C45" s="26" t="s">
        <v>37</v>
      </c>
      <c r="D45" s="26" t="s">
        <v>21</v>
      </c>
      <c r="E45" s="19"/>
      <c r="F45" s="19"/>
      <c r="G45" s="19"/>
      <c r="H45" s="19"/>
      <c r="I45" s="19"/>
      <c r="J45" s="19"/>
      <c r="N45" s="26" t="s">
        <v>62</v>
      </c>
      <c r="O45" s="1">
        <f t="shared" si="2"/>
        <v>-0.36187067671671536</v>
      </c>
      <c r="P45" s="22">
        <f t="shared" si="1"/>
        <v>-0.58007934304414632</v>
      </c>
    </row>
    <row r="46" spans="1:16" x14ac:dyDescent="0.45">
      <c r="A46" s="23" t="s">
        <v>26</v>
      </c>
      <c r="B46" s="23" t="s">
        <v>25</v>
      </c>
      <c r="C46" s="23" t="s">
        <v>8</v>
      </c>
      <c r="D46" s="28" t="s">
        <v>28</v>
      </c>
      <c r="E46" s="19"/>
      <c r="F46" s="19"/>
      <c r="G46" s="19"/>
      <c r="H46" s="19"/>
      <c r="I46" s="19"/>
      <c r="J46" s="19"/>
      <c r="N46" s="23" t="s">
        <v>26</v>
      </c>
      <c r="O46" s="1">
        <f t="shared" si="2"/>
        <v>0.68573468900999224</v>
      </c>
      <c r="P46" s="22">
        <f t="shared" si="1"/>
        <v>0.80158273809164593</v>
      </c>
    </row>
    <row r="47" spans="1:16" x14ac:dyDescent="0.45">
      <c r="A47" s="24" t="s">
        <v>11</v>
      </c>
      <c r="B47" s="24" t="s">
        <v>10</v>
      </c>
      <c r="C47" s="24" t="s">
        <v>40</v>
      </c>
      <c r="D47" s="24" t="s">
        <v>27</v>
      </c>
      <c r="E47" s="23" t="s">
        <v>5</v>
      </c>
      <c r="F47"/>
      <c r="G47" s="19"/>
      <c r="H47" s="19"/>
      <c r="I47" s="19"/>
      <c r="J47" s="19"/>
      <c r="N47" s="24" t="s">
        <v>11</v>
      </c>
      <c r="O47" s="1">
        <f t="shared" si="2"/>
        <v>3.0213939285960383E-2</v>
      </c>
      <c r="P47" s="22">
        <f t="shared" si="1"/>
        <v>-5.240215913273668E-2</v>
      </c>
    </row>
    <row r="48" spans="1:16" x14ac:dyDescent="0.45">
      <c r="A48" s="23" t="s">
        <v>25</v>
      </c>
      <c r="B48" s="23" t="s">
        <v>45</v>
      </c>
      <c r="C48" s="23" t="s">
        <v>24</v>
      </c>
      <c r="D48" s="23" t="s">
        <v>8</v>
      </c>
      <c r="E48" s="23" t="s">
        <v>26</v>
      </c>
      <c r="F48" s="19"/>
      <c r="G48" s="19"/>
      <c r="H48" s="19"/>
      <c r="I48" s="19"/>
      <c r="J48" s="19"/>
      <c r="N48" s="23" t="s">
        <v>25</v>
      </c>
      <c r="O48" s="1">
        <f t="shared" si="2"/>
        <v>2.0178247684307982</v>
      </c>
      <c r="P48" s="22">
        <f t="shared" si="1"/>
        <v>0.87079973988056081</v>
      </c>
    </row>
    <row r="49" spans="1:16" x14ac:dyDescent="0.45">
      <c r="A49" s="28" t="s">
        <v>28</v>
      </c>
      <c r="B49" s="28" t="s">
        <v>52</v>
      </c>
      <c r="C49" s="28" t="s">
        <v>51</v>
      </c>
      <c r="D49" s="28" t="s">
        <v>50</v>
      </c>
      <c r="E49" s="23" t="s">
        <v>8</v>
      </c>
      <c r="F49" s="23" t="s">
        <v>26</v>
      </c>
      <c r="G49" s="25" t="s">
        <v>29</v>
      </c>
      <c r="H49" s="19"/>
      <c r="N49" s="28" t="s">
        <v>28</v>
      </c>
      <c r="O49" s="1">
        <f t="shared" si="2"/>
        <v>0.9682186913264732</v>
      </c>
      <c r="P49" s="22">
        <f t="shared" si="1"/>
        <v>1.3501960159496211</v>
      </c>
    </row>
    <row r="50" spans="1:16" x14ac:dyDescent="0.45">
      <c r="A50" s="27" t="s">
        <v>49</v>
      </c>
      <c r="B50" s="21" t="s">
        <v>42</v>
      </c>
      <c r="C50" s="27" t="s">
        <v>43</v>
      </c>
      <c r="D50" s="27" t="s">
        <v>67</v>
      </c>
      <c r="E50" s="27" t="s">
        <v>48</v>
      </c>
      <c r="F50" s="19"/>
      <c r="G50" s="19"/>
      <c r="H50" s="19"/>
      <c r="N50" s="27" t="s">
        <v>49</v>
      </c>
      <c r="O50" s="1">
        <f t="shared" si="2"/>
        <v>-0.27964966119818979</v>
      </c>
      <c r="P50" s="22">
        <f t="shared" si="1"/>
        <v>-0.83801795577427496</v>
      </c>
    </row>
    <row r="51" spans="1:16" x14ac:dyDescent="0.45">
      <c r="A51" s="25" t="s">
        <v>14</v>
      </c>
      <c r="B51" s="25" t="s">
        <v>13</v>
      </c>
      <c r="C51" s="25" t="s">
        <v>64</v>
      </c>
      <c r="D51" s="25" t="s">
        <v>65</v>
      </c>
      <c r="E51" s="25" t="s">
        <v>15</v>
      </c>
      <c r="F51" s="25" t="s">
        <v>12</v>
      </c>
      <c r="G51" s="19"/>
      <c r="H51" s="19"/>
      <c r="N51" s="25" t="s">
        <v>14</v>
      </c>
      <c r="O51" s="1">
        <f t="shared" si="2"/>
        <v>0.85543886504022915</v>
      </c>
      <c r="P51" s="22">
        <f t="shared" si="1"/>
        <v>1.3446563947366252</v>
      </c>
    </row>
    <row r="52" spans="1:16" x14ac:dyDescent="0.45">
      <c r="A52" s="20" t="s">
        <v>3</v>
      </c>
      <c r="B52" s="20" t="s">
        <v>0</v>
      </c>
      <c r="C52" s="20" t="s">
        <v>2</v>
      </c>
      <c r="D52" s="21" t="s">
        <v>4</v>
      </c>
      <c r="E52" s="21" t="s">
        <v>42</v>
      </c>
      <c r="F52" s="21" t="s">
        <v>46</v>
      </c>
      <c r="G52" s="19"/>
      <c r="H52" s="19"/>
      <c r="N52" s="20" t="s">
        <v>3</v>
      </c>
      <c r="O52" s="1">
        <f t="shared" si="2"/>
        <v>-0.38861991376540905</v>
      </c>
      <c r="P52" s="22">
        <f t="shared" si="1"/>
        <v>-2.2339106454852891</v>
      </c>
    </row>
    <row r="53" spans="1:16" x14ac:dyDescent="0.45">
      <c r="A53" s="21" t="s">
        <v>70</v>
      </c>
      <c r="B53" s="20" t="s">
        <v>1</v>
      </c>
      <c r="C53" s="21" t="s">
        <v>46</v>
      </c>
      <c r="D53" s="21" t="s">
        <v>72</v>
      </c>
      <c r="E53" s="26" t="s">
        <v>71</v>
      </c>
      <c r="F53" s="19"/>
      <c r="G53" s="19"/>
      <c r="H53" s="19"/>
      <c r="N53" s="21" t="s">
        <v>70</v>
      </c>
      <c r="O53" s="1">
        <f t="shared" si="2"/>
        <v>5.2495834491480896E-2</v>
      </c>
      <c r="P53" s="22">
        <f t="shared" si="1"/>
        <v>-0.95211719473787215</v>
      </c>
    </row>
    <row r="54" spans="1:16" x14ac:dyDescent="0.45">
      <c r="A54" s="21" t="s">
        <v>72</v>
      </c>
      <c r="B54" s="21" t="s">
        <v>70</v>
      </c>
      <c r="C54" s="26" t="s">
        <v>71</v>
      </c>
      <c r="D54" s="20" t="s">
        <v>1</v>
      </c>
      <c r="E54" s="19"/>
      <c r="F54" s="19"/>
      <c r="G54" s="19"/>
      <c r="H54" s="19"/>
      <c r="N54" s="21" t="s">
        <v>72</v>
      </c>
      <c r="O54" s="1">
        <f t="shared" si="2"/>
        <v>-0.84650874918807817</v>
      </c>
      <c r="P54" s="22">
        <f t="shared" si="1"/>
        <v>-0.77477865748815922</v>
      </c>
    </row>
    <row r="55" spans="1:16" x14ac:dyDescent="0.45">
      <c r="A55" s="25" t="s">
        <v>16</v>
      </c>
      <c r="B55" s="25" t="s">
        <v>12</v>
      </c>
      <c r="C55" s="25" t="s">
        <v>15</v>
      </c>
      <c r="D55" s="25" t="s">
        <v>55</v>
      </c>
      <c r="E55" s="25" t="s">
        <v>56</v>
      </c>
      <c r="F55" s="19"/>
      <c r="G55" s="19"/>
      <c r="H55" s="19"/>
      <c r="N55" s="25" t="s">
        <v>16</v>
      </c>
      <c r="O55" s="1">
        <f t="shared" si="2"/>
        <v>0.15535432490515635</v>
      </c>
      <c r="P55" s="22">
        <f t="shared" si="1"/>
        <v>0.97843373214786844</v>
      </c>
    </row>
    <row r="56" spans="1:16" x14ac:dyDescent="0.45">
      <c r="A56" s="25" t="s">
        <v>13</v>
      </c>
      <c r="B56" s="25" t="s">
        <v>64</v>
      </c>
      <c r="C56" s="25" t="s">
        <v>14</v>
      </c>
      <c r="D56" s="25" t="s">
        <v>12</v>
      </c>
      <c r="E56" s="19"/>
      <c r="F56" s="19"/>
      <c r="G56" s="19"/>
      <c r="H56" s="19"/>
      <c r="N56" s="25" t="s">
        <v>13</v>
      </c>
      <c r="O56" s="1">
        <f t="shared" si="2"/>
        <v>0.12731695861333919</v>
      </c>
      <c r="P56" s="22">
        <f t="shared" si="1"/>
        <v>0.67743586983610926</v>
      </c>
    </row>
    <row r="57" spans="1:16" x14ac:dyDescent="0.45">
      <c r="A57" s="28" t="s">
        <v>51</v>
      </c>
      <c r="B57" s="28" t="s">
        <v>28</v>
      </c>
      <c r="C57" s="28" t="s">
        <v>50</v>
      </c>
      <c r="D57" s="25" t="s">
        <v>29</v>
      </c>
      <c r="E57" s="25" t="s">
        <v>65</v>
      </c>
      <c r="F57" s="25" t="s">
        <v>15</v>
      </c>
      <c r="G57" s="19"/>
      <c r="H57" s="19"/>
      <c r="N57" s="28" t="s">
        <v>51</v>
      </c>
      <c r="O57" s="1">
        <f t="shared" si="2"/>
        <v>0.86133137115239022</v>
      </c>
      <c r="P57" s="22">
        <f t="shared" si="1"/>
        <v>1.0622346346812013</v>
      </c>
    </row>
    <row r="58" spans="1:16" x14ac:dyDescent="0.45">
      <c r="A58" s="28" t="s">
        <v>60</v>
      </c>
      <c r="B58" s="28" t="s">
        <v>59</v>
      </c>
      <c r="C58" s="25" t="s">
        <v>58</v>
      </c>
      <c r="D58" s="25" t="s">
        <v>54</v>
      </c>
      <c r="E58" s="19"/>
      <c r="F58" s="19"/>
      <c r="G58" s="19"/>
      <c r="H58" s="19"/>
      <c r="N58" s="28" t="s">
        <v>60</v>
      </c>
      <c r="O58" s="1">
        <f t="shared" si="2"/>
        <v>-9.6358462353516462E-3</v>
      </c>
      <c r="P58" s="22">
        <f t="shared" si="1"/>
        <v>0.19341853219396332</v>
      </c>
    </row>
    <row r="59" spans="1:16" x14ac:dyDescent="0.45">
      <c r="A59" s="25" t="s">
        <v>56</v>
      </c>
      <c r="B59" s="25" t="s">
        <v>16</v>
      </c>
      <c r="C59" s="25" t="s">
        <v>55</v>
      </c>
      <c r="D59" s="25" t="s">
        <v>54</v>
      </c>
      <c r="E59" s="25" t="s">
        <v>57</v>
      </c>
      <c r="F59" s="25" t="s">
        <v>12</v>
      </c>
      <c r="G59" s="19"/>
      <c r="H59" s="19"/>
      <c r="N59" s="25" t="s">
        <v>56</v>
      </c>
      <c r="O59" s="1">
        <f t="shared" si="2"/>
        <v>-1.0704719437092478E-2</v>
      </c>
      <c r="P59" s="22">
        <f t="shared" si="1"/>
        <v>0.69290300100351798</v>
      </c>
    </row>
    <row r="60" spans="1:16" x14ac:dyDescent="0.45">
      <c r="A60" s="25" t="s">
        <v>58</v>
      </c>
      <c r="B60" s="25" t="s">
        <v>54</v>
      </c>
      <c r="C60" s="28" t="s">
        <v>60</v>
      </c>
      <c r="D60" s="25" t="s">
        <v>57</v>
      </c>
      <c r="E60" s="19"/>
      <c r="F60" s="19"/>
      <c r="G60" s="19"/>
      <c r="H60" s="19"/>
      <c r="N60" s="25" t="s">
        <v>58</v>
      </c>
      <c r="O60" s="1">
        <f t="shared" si="2"/>
        <v>4.6712956400011212E-2</v>
      </c>
      <c r="P60" s="22">
        <f t="shared" si="1"/>
        <v>-0.17966506432058338</v>
      </c>
    </row>
    <row r="61" spans="1:16" x14ac:dyDescent="0.45">
      <c r="A61" s="26" t="s">
        <v>21</v>
      </c>
      <c r="B61" s="26" t="s">
        <v>18</v>
      </c>
      <c r="C61" s="26" t="s">
        <v>17</v>
      </c>
      <c r="D61" s="26" t="s">
        <v>20</v>
      </c>
      <c r="E61" s="26" t="s">
        <v>61</v>
      </c>
      <c r="F61" s="26" t="s">
        <v>62</v>
      </c>
      <c r="G61" s="19"/>
      <c r="H61" s="19"/>
      <c r="N61" s="26" t="s">
        <v>21</v>
      </c>
      <c r="O61" s="1">
        <f t="shared" si="2"/>
        <v>-0.41468397568478171</v>
      </c>
      <c r="P61" s="22">
        <f t="shared" si="1"/>
        <v>-0.38900480625608602</v>
      </c>
    </row>
    <row r="62" spans="1:16" x14ac:dyDescent="0.45">
      <c r="A62" s="27" t="s">
        <v>22</v>
      </c>
      <c r="B62" s="21" t="s">
        <v>53</v>
      </c>
      <c r="C62" s="21" t="s">
        <v>47</v>
      </c>
      <c r="D62" s="27" t="s">
        <v>48</v>
      </c>
      <c r="E62" s="27" t="s">
        <v>69</v>
      </c>
      <c r="F62" s="26" t="s">
        <v>18</v>
      </c>
      <c r="G62" s="26" t="s">
        <v>17</v>
      </c>
      <c r="H62" s="26" t="s">
        <v>19</v>
      </c>
      <c r="N62" s="27" t="s">
        <v>22</v>
      </c>
      <c r="O62" s="1">
        <f t="shared" si="2"/>
        <v>-0.18964505621057709</v>
      </c>
      <c r="P62" s="22">
        <f t="shared" si="1"/>
        <v>-0.93007176338003095</v>
      </c>
    </row>
    <row r="63" spans="1:16" x14ac:dyDescent="0.45">
      <c r="A63" s="24" t="s">
        <v>9</v>
      </c>
      <c r="B63" s="24" t="s">
        <v>10</v>
      </c>
      <c r="C63" s="23" t="s">
        <v>6</v>
      </c>
      <c r="D63" s="23" t="s">
        <v>5</v>
      </c>
      <c r="E63" s="26" t="s">
        <v>20</v>
      </c>
      <c r="F63" s="19"/>
      <c r="G63" s="19"/>
      <c r="H63" s="19"/>
      <c r="N63" s="24" t="s">
        <v>9</v>
      </c>
      <c r="O63" s="1">
        <f t="shared" si="2"/>
        <v>-0.3058507581434266</v>
      </c>
      <c r="P63" s="22">
        <f t="shared" si="1"/>
        <v>-1.3186728351960978E-2</v>
      </c>
    </row>
    <row r="64" spans="1:16" x14ac:dyDescent="0.45">
      <c r="A64" s="24" t="s">
        <v>41</v>
      </c>
      <c r="B64" s="24" t="s">
        <v>39</v>
      </c>
      <c r="C64" s="24" t="s">
        <v>40</v>
      </c>
      <c r="D64" s="24" t="s">
        <v>27</v>
      </c>
      <c r="E64" s="19"/>
      <c r="F64" s="19"/>
      <c r="G64" s="19"/>
      <c r="H64" s="19"/>
      <c r="N64" s="24" t="s">
        <v>41</v>
      </c>
      <c r="O64" s="1">
        <f t="shared" si="2"/>
        <v>-0.34696126590268939</v>
      </c>
      <c r="P64" s="22">
        <f t="shared" si="1"/>
        <v>-0.34788159776165112</v>
      </c>
    </row>
    <row r="65" spans="1:41" x14ac:dyDescent="0.45">
      <c r="A65" s="21" t="s">
        <v>46</v>
      </c>
      <c r="B65" s="20" t="s">
        <v>2</v>
      </c>
      <c r="C65" s="20" t="s">
        <v>3</v>
      </c>
      <c r="D65" s="20" t="s">
        <v>1</v>
      </c>
      <c r="E65" s="21" t="s">
        <v>70</v>
      </c>
      <c r="F65" s="21" t="s">
        <v>53</v>
      </c>
      <c r="G65" s="21" t="s">
        <v>47</v>
      </c>
      <c r="H65" s="21" t="s">
        <v>42</v>
      </c>
      <c r="I65" s="26" t="s">
        <v>71</v>
      </c>
      <c r="N65" s="21" t="s">
        <v>46</v>
      </c>
      <c r="O65" s="1">
        <f t="shared" si="2"/>
        <v>-1.1166321921716076</v>
      </c>
      <c r="P65" s="22">
        <f t="shared" si="1"/>
        <v>-0.82922098076129014</v>
      </c>
    </row>
    <row r="66" spans="1:41" x14ac:dyDescent="0.45">
      <c r="A66" s="28" t="s">
        <v>68</v>
      </c>
      <c r="B66" s="28" t="s">
        <v>52</v>
      </c>
      <c r="C66" s="28" t="s">
        <v>59</v>
      </c>
      <c r="D66" s="25" t="s">
        <v>55</v>
      </c>
      <c r="E66" s="19"/>
      <c r="F66" s="19"/>
      <c r="G66" s="19"/>
      <c r="H66" s="19"/>
      <c r="I66" s="19"/>
      <c r="N66" s="28" t="s">
        <v>68</v>
      </c>
      <c r="O66" s="1">
        <f t="shared" ref="O66:O73" si="3">STANDARDIZE(AD142,AVERAGE($AD$78:$AD$149),_xlfn.STDEV.P($AD$78:$AD$149))</f>
        <v>1.5122751510125574</v>
      </c>
      <c r="P66" s="22">
        <f t="shared" si="1"/>
        <v>1.2315393080033934</v>
      </c>
    </row>
    <row r="67" spans="1:41" x14ac:dyDescent="0.45">
      <c r="A67" s="23" t="s">
        <v>44</v>
      </c>
      <c r="B67" s="23" t="s">
        <v>32</v>
      </c>
      <c r="C67" s="23" t="s">
        <v>7</v>
      </c>
      <c r="D67" s="23" t="s">
        <v>23</v>
      </c>
      <c r="E67" s="23" t="s">
        <v>45</v>
      </c>
      <c r="F67" s="27" t="s">
        <v>33</v>
      </c>
      <c r="G67" s="19"/>
      <c r="H67" s="19"/>
      <c r="I67" s="19"/>
      <c r="N67" s="23" t="s">
        <v>44</v>
      </c>
      <c r="O67" s="1">
        <f t="shared" si="3"/>
        <v>7.475032269182845E-2</v>
      </c>
      <c r="P67" s="22">
        <f t="shared" ref="P67:P73" si="4">STANDARDIZE(AO143,AVERAGE($AO$78:$AO$149),_xlfn.STDEV.P($AO$78:$AO$149))</f>
        <v>6.7420412971838678E-2</v>
      </c>
    </row>
    <row r="68" spans="1:41" x14ac:dyDescent="0.45">
      <c r="A68" s="25" t="s">
        <v>55</v>
      </c>
      <c r="B68" s="25" t="s">
        <v>15</v>
      </c>
      <c r="C68" s="25" t="s">
        <v>16</v>
      </c>
      <c r="D68" s="25" t="s">
        <v>56</v>
      </c>
      <c r="E68" s="25" t="s">
        <v>54</v>
      </c>
      <c r="F68" s="28" t="s">
        <v>52</v>
      </c>
      <c r="G68" s="28" t="s">
        <v>68</v>
      </c>
      <c r="H68" s="28" t="s">
        <v>59</v>
      </c>
      <c r="I68" s="19"/>
      <c r="N68" s="25" t="s">
        <v>55</v>
      </c>
      <c r="O68" s="1">
        <f t="shared" si="3"/>
        <v>1.3882036385951022</v>
      </c>
      <c r="P68" s="22">
        <f t="shared" si="4"/>
        <v>2.2097558636039194</v>
      </c>
    </row>
    <row r="69" spans="1:41" x14ac:dyDescent="0.45">
      <c r="A69" s="24" t="s">
        <v>36</v>
      </c>
      <c r="B69" s="24" t="s">
        <v>10</v>
      </c>
      <c r="C69" s="24" t="s">
        <v>40</v>
      </c>
      <c r="D69" s="24" t="s">
        <v>38</v>
      </c>
      <c r="E69" s="24" t="s">
        <v>35</v>
      </c>
      <c r="F69" s="24" t="s">
        <v>34</v>
      </c>
      <c r="G69" s="26" t="s">
        <v>37</v>
      </c>
      <c r="H69" s="26" t="s">
        <v>20</v>
      </c>
      <c r="I69" s="26" t="s">
        <v>61</v>
      </c>
      <c r="N69" s="24" t="s">
        <v>36</v>
      </c>
      <c r="O69" s="1">
        <f t="shared" si="3"/>
        <v>-8.0208884555419593E-2</v>
      </c>
      <c r="P69" s="22">
        <f t="shared" si="4"/>
        <v>0.19164500550459843</v>
      </c>
    </row>
    <row r="70" spans="1:41" x14ac:dyDescent="0.45">
      <c r="A70" s="23" t="s">
        <v>31</v>
      </c>
      <c r="B70" s="23" t="s">
        <v>6</v>
      </c>
      <c r="C70" s="23" t="s">
        <v>30</v>
      </c>
      <c r="D70" s="27" t="s">
        <v>69</v>
      </c>
      <c r="E70" s="27" t="s">
        <v>33</v>
      </c>
      <c r="F70" s="26" t="s">
        <v>19</v>
      </c>
      <c r="G70" s="26" t="s">
        <v>20</v>
      </c>
      <c r="H70" s="19"/>
      <c r="I70" s="19"/>
      <c r="N70" s="23" t="s">
        <v>31</v>
      </c>
      <c r="O70" s="1">
        <f t="shared" si="3"/>
        <v>-0.19931972903659026</v>
      </c>
      <c r="P70" s="22">
        <f t="shared" si="4"/>
        <v>1.9464533925149581E-2</v>
      </c>
    </row>
    <row r="71" spans="1:41" x14ac:dyDescent="0.45">
      <c r="A71" s="23" t="s">
        <v>6</v>
      </c>
      <c r="B71" s="23" t="s">
        <v>30</v>
      </c>
      <c r="C71" s="23" t="s">
        <v>31</v>
      </c>
      <c r="D71" s="23" t="s">
        <v>5</v>
      </c>
      <c r="E71" s="23" t="s">
        <v>7</v>
      </c>
      <c r="F71" s="26" t="s">
        <v>20</v>
      </c>
      <c r="G71" s="24" t="s">
        <v>9</v>
      </c>
      <c r="H71" s="19"/>
      <c r="I71" s="19"/>
      <c r="N71" s="23" t="s">
        <v>6</v>
      </c>
      <c r="O71" s="1">
        <f t="shared" si="3"/>
        <v>-6.7601662175912278E-2</v>
      </c>
      <c r="P71" s="22">
        <f t="shared" si="4"/>
        <v>5.651075078706079E-2</v>
      </c>
    </row>
    <row r="72" spans="1:41" x14ac:dyDescent="0.45">
      <c r="A72" s="27" t="s">
        <v>69</v>
      </c>
      <c r="B72" s="27" t="s">
        <v>22</v>
      </c>
      <c r="C72" s="27" t="s">
        <v>48</v>
      </c>
      <c r="D72" s="27" t="s">
        <v>33</v>
      </c>
      <c r="E72" s="26" t="s">
        <v>19</v>
      </c>
      <c r="F72" s="23" t="s">
        <v>31</v>
      </c>
      <c r="G72" s="19"/>
      <c r="H72" s="19"/>
      <c r="I72" s="19"/>
      <c r="N72" s="27" t="s">
        <v>69</v>
      </c>
      <c r="O72" s="1">
        <f t="shared" si="3"/>
        <v>-0.2335784855026426</v>
      </c>
      <c r="P72" s="22">
        <f t="shared" si="4"/>
        <v>-0.74933455546265071</v>
      </c>
    </row>
    <row r="73" spans="1:41" x14ac:dyDescent="0.45">
      <c r="A73" s="23" t="s">
        <v>7</v>
      </c>
      <c r="B73" s="23" t="s">
        <v>6</v>
      </c>
      <c r="C73" s="23" t="s">
        <v>30</v>
      </c>
      <c r="D73" s="23" t="s">
        <v>32</v>
      </c>
      <c r="E73" s="23" t="s">
        <v>44</v>
      </c>
      <c r="F73" s="23" t="s">
        <v>45</v>
      </c>
      <c r="G73" s="23" t="s">
        <v>23</v>
      </c>
      <c r="H73" s="23" t="s">
        <v>8</v>
      </c>
      <c r="I73" s="23" t="s">
        <v>5</v>
      </c>
      <c r="N73" s="23" t="s">
        <v>7</v>
      </c>
      <c r="O73" s="1">
        <f t="shared" si="3"/>
        <v>-4.5347173975564578E-2</v>
      </c>
      <c r="P73" s="22">
        <f t="shared" si="4"/>
        <v>0.41354075113333316</v>
      </c>
    </row>
    <row r="75" spans="1:41" ht="17" thickBot="1" x14ac:dyDescent="0.5"/>
    <row r="76" spans="1:41" x14ac:dyDescent="0.45">
      <c r="B76" s="30" t="s">
        <v>169</v>
      </c>
      <c r="C76" s="31"/>
      <c r="D76" s="31"/>
      <c r="E76" s="31"/>
      <c r="F76" s="31"/>
      <c r="G76" s="31"/>
      <c r="H76" s="31"/>
      <c r="I76" s="31"/>
      <c r="J76" s="31"/>
      <c r="K76" s="31"/>
      <c r="L76" s="32"/>
      <c r="P76" s="33" t="s">
        <v>172</v>
      </c>
      <c r="Q76" s="31"/>
      <c r="R76" s="31"/>
      <c r="S76" s="31"/>
      <c r="T76" s="31"/>
      <c r="U76" s="31"/>
      <c r="V76" s="31"/>
      <c r="W76" s="31"/>
      <c r="X76" s="31"/>
      <c r="Y76" s="31"/>
      <c r="Z76" s="32"/>
      <c r="AD76" s="33" t="s">
        <v>173</v>
      </c>
      <c r="AE76" s="31"/>
      <c r="AF76" s="31"/>
      <c r="AG76" s="31"/>
      <c r="AH76" s="31"/>
      <c r="AI76" s="31"/>
      <c r="AJ76" s="31"/>
      <c r="AK76" s="31"/>
      <c r="AL76" s="31"/>
      <c r="AM76" s="31"/>
      <c r="AN76" s="32"/>
    </row>
    <row r="77" spans="1:41" ht="17" thickBot="1" x14ac:dyDescent="0.5">
      <c r="B77" s="34" t="s">
        <v>73</v>
      </c>
      <c r="C77" s="35">
        <v>1</v>
      </c>
      <c r="D77" s="35">
        <v>2</v>
      </c>
      <c r="E77" s="35">
        <v>3</v>
      </c>
      <c r="F77" s="35">
        <v>4</v>
      </c>
      <c r="G77" s="35">
        <v>5</v>
      </c>
      <c r="H77" s="35">
        <v>6</v>
      </c>
      <c r="I77" s="35">
        <v>7</v>
      </c>
      <c r="J77" s="35">
        <v>8</v>
      </c>
      <c r="K77" s="35">
        <v>9</v>
      </c>
      <c r="L77" s="36">
        <v>10</v>
      </c>
      <c r="M77" s="1" t="s">
        <v>170</v>
      </c>
      <c r="P77" s="37" t="s">
        <v>73</v>
      </c>
      <c r="Q77" s="38">
        <v>1</v>
      </c>
      <c r="R77" s="38">
        <v>2</v>
      </c>
      <c r="S77" s="38">
        <v>3</v>
      </c>
      <c r="T77" s="38">
        <v>4</v>
      </c>
      <c r="U77" s="38">
        <v>5</v>
      </c>
      <c r="V77" s="38">
        <v>6</v>
      </c>
      <c r="W77" s="38">
        <v>7</v>
      </c>
      <c r="X77" s="38">
        <v>8</v>
      </c>
      <c r="Y77" s="38">
        <v>9</v>
      </c>
      <c r="Z77" s="39">
        <v>10</v>
      </c>
      <c r="AA77" s="1" t="s">
        <v>170</v>
      </c>
      <c r="AC77" s="40"/>
      <c r="AD77" s="37" t="s">
        <v>166</v>
      </c>
      <c r="AE77" s="35">
        <v>1</v>
      </c>
      <c r="AF77" s="35">
        <v>2</v>
      </c>
      <c r="AG77" s="35">
        <v>3</v>
      </c>
      <c r="AH77" s="35">
        <v>4</v>
      </c>
      <c r="AI77" s="35">
        <v>5</v>
      </c>
      <c r="AJ77" s="35">
        <v>6</v>
      </c>
      <c r="AK77" s="35">
        <v>7</v>
      </c>
      <c r="AL77" s="35">
        <v>8</v>
      </c>
      <c r="AM77" s="35">
        <v>9</v>
      </c>
      <c r="AN77" s="36">
        <v>10</v>
      </c>
      <c r="AO77" s="1" t="s">
        <v>170</v>
      </c>
    </row>
    <row r="78" spans="1:41" x14ac:dyDescent="0.45">
      <c r="A78" s="41" t="s">
        <v>0</v>
      </c>
      <c r="B78" s="33">
        <f>IFERROR(INDEX(dataset_okres!$C$2:$C$83,MATCH(Calc_UoZ!A2,dataset_okres!$B$2:$B$83,0)),"n/a")</f>
        <v>7936.5833333333339</v>
      </c>
      <c r="C78" s="31">
        <f>IFERROR(INDEX(dataset_okres!$C$2:$C$83,MATCH(Calc_UoZ!B2,dataset_okres!$B$2:$B$83,0)),"n/a")</f>
        <v>1384.75</v>
      </c>
      <c r="D78" s="31">
        <f>IFERROR(INDEX(dataset_okres!$C$2:$C$83,MATCH(Calc_UoZ!C2,dataset_okres!$B$2:$B$83,0)),"n/a")</f>
        <v>1367.5</v>
      </c>
      <c r="E78" s="31">
        <f>IFERROR(INDEX(dataset_okres!$C$2:$C$83,MATCH(Calc_UoZ!D2,dataset_okres!$B$2:$B$83,0)),"n/a")</f>
        <v>1762.3333333333333</v>
      </c>
      <c r="F78" s="31">
        <f>IFERROR(INDEX(dataset_okres!$C$2:$C$83,MATCH(Calc_UoZ!E2,dataset_okres!$B$2:$B$83,0)),"n/a")</f>
        <v>2619.5833333333335</v>
      </c>
      <c r="G78" s="31" t="str">
        <f>IFERROR(INDEX(dataset_okres!$C$2:$C$83,MATCH(Calc_UoZ!F2,dataset_okres!$B$2:$B$83,0)),"n/a")</f>
        <v>n/a</v>
      </c>
      <c r="H78" s="31" t="str">
        <f>IFERROR(INDEX(dataset_okres!$C$2:$C$83,MATCH(Calc_UoZ!G2,dataset_okres!$B$2:$B$83,0)),"n/a")</f>
        <v>n/a</v>
      </c>
      <c r="I78" s="31" t="str">
        <f>IFERROR(INDEX(dataset_okres!$C$2:$C$83,MATCH(Calc_UoZ!H2,dataset_okres!$B$2:$B$83,0)),"n/a")</f>
        <v>n/a</v>
      </c>
      <c r="J78" s="31" t="str">
        <f>IFERROR(INDEX(dataset_okres!$C$2:$C$83,MATCH(Calc_UoZ!I2,dataset_okres!$B$2:$B$83,0)),"n/a")</f>
        <v>n/a</v>
      </c>
      <c r="K78" s="31" t="str">
        <f>IFERROR(INDEX(dataset_okres!$C$2:$C$83,MATCH(Calc_UoZ!J2,dataset_okres!$B$2:$B$83,0)),"n/a")</f>
        <v>n/a</v>
      </c>
      <c r="L78" s="32" t="str">
        <f>IFERROR(INDEX(dataset_okres!$C$2:$C$83,MATCH(Calc_UoZ!K2,dataset_okres!$B$2:$B$83,0)),"n/a")</f>
        <v>n/a</v>
      </c>
      <c r="M78" s="1">
        <f>SUM(B78:L78)</f>
        <v>15070.750000000002</v>
      </c>
      <c r="O78" s="41" t="s">
        <v>0</v>
      </c>
      <c r="P78" s="33">
        <f>IFERROR(INDEX(dataset_okres!$D$2:$D$83,MATCH(Calc_UoZ!A2,dataset_okres!$B$2:$B$83,0)),"n/a")</f>
        <v>25404.249999999996</v>
      </c>
      <c r="Q78" s="31">
        <f>IFERROR(INDEX(dataset_okres!$D$2:$D$83,MATCH(Calc_UoZ!B2,dataset_okres!$B$2:$B$83,0)),"n/a")</f>
        <v>3157.25</v>
      </c>
      <c r="R78" s="31">
        <f>IFERROR(INDEX(dataset_okres!$D$2:$D$83,MATCH(Calc_UoZ!C2,dataset_okres!$B$2:$B$83,0)),"n/a")</f>
        <v>228.91666666666666</v>
      </c>
      <c r="S78" s="31">
        <f>IFERROR(INDEX(dataset_okres!$D$2:$D$83,MATCH(Calc_UoZ!D2,dataset_okres!$B$2:$B$83,0)),"n/a")</f>
        <v>1640.25</v>
      </c>
      <c r="T78" s="31">
        <f>IFERROR(INDEX(dataset_okres!$D$2:$D$83,MATCH(Calc_UoZ!E2,dataset_okres!$B$2:$B$83,0)),"n/a")</f>
        <v>1721.8333333333333</v>
      </c>
      <c r="U78" s="31" t="str">
        <f>IFERROR(INDEX(dataset_okres!$D$2:$D$83,MATCH(Calc_UoZ!F2,dataset_okres!$B$2:$B$83,0)),"n/a")</f>
        <v>n/a</v>
      </c>
      <c r="V78" s="31" t="str">
        <f>IFERROR(INDEX(dataset_okres!$D$2:$D$83,MATCH(Calc_UoZ!G2,dataset_okres!$B$2:$B$83,0)),"n/a")</f>
        <v>n/a</v>
      </c>
      <c r="W78" s="31" t="str">
        <f>IFERROR(INDEX(dataset_okres!$D$2:$D$83,MATCH(Calc_UoZ!H2,dataset_okres!$B$2:$B$83,0)),"n/a")</f>
        <v>n/a</v>
      </c>
      <c r="X78" s="31" t="str">
        <f>IFERROR(INDEX(dataset_okres!$D$2:$D$83,MATCH(Calc_UoZ!I2,dataset_okres!$B$2:$B$83,0)),"n/a")</f>
        <v>n/a</v>
      </c>
      <c r="Y78" s="31" t="str">
        <f>IFERROR(INDEX(dataset_okres!$D$2:$D$83,MATCH(Calc_UoZ!J2,dataset_okres!$B$2:$B$83,0)),"n/a")</f>
        <v>n/a</v>
      </c>
      <c r="Z78" s="32" t="str">
        <f>IFERROR(INDEX(dataset_okres!$D$2:$D$83,MATCH(Calc_UoZ!K2,dataset_okres!$B$2:$B$83,0)),"n/a")</f>
        <v>n/a</v>
      </c>
      <c r="AA78" s="1">
        <f>SUM(P78:Z78)</f>
        <v>32152.499999999996</v>
      </c>
      <c r="AC78" s="41" t="s">
        <v>0</v>
      </c>
      <c r="AD78" s="33">
        <f>IFERROR(INDEX(dataset_okres!$E$2:$E$83,MATCH(Calc_UoZ!A2,dataset_okres!$B$2:$B$83,0)),"")</f>
        <v>-17467.666666666664</v>
      </c>
      <c r="AE78" s="31">
        <f>IFERROR(INDEX(dataset_okres!$E$2:$E$83,MATCH(Calc_UoZ!B2,dataset_okres!$B$2:$B$83,0)),"")</f>
        <v>-1772.5</v>
      </c>
      <c r="AF78" s="31">
        <f>IFERROR(INDEX(dataset_okres!$E$2:$E$83,MATCH(Calc_UoZ!C2,dataset_okres!$B$2:$B$83,0)),"")</f>
        <v>1138.5833333333333</v>
      </c>
      <c r="AG78" s="31">
        <f>IFERROR(INDEX(dataset_okres!$E$2:$E$83,MATCH(Calc_UoZ!D2,dataset_okres!$B$2:$B$83,0)),"")</f>
        <v>122.08333333333326</v>
      </c>
      <c r="AH78" s="31">
        <f>IFERROR(INDEX(dataset_okres!$E$2:$E$83,MATCH(Calc_UoZ!E2,dataset_okres!$B$2:$B$83,0)),"")</f>
        <v>897.75000000000023</v>
      </c>
      <c r="AI78" s="31" t="str">
        <f>IFERROR(INDEX(dataset_okres!$E$2:$E$83,MATCH(Calc_UoZ!F2,dataset_okres!$B$2:$B$83,0)),"")</f>
        <v/>
      </c>
      <c r="AJ78" s="31" t="str">
        <f>IFERROR(INDEX(dataset_okres!$E$2:$E$83,MATCH(Calc_UoZ!G2,dataset_okres!$B$2:$B$83,0)),"")</f>
        <v/>
      </c>
      <c r="AK78" s="31" t="str">
        <f>IFERROR(INDEX(dataset_okres!$E$2:$E$83,MATCH(Calc_UoZ!H2,dataset_okres!$B$2:$B$83,0)),"")</f>
        <v/>
      </c>
      <c r="AL78" s="31" t="str">
        <f>IFERROR(INDEX(dataset_okres!$E$2:$E$83,MATCH(Calc_UoZ!I2,dataset_okres!$B$2:$B$83,0)),"")</f>
        <v/>
      </c>
      <c r="AM78" s="31" t="str">
        <f>IFERROR(INDEX(dataset_okres!$E$2:$E$83,MATCH(Calc_UoZ!J2,dataset_okres!$B$2:$B$83,0)),"")</f>
        <v/>
      </c>
      <c r="AN78" s="32" t="str">
        <f>IFERROR(INDEX(dataset_okres!$E$2:$E$83,MATCH(Calc_UoZ!K2,dataset_okres!$B$2:$B$83,0)),"")</f>
        <v/>
      </c>
      <c r="AO78" s="42">
        <f>SUM(AD78:AN78)</f>
        <v>-17081.75</v>
      </c>
    </row>
    <row r="79" spans="1:41" x14ac:dyDescent="0.45">
      <c r="A79" s="41" t="s">
        <v>5</v>
      </c>
      <c r="B79" s="37">
        <f>IFERROR(INDEX(dataset_okres!$C$2:$C$83,MATCH(Calc_UoZ!A3,dataset_okres!$B$2:$B$83,0)),"n/a")</f>
        <v>2535.6666666666665</v>
      </c>
      <c r="C79" s="38">
        <f>IFERROR(INDEX(dataset_okres!$C$2:$C$83,MATCH(Calc_UoZ!B3,dataset_okres!$B$2:$B$83,0)),"n/a")</f>
        <v>1367.0833333333333</v>
      </c>
      <c r="D79" s="38">
        <f>IFERROR(INDEX(dataset_okres!$C$2:$C$83,MATCH(Calc_UoZ!C3,dataset_okres!$B$2:$B$83,0)),"n/a")</f>
        <v>1580.6666666666667</v>
      </c>
      <c r="E79" s="38">
        <f>IFERROR(INDEX(dataset_okres!$C$2:$C$83,MATCH(Calc_UoZ!D3,dataset_okres!$B$2:$B$83,0)),"n/a")</f>
        <v>2306.5833333333335</v>
      </c>
      <c r="F79" s="38">
        <f>IFERROR(INDEX(dataset_okres!$C$2:$C$83,MATCH(Calc_UoZ!E3,dataset_okres!$B$2:$B$83,0)),"n/a")</f>
        <v>513.5</v>
      </c>
      <c r="G79" s="38">
        <f>IFERROR(INDEX(dataset_okres!$C$2:$C$83,MATCH(Calc_UoZ!F3,dataset_okres!$B$2:$B$83,0)),"n/a")</f>
        <v>2041.75</v>
      </c>
      <c r="H79" s="38">
        <f>IFERROR(INDEX(dataset_okres!$C$2:$C$83,MATCH(Calc_UoZ!G3,dataset_okres!$B$2:$B$83,0)),"n/a")</f>
        <v>1629.0833333333333</v>
      </c>
      <c r="I79" s="38">
        <f>IFERROR(INDEX(dataset_okres!$C$2:$C$83,MATCH(Calc_UoZ!H3,dataset_okres!$B$2:$B$83,0)),"n/a")</f>
        <v>951.5</v>
      </c>
      <c r="J79" s="38" t="str">
        <f>IFERROR(INDEX(dataset_okres!$C$2:$C$83,MATCH(Calc_UoZ!I3,dataset_okres!$B$2:$B$83,0)),"n/a")</f>
        <v>n/a</v>
      </c>
      <c r="K79" s="38" t="str">
        <f>IFERROR(INDEX(dataset_okres!$C$2:$C$83,MATCH(Calc_UoZ!J3,dataset_okres!$B$2:$B$83,0)),"n/a")</f>
        <v>n/a</v>
      </c>
      <c r="L79" s="39" t="str">
        <f>IFERROR(INDEX(dataset_okres!$C$2:$C$83,MATCH(Calc_UoZ!K3,dataset_okres!$B$2:$B$83,0)),"n/a")</f>
        <v>n/a</v>
      </c>
      <c r="M79" s="1">
        <f t="shared" ref="M79:M142" si="5">SUM(B79:L79)</f>
        <v>12925.833333333334</v>
      </c>
      <c r="O79" s="41" t="s">
        <v>5</v>
      </c>
      <c r="P79" s="37">
        <f>IFERROR(INDEX(dataset_okres!$D$2:$D$83,MATCH(Calc_UoZ!A3,dataset_okres!$B$2:$B$83,0)),"n/a")</f>
        <v>809.58333333333337</v>
      </c>
      <c r="Q79" s="38">
        <f>IFERROR(INDEX(dataset_okres!$D$2:$D$83,MATCH(Calc_UoZ!B3,dataset_okres!$B$2:$B$83,0)),"n/a")</f>
        <v>268.91666666666669</v>
      </c>
      <c r="R79" s="38">
        <f>IFERROR(INDEX(dataset_okres!$D$2:$D$83,MATCH(Calc_UoZ!C3,dataset_okres!$B$2:$B$83,0)),"n/a")</f>
        <v>414.83333333333331</v>
      </c>
      <c r="S79" s="38">
        <f>IFERROR(INDEX(dataset_okres!$D$2:$D$83,MATCH(Calc_UoZ!D3,dataset_okres!$B$2:$B$83,0)),"n/a")</f>
        <v>132.58333333333334</v>
      </c>
      <c r="T79" s="38">
        <f>IFERROR(INDEX(dataset_okres!$D$2:$D$83,MATCH(Calc_UoZ!E3,dataset_okres!$B$2:$B$83,0)),"n/a")</f>
        <v>139.75</v>
      </c>
      <c r="U79" s="38">
        <f>IFERROR(INDEX(dataset_okres!$D$2:$D$83,MATCH(Calc_UoZ!F3,dataset_okres!$B$2:$B$83,0)),"n/a")</f>
        <v>456.16666666666669</v>
      </c>
      <c r="V79" s="38">
        <f>IFERROR(INDEX(dataset_okres!$D$2:$D$83,MATCH(Calc_UoZ!G3,dataset_okres!$B$2:$B$83,0)),"n/a")</f>
        <v>233.5</v>
      </c>
      <c r="W79" s="38">
        <f>IFERROR(INDEX(dataset_okres!$D$2:$D$83,MATCH(Calc_UoZ!H3,dataset_okres!$B$2:$B$83,0)),"n/a")</f>
        <v>71.083333333333329</v>
      </c>
      <c r="X79" s="38" t="str">
        <f>IFERROR(INDEX(dataset_okres!$D$2:$D$83,MATCH(Calc_UoZ!I3,dataset_okres!$B$2:$B$83,0)),"n/a")</f>
        <v>n/a</v>
      </c>
      <c r="Y79" s="38" t="str">
        <f>IFERROR(INDEX(dataset_okres!$D$2:$D$83,MATCH(Calc_UoZ!J3,dataset_okres!$B$2:$B$83,0)),"n/a")</f>
        <v>n/a</v>
      </c>
      <c r="Z79" s="39" t="str">
        <f>IFERROR(INDEX(dataset_okres!$D$2:$D$83,MATCH(Calc_UoZ!K3,dataset_okres!$B$2:$B$83,0)),"n/a")</f>
        <v>n/a</v>
      </c>
      <c r="AA79" s="1">
        <f t="shared" ref="AA79:AA142" si="6">SUM(P79:Z79)</f>
        <v>2526.4166666666665</v>
      </c>
      <c r="AC79" s="41" t="s">
        <v>5</v>
      </c>
      <c r="AD79" s="37">
        <f>IFERROR(INDEX(dataset_okres!$E$2:$E$83,MATCH(Calc_UoZ!A3,dataset_okres!$B$2:$B$83,0)),"")</f>
        <v>1726.083333333333</v>
      </c>
      <c r="AE79" s="38">
        <f>IFERROR(INDEX(dataset_okres!$E$2:$E$83,MATCH(Calc_UoZ!B3,dataset_okres!$B$2:$B$83,0)),"")</f>
        <v>1098.1666666666665</v>
      </c>
      <c r="AF79" s="38">
        <f>IFERROR(INDEX(dataset_okres!$E$2:$E$83,MATCH(Calc_UoZ!C3,dataset_okres!$B$2:$B$83,0)),"")</f>
        <v>1165.8333333333335</v>
      </c>
      <c r="AG79" s="38">
        <f>IFERROR(INDEX(dataset_okres!$E$2:$E$83,MATCH(Calc_UoZ!D3,dataset_okres!$B$2:$B$83,0)),"")</f>
        <v>2174</v>
      </c>
      <c r="AH79" s="38">
        <f>IFERROR(INDEX(dataset_okres!$E$2:$E$83,MATCH(Calc_UoZ!E3,dataset_okres!$B$2:$B$83,0)),"")</f>
        <v>373.75</v>
      </c>
      <c r="AI79" s="38">
        <f>IFERROR(INDEX(dataset_okres!$E$2:$E$83,MATCH(Calc_UoZ!F3,dataset_okres!$B$2:$B$83,0)),"")</f>
        <v>1585.5833333333333</v>
      </c>
      <c r="AJ79" s="38">
        <f>IFERROR(INDEX(dataset_okres!$E$2:$E$83,MATCH(Calc_UoZ!G3,dataset_okres!$B$2:$B$83,0)),"")</f>
        <v>1395.5833333333333</v>
      </c>
      <c r="AK79" s="38">
        <f>IFERROR(INDEX(dataset_okres!$E$2:$E$83,MATCH(Calc_UoZ!H3,dataset_okres!$B$2:$B$83,0)),"")</f>
        <v>880.41666666666663</v>
      </c>
      <c r="AL79" s="38" t="str">
        <f>IFERROR(INDEX(dataset_okres!$E$2:$E$83,MATCH(Calc_UoZ!I3,dataset_okres!$B$2:$B$83,0)),"")</f>
        <v/>
      </c>
      <c r="AM79" s="38" t="str">
        <f>IFERROR(INDEX(dataset_okres!$E$2:$E$83,MATCH(Calc_UoZ!J3,dataset_okres!$B$2:$B$83,0)),"")</f>
        <v/>
      </c>
      <c r="AN79" s="39" t="str">
        <f>IFERROR(INDEX(dataset_okres!$E$2:$E$83,MATCH(Calc_UoZ!K3,dataset_okres!$B$2:$B$83,0)),"")</f>
        <v/>
      </c>
      <c r="AO79" s="42">
        <f t="shared" ref="AO79:AO142" si="7">SUM(AD79:AN79)</f>
        <v>10399.416666666666</v>
      </c>
    </row>
    <row r="80" spans="1:41" x14ac:dyDescent="0.45">
      <c r="A80" s="41" t="s">
        <v>12</v>
      </c>
      <c r="B80" s="37">
        <f>IFERROR(INDEX(dataset_okres!$C$2:$C$83,MATCH(Calc_UoZ!A4,dataset_okres!$B$2:$B$83,0)),"n/a")</f>
        <v>4633.5</v>
      </c>
      <c r="C80" s="38">
        <f>IFERROR(INDEX(dataset_okres!$C$2:$C$83,MATCH(Calc_UoZ!B4,dataset_okres!$B$2:$B$83,0)),"n/a")</f>
        <v>1895.1666666666667</v>
      </c>
      <c r="D80" s="38">
        <f>IFERROR(INDEX(dataset_okres!$C$2:$C$83,MATCH(Calc_UoZ!C4,dataset_okres!$B$2:$B$83,0)),"n/a")</f>
        <v>3961.25</v>
      </c>
      <c r="E80" s="38">
        <f>IFERROR(INDEX(dataset_okres!$C$2:$C$83,MATCH(Calc_UoZ!D4,dataset_okres!$B$2:$B$83,0)),"n/a")</f>
        <v>6707.166666666667</v>
      </c>
      <c r="F80" s="38">
        <f>IFERROR(INDEX(dataset_okres!$C$2:$C$83,MATCH(Calc_UoZ!E4,dataset_okres!$B$2:$B$83,0)),"n/a")</f>
        <v>1938.5</v>
      </c>
      <c r="G80" s="38">
        <f>IFERROR(INDEX(dataset_okres!$C$2:$C$83,MATCH(Calc_UoZ!F4,dataset_okres!$B$2:$B$83,0)),"n/a")</f>
        <v>1317.9166666666667</v>
      </c>
      <c r="H80" s="38" t="str">
        <f>IFERROR(INDEX(dataset_okres!$C$2:$C$83,MATCH(Calc_UoZ!G4,dataset_okres!$B$2:$B$83,0)),"n/a")</f>
        <v>n/a</v>
      </c>
      <c r="I80" s="38" t="str">
        <f>IFERROR(INDEX(dataset_okres!$C$2:$C$83,MATCH(Calc_UoZ!H4,dataset_okres!$B$2:$B$83,0)),"n/a")</f>
        <v>n/a</v>
      </c>
      <c r="J80" s="38" t="str">
        <f>IFERROR(INDEX(dataset_okres!$C$2:$C$83,MATCH(Calc_UoZ!I4,dataset_okres!$B$2:$B$83,0)),"n/a")</f>
        <v>n/a</v>
      </c>
      <c r="K80" s="38" t="str">
        <f>IFERROR(INDEX(dataset_okres!$C$2:$C$83,MATCH(Calc_UoZ!J4,dataset_okres!$B$2:$B$83,0)),"n/a")</f>
        <v>n/a</v>
      </c>
      <c r="L80" s="39" t="str">
        <f>IFERROR(INDEX(dataset_okres!$C$2:$C$83,MATCH(Calc_UoZ!K4,dataset_okres!$B$2:$B$83,0)),"n/a")</f>
        <v>n/a</v>
      </c>
      <c r="M80" s="1">
        <f t="shared" si="5"/>
        <v>20453.500000000004</v>
      </c>
      <c r="O80" s="41" t="s">
        <v>12</v>
      </c>
      <c r="P80" s="37">
        <f>IFERROR(INDEX(dataset_okres!$D$2:$D$83,MATCH(Calc_UoZ!A4,dataset_okres!$B$2:$B$83,0)),"n/a")</f>
        <v>194.33333333333334</v>
      </c>
      <c r="Q80" s="38">
        <f>IFERROR(INDEX(dataset_okres!$D$2:$D$83,MATCH(Calc_UoZ!B4,dataset_okres!$B$2:$B$83,0)),"n/a")</f>
        <v>204.33333333333334</v>
      </c>
      <c r="R80" s="38">
        <f>IFERROR(INDEX(dataset_okres!$D$2:$D$83,MATCH(Calc_UoZ!C4,dataset_okres!$B$2:$B$83,0)),"n/a")</f>
        <v>56.5</v>
      </c>
      <c r="S80" s="38">
        <f>IFERROR(INDEX(dataset_okres!$D$2:$D$83,MATCH(Calc_UoZ!D4,dataset_okres!$B$2:$B$83,0)),"n/a")</f>
        <v>383</v>
      </c>
      <c r="T80" s="38">
        <f>IFERROR(INDEX(dataset_okres!$D$2:$D$83,MATCH(Calc_UoZ!E4,dataset_okres!$B$2:$B$83,0)),"n/a")</f>
        <v>162.41666666666666</v>
      </c>
      <c r="U80" s="38">
        <f>IFERROR(INDEX(dataset_okres!$D$2:$D$83,MATCH(Calc_UoZ!F4,dataset_okres!$B$2:$B$83,0)),"n/a")</f>
        <v>46.75</v>
      </c>
      <c r="V80" s="38" t="str">
        <f>IFERROR(INDEX(dataset_okres!$D$2:$D$83,MATCH(Calc_UoZ!G4,dataset_okres!$B$2:$B$83,0)),"n/a")</f>
        <v>n/a</v>
      </c>
      <c r="W80" s="38" t="str">
        <f>IFERROR(INDEX(dataset_okres!$D$2:$D$83,MATCH(Calc_UoZ!H4,dataset_okres!$B$2:$B$83,0)),"n/a")</f>
        <v>n/a</v>
      </c>
      <c r="X80" s="38" t="str">
        <f>IFERROR(INDEX(dataset_okres!$D$2:$D$83,MATCH(Calc_UoZ!I4,dataset_okres!$B$2:$B$83,0)),"n/a")</f>
        <v>n/a</v>
      </c>
      <c r="Y80" s="38" t="str">
        <f>IFERROR(INDEX(dataset_okres!$D$2:$D$83,MATCH(Calc_UoZ!J4,dataset_okres!$B$2:$B$83,0)),"n/a")</f>
        <v>n/a</v>
      </c>
      <c r="Z80" s="39" t="str">
        <f>IFERROR(INDEX(dataset_okres!$D$2:$D$83,MATCH(Calc_UoZ!K4,dataset_okres!$B$2:$B$83,0)),"n/a")</f>
        <v>n/a</v>
      </c>
      <c r="AA80" s="1">
        <f t="shared" si="6"/>
        <v>1047.3333333333335</v>
      </c>
      <c r="AC80" s="41" t="s">
        <v>12</v>
      </c>
      <c r="AD80" s="37">
        <f>IFERROR(INDEX(dataset_okres!$E$2:$E$83,MATCH(Calc_UoZ!A4,dataset_okres!$B$2:$B$83,0)),"")</f>
        <v>4439.166666666667</v>
      </c>
      <c r="AE80" s="38">
        <f>IFERROR(INDEX(dataset_okres!$E$2:$E$83,MATCH(Calc_UoZ!B4,dataset_okres!$B$2:$B$83,0)),"")</f>
        <v>1690.8333333333335</v>
      </c>
      <c r="AF80" s="38">
        <f>IFERROR(INDEX(dataset_okres!$E$2:$E$83,MATCH(Calc_UoZ!C4,dataset_okres!$B$2:$B$83,0)),"")</f>
        <v>3904.75</v>
      </c>
      <c r="AG80" s="38">
        <f>IFERROR(INDEX(dataset_okres!$E$2:$E$83,MATCH(Calc_UoZ!D4,dataset_okres!$B$2:$B$83,0)),"")</f>
        <v>6324.166666666667</v>
      </c>
      <c r="AH80" s="38">
        <f>IFERROR(INDEX(dataset_okres!$E$2:$E$83,MATCH(Calc_UoZ!E4,dataset_okres!$B$2:$B$83,0)),"")</f>
        <v>1776.0833333333333</v>
      </c>
      <c r="AI80" s="38">
        <f>IFERROR(INDEX(dataset_okres!$E$2:$E$83,MATCH(Calc_UoZ!F4,dataset_okres!$B$2:$B$83,0)),"")</f>
        <v>1271.1666666666667</v>
      </c>
      <c r="AJ80" s="38" t="str">
        <f>IFERROR(INDEX(dataset_okres!$E$2:$E$83,MATCH(Calc_UoZ!G4,dataset_okres!$B$2:$B$83,0)),"")</f>
        <v/>
      </c>
      <c r="AK80" s="38" t="str">
        <f>IFERROR(INDEX(dataset_okres!$E$2:$E$83,MATCH(Calc_UoZ!H4,dataset_okres!$B$2:$B$83,0)),"")</f>
        <v/>
      </c>
      <c r="AL80" s="38" t="str">
        <f>IFERROR(INDEX(dataset_okres!$E$2:$E$83,MATCH(Calc_UoZ!I4,dataset_okres!$B$2:$B$83,0)),"")</f>
        <v/>
      </c>
      <c r="AM80" s="38" t="str">
        <f>IFERROR(INDEX(dataset_okres!$E$2:$E$83,MATCH(Calc_UoZ!J4,dataset_okres!$B$2:$B$83,0)),"")</f>
        <v/>
      </c>
      <c r="AN80" s="39" t="str">
        <f>IFERROR(INDEX(dataset_okres!$E$2:$E$83,MATCH(Calc_UoZ!K4,dataset_okres!$B$2:$B$83,0)),"")</f>
        <v/>
      </c>
      <c r="AO80" s="42">
        <f t="shared" si="7"/>
        <v>19406.166666666668</v>
      </c>
    </row>
    <row r="81" spans="1:41" x14ac:dyDescent="0.45">
      <c r="A81" s="41" t="s">
        <v>17</v>
      </c>
      <c r="B81" s="37">
        <f>IFERROR(INDEX(dataset_okres!$C$2:$C$83,MATCH(Calc_UoZ!A5,dataset_okres!$B$2:$B$83,0)),"n/a")</f>
        <v>734.83333333333337</v>
      </c>
      <c r="C81" s="38">
        <f>IFERROR(INDEX(dataset_okres!$C$2:$C$83,MATCH(Calc_UoZ!B5,dataset_okres!$B$2:$B$83,0)),"n/a")</f>
        <v>1194.5833333333333</v>
      </c>
      <c r="D81" s="38">
        <f>IFERROR(INDEX(dataset_okres!$C$2:$C$83,MATCH(Calc_UoZ!C5,dataset_okres!$B$2:$B$83,0)),"n/a")</f>
        <v>954.83333333333337</v>
      </c>
      <c r="E81" s="38">
        <f>IFERROR(INDEX(dataset_okres!$C$2:$C$83,MATCH(Calc_UoZ!D5,dataset_okres!$B$2:$B$83,0)),"n/a")</f>
        <v>3702.75</v>
      </c>
      <c r="F81" s="38">
        <f>IFERROR(INDEX(dataset_okres!$C$2:$C$83,MATCH(Calc_UoZ!E5,dataset_okres!$B$2:$B$83,0)),"n/a")</f>
        <v>1656.5</v>
      </c>
      <c r="G81" s="38">
        <f>IFERROR(INDEX(dataset_okres!$C$2:$C$83,MATCH(Calc_UoZ!F5,dataset_okres!$B$2:$B$83,0)),"n/a")</f>
        <v>1767.25</v>
      </c>
      <c r="H81" s="38" t="str">
        <f>IFERROR(INDEX(dataset_okres!$C$2:$C$83,MATCH(Calc_UoZ!G5,dataset_okres!$B$2:$B$83,0)),"n/a")</f>
        <v>n/a</v>
      </c>
      <c r="I81" s="38" t="str">
        <f>IFERROR(INDEX(dataset_okres!$C$2:$C$83,MATCH(Calc_UoZ!H5,dataset_okres!$B$2:$B$83,0)),"n/a")</f>
        <v>n/a</v>
      </c>
      <c r="J81" s="38" t="str">
        <f>IFERROR(INDEX(dataset_okres!$C$2:$C$83,MATCH(Calc_UoZ!I5,dataset_okres!$B$2:$B$83,0)),"n/a")</f>
        <v>n/a</v>
      </c>
      <c r="K81" s="38" t="str">
        <f>IFERROR(INDEX(dataset_okres!$C$2:$C$83,MATCH(Calc_UoZ!J5,dataset_okres!$B$2:$B$83,0)),"n/a")</f>
        <v>n/a</v>
      </c>
      <c r="L81" s="39" t="str">
        <f>IFERROR(INDEX(dataset_okres!$C$2:$C$83,MATCH(Calc_UoZ!K5,dataset_okres!$B$2:$B$83,0)),"n/a")</f>
        <v>n/a</v>
      </c>
      <c r="M81" s="1">
        <f t="shared" si="5"/>
        <v>10010.75</v>
      </c>
      <c r="O81" s="41" t="s">
        <v>17</v>
      </c>
      <c r="P81" s="37">
        <f>IFERROR(INDEX(dataset_okres!$D$2:$D$83,MATCH(Calc_UoZ!A5,dataset_okres!$B$2:$B$83,0)),"n/a")</f>
        <v>500</v>
      </c>
      <c r="Q81" s="38">
        <f>IFERROR(INDEX(dataset_okres!$D$2:$D$83,MATCH(Calc_UoZ!B5,dataset_okres!$B$2:$B$83,0)),"n/a")</f>
        <v>1471.5</v>
      </c>
      <c r="R81" s="38">
        <f>IFERROR(INDEX(dataset_okres!$D$2:$D$83,MATCH(Calc_UoZ!C5,dataset_okres!$B$2:$B$83,0)),"n/a")</f>
        <v>179.83333333333334</v>
      </c>
      <c r="S81" s="38">
        <f>IFERROR(INDEX(dataset_okres!$D$2:$D$83,MATCH(Calc_UoZ!D5,dataset_okres!$B$2:$B$83,0)),"n/a")</f>
        <v>846.08333333333337</v>
      </c>
      <c r="T81" s="38">
        <f>IFERROR(INDEX(dataset_okres!$D$2:$D$83,MATCH(Calc_UoZ!E5,dataset_okres!$B$2:$B$83,0)),"n/a")</f>
        <v>1613.6666666666667</v>
      </c>
      <c r="U81" s="38">
        <f>IFERROR(INDEX(dataset_okres!$D$2:$D$83,MATCH(Calc_UoZ!F5,dataset_okres!$B$2:$B$83,0)),"n/a")</f>
        <v>1040.1666666666667</v>
      </c>
      <c r="V81" s="38" t="str">
        <f>IFERROR(INDEX(dataset_okres!$D$2:$D$83,MATCH(Calc_UoZ!G5,dataset_okres!$B$2:$B$83,0)),"n/a")</f>
        <v>n/a</v>
      </c>
      <c r="W81" s="38" t="str">
        <f>IFERROR(INDEX(dataset_okres!$D$2:$D$83,MATCH(Calc_UoZ!H5,dataset_okres!$B$2:$B$83,0)),"n/a")</f>
        <v>n/a</v>
      </c>
      <c r="X81" s="38" t="str">
        <f>IFERROR(INDEX(dataset_okres!$D$2:$D$83,MATCH(Calc_UoZ!I5,dataset_okres!$B$2:$B$83,0)),"n/a")</f>
        <v>n/a</v>
      </c>
      <c r="Y81" s="38" t="str">
        <f>IFERROR(INDEX(dataset_okres!$D$2:$D$83,MATCH(Calc_UoZ!J5,dataset_okres!$B$2:$B$83,0)),"n/a")</f>
        <v>n/a</v>
      </c>
      <c r="Z81" s="39" t="str">
        <f>IFERROR(INDEX(dataset_okres!$D$2:$D$83,MATCH(Calc_UoZ!K5,dataset_okres!$B$2:$B$83,0)),"n/a")</f>
        <v>n/a</v>
      </c>
      <c r="AA81" s="1">
        <f t="shared" si="6"/>
        <v>5651.2500000000009</v>
      </c>
      <c r="AC81" s="41" t="s">
        <v>17</v>
      </c>
      <c r="AD81" s="37">
        <f>IFERROR(INDEX(dataset_okres!$E$2:$E$83,MATCH(Calc_UoZ!A5,dataset_okres!$B$2:$B$83,0)),"")</f>
        <v>234.83333333333337</v>
      </c>
      <c r="AE81" s="38">
        <f>IFERROR(INDEX(dataset_okres!$E$2:$E$83,MATCH(Calc_UoZ!B5,dataset_okres!$B$2:$B$83,0)),"")</f>
        <v>-276.91666666666674</v>
      </c>
      <c r="AF81" s="38">
        <f>IFERROR(INDEX(dataset_okres!$E$2:$E$83,MATCH(Calc_UoZ!C5,dataset_okres!$B$2:$B$83,0)),"")</f>
        <v>775</v>
      </c>
      <c r="AG81" s="38">
        <f>IFERROR(INDEX(dataset_okres!$E$2:$E$83,MATCH(Calc_UoZ!D5,dataset_okres!$B$2:$B$83,0)),"")</f>
        <v>2856.6666666666665</v>
      </c>
      <c r="AH81" s="38">
        <f>IFERROR(INDEX(dataset_okres!$E$2:$E$83,MATCH(Calc_UoZ!E5,dataset_okres!$B$2:$B$83,0)),"")</f>
        <v>42.833333333333258</v>
      </c>
      <c r="AI81" s="38">
        <f>IFERROR(INDEX(dataset_okres!$E$2:$E$83,MATCH(Calc_UoZ!F5,dataset_okres!$B$2:$B$83,0)),"")</f>
        <v>727.08333333333326</v>
      </c>
      <c r="AJ81" s="38" t="str">
        <f>IFERROR(INDEX(dataset_okres!$E$2:$E$83,MATCH(Calc_UoZ!G5,dataset_okres!$B$2:$B$83,0)),"")</f>
        <v/>
      </c>
      <c r="AK81" s="38" t="str">
        <f>IFERROR(INDEX(dataset_okres!$E$2:$E$83,MATCH(Calc_UoZ!H5,dataset_okres!$B$2:$B$83,0)),"")</f>
        <v/>
      </c>
      <c r="AL81" s="38" t="str">
        <f>IFERROR(INDEX(dataset_okres!$E$2:$E$83,MATCH(Calc_UoZ!I5,dataset_okres!$B$2:$B$83,0)),"")</f>
        <v/>
      </c>
      <c r="AM81" s="38" t="str">
        <f>IFERROR(INDEX(dataset_okres!$E$2:$E$83,MATCH(Calc_UoZ!J5,dataset_okres!$B$2:$B$83,0)),"")</f>
        <v/>
      </c>
      <c r="AN81" s="39" t="str">
        <f>IFERROR(INDEX(dataset_okres!$E$2:$E$83,MATCH(Calc_UoZ!K5,dataset_okres!$B$2:$B$83,0)),"")</f>
        <v/>
      </c>
      <c r="AO81" s="42">
        <f t="shared" si="7"/>
        <v>4359.4999999999991</v>
      </c>
    </row>
    <row r="82" spans="1:41" x14ac:dyDescent="0.45">
      <c r="A82" s="41" t="s">
        <v>8</v>
      </c>
      <c r="B82" s="37">
        <f>IFERROR(INDEX(dataset_okres!$C$2:$C$83,MATCH(Calc_UoZ!A6,dataset_okres!$B$2:$B$83,0)),"n/a")</f>
        <v>2306.5833333333335</v>
      </c>
      <c r="C82" s="38">
        <f>IFERROR(INDEX(dataset_okres!$C$2:$C$83,MATCH(Calc_UoZ!B6,dataset_okres!$B$2:$B$83,0)),"n/a")</f>
        <v>2535.6666666666665</v>
      </c>
      <c r="D82" s="38">
        <f>IFERROR(INDEX(dataset_okres!$C$2:$C$83,MATCH(Calc_UoZ!C6,dataset_okres!$B$2:$B$83,0)),"n/a")</f>
        <v>1580.6666666666667</v>
      </c>
      <c r="E82" s="38">
        <f>IFERROR(INDEX(dataset_okres!$C$2:$C$83,MATCH(Calc_UoZ!D6,dataset_okres!$B$2:$B$83,0)),"n/a")</f>
        <v>951.5</v>
      </c>
      <c r="F82" s="38">
        <f>IFERROR(INDEX(dataset_okres!$C$2:$C$83,MATCH(Calc_UoZ!E6,dataset_okres!$B$2:$B$83,0)),"n/a")</f>
        <v>7684.083333333333</v>
      </c>
      <c r="G82" s="38">
        <f>IFERROR(INDEX(dataset_okres!$C$2:$C$83,MATCH(Calc_UoZ!F6,dataset_okres!$B$2:$B$83,0)),"n/a")</f>
        <v>3538.5833333333335</v>
      </c>
      <c r="H82" s="38">
        <f>IFERROR(INDEX(dataset_okres!$C$2:$C$83,MATCH(Calc_UoZ!G6,dataset_okres!$B$2:$B$83,0)),"n/a")</f>
        <v>2132.4166666666665</v>
      </c>
      <c r="I82" s="38">
        <f>IFERROR(INDEX(dataset_okres!$C$2:$C$83,MATCH(Calc_UoZ!H6,dataset_okres!$B$2:$B$83,0)),"n/a")</f>
        <v>4356.333333333333</v>
      </c>
      <c r="J82" s="38">
        <f>IFERROR(INDEX(dataset_okres!$C$2:$C$83,MATCH(Calc_UoZ!I6,dataset_okres!$B$2:$B$83,0)),"n/a")</f>
        <v>3268.5</v>
      </c>
      <c r="K82" s="38" t="str">
        <f>IFERROR(INDEX(dataset_okres!$C$2:$C$83,MATCH(Calc_UoZ!J6,dataset_okres!$B$2:$B$83,0)),"n/a")</f>
        <v>n/a</v>
      </c>
      <c r="L82" s="39" t="str">
        <f>IFERROR(INDEX(dataset_okres!$C$2:$C$83,MATCH(Calc_UoZ!K6,dataset_okres!$B$2:$B$83,0)),"n/a")</f>
        <v>n/a</v>
      </c>
      <c r="M82" s="1">
        <f t="shared" si="5"/>
        <v>28354.333333333332</v>
      </c>
      <c r="O82" s="41" t="s">
        <v>8</v>
      </c>
      <c r="P82" s="37">
        <f>IFERROR(INDEX(dataset_okres!$D$2:$D$83,MATCH(Calc_UoZ!A6,dataset_okres!$B$2:$B$83,0)),"n/a")</f>
        <v>132.58333333333334</v>
      </c>
      <c r="Q82" s="38">
        <f>IFERROR(INDEX(dataset_okres!$D$2:$D$83,MATCH(Calc_UoZ!B6,dataset_okres!$B$2:$B$83,0)),"n/a")</f>
        <v>809.58333333333337</v>
      </c>
      <c r="R82" s="38">
        <f>IFERROR(INDEX(dataset_okres!$D$2:$D$83,MATCH(Calc_UoZ!C6,dataset_okres!$B$2:$B$83,0)),"n/a")</f>
        <v>414.83333333333331</v>
      </c>
      <c r="S82" s="38">
        <f>IFERROR(INDEX(dataset_okres!$D$2:$D$83,MATCH(Calc_UoZ!D6,dataset_okres!$B$2:$B$83,0)),"n/a")</f>
        <v>71.083333333333329</v>
      </c>
      <c r="T82" s="38">
        <f>IFERROR(INDEX(dataset_okres!$D$2:$D$83,MATCH(Calc_UoZ!E6,dataset_okres!$B$2:$B$83,0)),"n/a")</f>
        <v>245</v>
      </c>
      <c r="U82" s="38">
        <f>IFERROR(INDEX(dataset_okres!$D$2:$D$83,MATCH(Calc_UoZ!F6,dataset_okres!$B$2:$B$83,0)),"n/a")</f>
        <v>149.83333333333334</v>
      </c>
      <c r="V82" s="38">
        <f>IFERROR(INDEX(dataset_okres!$D$2:$D$83,MATCH(Calc_UoZ!G6,dataset_okres!$B$2:$B$83,0)),"n/a")</f>
        <v>636.5</v>
      </c>
      <c r="W82" s="38">
        <f>IFERROR(INDEX(dataset_okres!$D$2:$D$83,MATCH(Calc_UoZ!H6,dataset_okres!$B$2:$B$83,0)),"n/a")</f>
        <v>108.66666666666667</v>
      </c>
      <c r="X82" s="38">
        <f>IFERROR(INDEX(dataset_okres!$D$2:$D$83,MATCH(Calc_UoZ!I6,dataset_okres!$B$2:$B$83,0)),"n/a")</f>
        <v>573.83333333333337</v>
      </c>
      <c r="Y82" s="38" t="str">
        <f>IFERROR(INDEX(dataset_okres!$D$2:$D$83,MATCH(Calc_UoZ!J6,dataset_okres!$B$2:$B$83,0)),"n/a")</f>
        <v>n/a</v>
      </c>
      <c r="Z82" s="39" t="str">
        <f>IFERROR(INDEX(dataset_okres!$D$2:$D$83,MATCH(Calc_UoZ!K6,dataset_okres!$B$2:$B$83,0)),"n/a")</f>
        <v>n/a</v>
      </c>
      <c r="AA82" s="1">
        <f t="shared" si="6"/>
        <v>3141.9166666666665</v>
      </c>
      <c r="AC82" s="41" t="s">
        <v>8</v>
      </c>
      <c r="AD82" s="37">
        <f>IFERROR(INDEX(dataset_okres!$E$2:$E$83,MATCH(Calc_UoZ!A6,dataset_okres!$B$2:$B$83,0)),"")</f>
        <v>2174</v>
      </c>
      <c r="AE82" s="38">
        <f>IFERROR(INDEX(dataset_okres!$E$2:$E$83,MATCH(Calc_UoZ!B6,dataset_okres!$B$2:$B$83,0)),"")</f>
        <v>1726.083333333333</v>
      </c>
      <c r="AF82" s="38">
        <f>IFERROR(INDEX(dataset_okres!$E$2:$E$83,MATCH(Calc_UoZ!C6,dataset_okres!$B$2:$B$83,0)),"")</f>
        <v>1165.8333333333335</v>
      </c>
      <c r="AG82" s="38">
        <f>IFERROR(INDEX(dataset_okres!$E$2:$E$83,MATCH(Calc_UoZ!D6,dataset_okres!$B$2:$B$83,0)),"")</f>
        <v>880.41666666666663</v>
      </c>
      <c r="AH82" s="38">
        <f>IFERROR(INDEX(dataset_okres!$E$2:$E$83,MATCH(Calc_UoZ!E6,dataset_okres!$B$2:$B$83,0)),"")</f>
        <v>7439.083333333333</v>
      </c>
      <c r="AI82" s="38">
        <f>IFERROR(INDEX(dataset_okres!$E$2:$E$83,MATCH(Calc_UoZ!F6,dataset_okres!$B$2:$B$83,0)),"")</f>
        <v>3388.75</v>
      </c>
      <c r="AJ82" s="38">
        <f>IFERROR(INDEX(dataset_okres!$E$2:$E$83,MATCH(Calc_UoZ!G6,dataset_okres!$B$2:$B$83,0)),"")</f>
        <v>1495.9166666666665</v>
      </c>
      <c r="AK82" s="38">
        <f>IFERROR(INDEX(dataset_okres!$E$2:$E$83,MATCH(Calc_UoZ!H6,dataset_okres!$B$2:$B$83,0)),"")</f>
        <v>4247.6666666666661</v>
      </c>
      <c r="AL82" s="38">
        <f>IFERROR(INDEX(dataset_okres!$E$2:$E$83,MATCH(Calc_UoZ!I6,dataset_okres!$B$2:$B$83,0)),"")</f>
        <v>2694.6666666666665</v>
      </c>
      <c r="AM82" s="38" t="str">
        <f>IFERROR(INDEX(dataset_okres!$E$2:$E$83,MATCH(Calc_UoZ!J6,dataset_okres!$B$2:$B$83,0)),"")</f>
        <v/>
      </c>
      <c r="AN82" s="39" t="str">
        <f>IFERROR(INDEX(dataset_okres!$E$2:$E$83,MATCH(Calc_UoZ!K6,dataset_okres!$B$2:$B$83,0)),"")</f>
        <v/>
      </c>
      <c r="AO82" s="42">
        <f t="shared" si="7"/>
        <v>25212.416666666668</v>
      </c>
    </row>
    <row r="83" spans="1:41" x14ac:dyDescent="0.45">
      <c r="A83" s="41" t="s">
        <v>30</v>
      </c>
      <c r="B83" s="37">
        <f>IFERROR(INDEX(dataset_okres!$C$2:$C$83,MATCH(Calc_UoZ!A7,dataset_okres!$B$2:$B$83,0)),"n/a")</f>
        <v>604.08333333333337</v>
      </c>
      <c r="C83" s="38">
        <f>IFERROR(INDEX(dataset_okres!$C$2:$C$83,MATCH(Calc_UoZ!B7,dataset_okres!$B$2:$B$83,0)),"n/a")</f>
        <v>984.41666666666663</v>
      </c>
      <c r="D83" s="38">
        <f>IFERROR(INDEX(dataset_okres!$C$2:$C$83,MATCH(Calc_UoZ!C7,dataset_okres!$B$2:$B$83,0)),"n/a")</f>
        <v>1367.0833333333333</v>
      </c>
      <c r="E83" s="38">
        <f>IFERROR(INDEX(dataset_okres!$C$2:$C$83,MATCH(Calc_UoZ!D7,dataset_okres!$B$2:$B$83,0)),"n/a")</f>
        <v>1580.6666666666667</v>
      </c>
      <c r="F83" s="38">
        <f>IFERROR(INDEX(dataset_okres!$C$2:$C$83,MATCH(Calc_UoZ!E7,dataset_okres!$B$2:$B$83,0)),"n/a")</f>
        <v>824.91666666666663</v>
      </c>
      <c r="G83" s="38">
        <f>IFERROR(INDEX(dataset_okres!$C$2:$C$83,MATCH(Calc_UoZ!F7,dataset_okres!$B$2:$B$83,0)),"n/a")</f>
        <v>2662.5</v>
      </c>
      <c r="H83" s="38" t="str">
        <f>IFERROR(INDEX(dataset_okres!$C$2:$C$83,MATCH(Calc_UoZ!G7,dataset_okres!$B$2:$B$83,0)),"n/a")</f>
        <v>n/a</v>
      </c>
      <c r="I83" s="38" t="str">
        <f>IFERROR(INDEX(dataset_okres!$C$2:$C$83,MATCH(Calc_UoZ!H7,dataset_okres!$B$2:$B$83,0)),"n/a")</f>
        <v>n/a</v>
      </c>
      <c r="J83" s="38" t="str">
        <f>IFERROR(INDEX(dataset_okres!$C$2:$C$83,MATCH(Calc_UoZ!I7,dataset_okres!$B$2:$B$83,0)),"n/a")</f>
        <v>n/a</v>
      </c>
      <c r="K83" s="38" t="str">
        <f>IFERROR(INDEX(dataset_okres!$C$2:$C$83,MATCH(Calc_UoZ!J7,dataset_okres!$B$2:$B$83,0)),"n/a")</f>
        <v>n/a</v>
      </c>
      <c r="L83" s="39" t="str">
        <f>IFERROR(INDEX(dataset_okres!$C$2:$C$83,MATCH(Calc_UoZ!K7,dataset_okres!$B$2:$B$83,0)),"n/a")</f>
        <v>n/a</v>
      </c>
      <c r="M83" s="1">
        <f t="shared" si="5"/>
        <v>8023.666666666667</v>
      </c>
      <c r="O83" s="41" t="s">
        <v>30</v>
      </c>
      <c r="P83" s="37">
        <f>IFERROR(INDEX(dataset_okres!$D$2:$D$83,MATCH(Calc_UoZ!A7,dataset_okres!$B$2:$B$83,0)),"n/a")</f>
        <v>60</v>
      </c>
      <c r="Q83" s="38">
        <f>IFERROR(INDEX(dataset_okres!$D$2:$D$83,MATCH(Calc_UoZ!B7,dataset_okres!$B$2:$B$83,0)),"n/a")</f>
        <v>286.75</v>
      </c>
      <c r="R83" s="38">
        <f>IFERROR(INDEX(dataset_okres!$D$2:$D$83,MATCH(Calc_UoZ!C7,dataset_okres!$B$2:$B$83,0)),"n/a")</f>
        <v>268.91666666666669</v>
      </c>
      <c r="S83" s="38">
        <f>IFERROR(INDEX(dataset_okres!$D$2:$D$83,MATCH(Calc_UoZ!D7,dataset_okres!$B$2:$B$83,0)),"n/a")</f>
        <v>414.83333333333331</v>
      </c>
      <c r="T83" s="38">
        <f>IFERROR(INDEX(dataset_okres!$D$2:$D$83,MATCH(Calc_UoZ!E7,dataset_okres!$B$2:$B$83,0)),"n/a")</f>
        <v>1043</v>
      </c>
      <c r="U83" s="38">
        <f>IFERROR(INDEX(dataset_okres!$D$2:$D$83,MATCH(Calc_UoZ!F7,dataset_okres!$B$2:$B$83,0)),"n/a")</f>
        <v>1202.25</v>
      </c>
      <c r="V83" s="38" t="str">
        <f>IFERROR(INDEX(dataset_okres!$D$2:$D$83,MATCH(Calc_UoZ!G7,dataset_okres!$B$2:$B$83,0)),"n/a")</f>
        <v>n/a</v>
      </c>
      <c r="W83" s="38" t="str">
        <f>IFERROR(INDEX(dataset_okres!$D$2:$D$83,MATCH(Calc_UoZ!H7,dataset_okres!$B$2:$B$83,0)),"n/a")</f>
        <v>n/a</v>
      </c>
      <c r="X83" s="38" t="str">
        <f>IFERROR(INDEX(dataset_okres!$D$2:$D$83,MATCH(Calc_UoZ!I7,dataset_okres!$B$2:$B$83,0)),"n/a")</f>
        <v>n/a</v>
      </c>
      <c r="Y83" s="38" t="str">
        <f>IFERROR(INDEX(dataset_okres!$D$2:$D$83,MATCH(Calc_UoZ!J7,dataset_okres!$B$2:$B$83,0)),"n/a")</f>
        <v>n/a</v>
      </c>
      <c r="Z83" s="39" t="str">
        <f>IFERROR(INDEX(dataset_okres!$D$2:$D$83,MATCH(Calc_UoZ!K7,dataset_okres!$B$2:$B$83,0)),"n/a")</f>
        <v>n/a</v>
      </c>
      <c r="AA83" s="1">
        <f t="shared" si="6"/>
        <v>3275.75</v>
      </c>
      <c r="AC83" s="41" t="s">
        <v>30</v>
      </c>
      <c r="AD83" s="37">
        <f>IFERROR(INDEX(dataset_okres!$E$2:$E$83,MATCH(Calc_UoZ!A7,dataset_okres!$B$2:$B$83,0)),"")</f>
        <v>544.08333333333337</v>
      </c>
      <c r="AE83" s="38">
        <f>IFERROR(INDEX(dataset_okres!$E$2:$E$83,MATCH(Calc_UoZ!B7,dataset_okres!$B$2:$B$83,0)),"")</f>
        <v>697.66666666666663</v>
      </c>
      <c r="AF83" s="38">
        <f>IFERROR(INDEX(dataset_okres!$E$2:$E$83,MATCH(Calc_UoZ!C7,dataset_okres!$B$2:$B$83,0)),"")</f>
        <v>1098.1666666666665</v>
      </c>
      <c r="AG83" s="38">
        <f>IFERROR(INDEX(dataset_okres!$E$2:$E$83,MATCH(Calc_UoZ!D7,dataset_okres!$B$2:$B$83,0)),"")</f>
        <v>1165.8333333333335</v>
      </c>
      <c r="AH83" s="38">
        <f>IFERROR(INDEX(dataset_okres!$E$2:$E$83,MATCH(Calc_UoZ!E7,dataset_okres!$B$2:$B$83,0)),"")</f>
        <v>-218.08333333333337</v>
      </c>
      <c r="AI83" s="38">
        <f>IFERROR(INDEX(dataset_okres!$E$2:$E$83,MATCH(Calc_UoZ!F7,dataset_okres!$B$2:$B$83,0)),"")</f>
        <v>1460.25</v>
      </c>
      <c r="AJ83" s="38" t="str">
        <f>IFERROR(INDEX(dataset_okres!$E$2:$E$83,MATCH(Calc_UoZ!G7,dataset_okres!$B$2:$B$83,0)),"")</f>
        <v/>
      </c>
      <c r="AK83" s="38" t="str">
        <f>IFERROR(INDEX(dataset_okres!$E$2:$E$83,MATCH(Calc_UoZ!H7,dataset_okres!$B$2:$B$83,0)),"")</f>
        <v/>
      </c>
      <c r="AL83" s="38" t="str">
        <f>IFERROR(INDEX(dataset_okres!$E$2:$E$83,MATCH(Calc_UoZ!I7,dataset_okres!$B$2:$B$83,0)),"")</f>
        <v/>
      </c>
      <c r="AM83" s="38" t="str">
        <f>IFERROR(INDEX(dataset_okres!$E$2:$E$83,MATCH(Calc_UoZ!J7,dataset_okres!$B$2:$B$83,0)),"")</f>
        <v/>
      </c>
      <c r="AN83" s="39" t="str">
        <f>IFERROR(INDEX(dataset_okres!$E$2:$E$83,MATCH(Calc_UoZ!K7,dataset_okres!$B$2:$B$83,0)),"")</f>
        <v/>
      </c>
      <c r="AO83" s="42">
        <f t="shared" si="7"/>
        <v>4747.9166666666661</v>
      </c>
    </row>
    <row r="84" spans="1:41" x14ac:dyDescent="0.45">
      <c r="A84" s="41" t="s">
        <v>34</v>
      </c>
      <c r="B84" s="37">
        <f>IFERROR(INDEX(dataset_okres!$C$2:$C$83,MATCH(Calc_UoZ!A8,dataset_okres!$B$2:$B$83,0)),"n/a")</f>
        <v>808.83333333333337</v>
      </c>
      <c r="C84" s="38">
        <f>IFERROR(INDEX(dataset_okres!$C$2:$C$83,MATCH(Calc_UoZ!B8,dataset_okres!$B$2:$B$83,0)),"n/a")</f>
        <v>2359.75</v>
      </c>
      <c r="D84" s="38">
        <f>IFERROR(INDEX(dataset_okres!$C$2:$C$83,MATCH(Calc_UoZ!C8,dataset_okres!$B$2:$B$83,0)),"n/a")</f>
        <v>3503.9166666666665</v>
      </c>
      <c r="E84" s="38">
        <f>IFERROR(INDEX(dataset_okres!$C$2:$C$83,MATCH(Calc_UoZ!D8,dataset_okres!$B$2:$B$83,0)),"n/a")</f>
        <v>1279</v>
      </c>
      <c r="F84" s="38" t="str">
        <f>IFERROR(INDEX(dataset_okres!$C$2:$C$83,MATCH(Calc_UoZ!E8,dataset_okres!$B$2:$B$83,0)),"n/a")</f>
        <v>n/a</v>
      </c>
      <c r="G84" s="38" t="str">
        <f>IFERROR(INDEX(dataset_okres!$C$2:$C$83,MATCH(Calc_UoZ!F8,dataset_okres!$B$2:$B$83,0)),"n/a")</f>
        <v>n/a</v>
      </c>
      <c r="H84" s="38" t="str">
        <f>IFERROR(INDEX(dataset_okres!$C$2:$C$83,MATCH(Calc_UoZ!G8,dataset_okres!$B$2:$B$83,0)),"n/a")</f>
        <v>n/a</v>
      </c>
      <c r="I84" s="38" t="str">
        <f>IFERROR(INDEX(dataset_okres!$C$2:$C$83,MATCH(Calc_UoZ!H8,dataset_okres!$B$2:$B$83,0)),"n/a")</f>
        <v>n/a</v>
      </c>
      <c r="J84" s="38" t="str">
        <f>IFERROR(INDEX(dataset_okres!$C$2:$C$83,MATCH(Calc_UoZ!I8,dataset_okres!$B$2:$B$83,0)),"n/a")</f>
        <v>n/a</v>
      </c>
      <c r="K84" s="38" t="str">
        <f>IFERROR(INDEX(dataset_okres!$C$2:$C$83,MATCH(Calc_UoZ!J8,dataset_okres!$B$2:$B$83,0)),"n/a")</f>
        <v>n/a</v>
      </c>
      <c r="L84" s="39" t="str">
        <f>IFERROR(INDEX(dataset_okres!$C$2:$C$83,MATCH(Calc_UoZ!K8,dataset_okres!$B$2:$B$83,0)),"n/a")</f>
        <v>n/a</v>
      </c>
      <c r="M84" s="1">
        <f t="shared" si="5"/>
        <v>7951.5</v>
      </c>
      <c r="O84" s="41" t="s">
        <v>34</v>
      </c>
      <c r="P84" s="37">
        <f>IFERROR(INDEX(dataset_okres!$D$2:$D$83,MATCH(Calc_UoZ!A8,dataset_okres!$B$2:$B$83,0)),"n/a")</f>
        <v>91.583333333333329</v>
      </c>
      <c r="Q84" s="38">
        <f>IFERROR(INDEX(dataset_okres!$D$2:$D$83,MATCH(Calc_UoZ!B8,dataset_okres!$B$2:$B$83,0)),"n/a")</f>
        <v>616.75</v>
      </c>
      <c r="R84" s="38">
        <f>IFERROR(INDEX(dataset_okres!$D$2:$D$83,MATCH(Calc_UoZ!C8,dataset_okres!$B$2:$B$83,0)),"n/a")</f>
        <v>2444.0833333333335</v>
      </c>
      <c r="S84" s="38">
        <f>IFERROR(INDEX(dataset_okres!$D$2:$D$83,MATCH(Calc_UoZ!D8,dataset_okres!$B$2:$B$83,0)),"n/a")</f>
        <v>717.91666666666663</v>
      </c>
      <c r="T84" s="38" t="str">
        <f>IFERROR(INDEX(dataset_okres!$D$2:$D$83,MATCH(Calc_UoZ!E8,dataset_okres!$B$2:$B$83,0)),"n/a")</f>
        <v>n/a</v>
      </c>
      <c r="U84" s="38" t="str">
        <f>IFERROR(INDEX(dataset_okres!$D$2:$D$83,MATCH(Calc_UoZ!F8,dataset_okres!$B$2:$B$83,0)),"n/a")</f>
        <v>n/a</v>
      </c>
      <c r="V84" s="38" t="str">
        <f>IFERROR(INDEX(dataset_okres!$D$2:$D$83,MATCH(Calc_UoZ!G8,dataset_okres!$B$2:$B$83,0)),"n/a")</f>
        <v>n/a</v>
      </c>
      <c r="W84" s="38" t="str">
        <f>IFERROR(INDEX(dataset_okres!$D$2:$D$83,MATCH(Calc_UoZ!H8,dataset_okres!$B$2:$B$83,0)),"n/a")</f>
        <v>n/a</v>
      </c>
      <c r="X84" s="38" t="str">
        <f>IFERROR(INDEX(dataset_okres!$D$2:$D$83,MATCH(Calc_UoZ!I8,dataset_okres!$B$2:$B$83,0)),"n/a")</f>
        <v>n/a</v>
      </c>
      <c r="Y84" s="38" t="str">
        <f>IFERROR(INDEX(dataset_okres!$D$2:$D$83,MATCH(Calc_UoZ!J8,dataset_okres!$B$2:$B$83,0)),"n/a")</f>
        <v>n/a</v>
      </c>
      <c r="Z84" s="39" t="str">
        <f>IFERROR(INDEX(dataset_okres!$D$2:$D$83,MATCH(Calc_UoZ!K8,dataset_okres!$B$2:$B$83,0)),"n/a")</f>
        <v>n/a</v>
      </c>
      <c r="AA84" s="1">
        <f t="shared" si="6"/>
        <v>3870.3333333333335</v>
      </c>
      <c r="AC84" s="41" t="s">
        <v>34</v>
      </c>
      <c r="AD84" s="37">
        <f>IFERROR(INDEX(dataset_okres!$E$2:$E$83,MATCH(Calc_UoZ!A8,dataset_okres!$B$2:$B$83,0)),"")</f>
        <v>717.25</v>
      </c>
      <c r="AE84" s="38">
        <f>IFERROR(INDEX(dataset_okres!$E$2:$E$83,MATCH(Calc_UoZ!B8,dataset_okres!$B$2:$B$83,0)),"")</f>
        <v>1743</v>
      </c>
      <c r="AF84" s="38">
        <f>IFERROR(INDEX(dataset_okres!$E$2:$E$83,MATCH(Calc_UoZ!C8,dataset_okres!$B$2:$B$83,0)),"")</f>
        <v>1059.833333333333</v>
      </c>
      <c r="AG84" s="38">
        <f>IFERROR(INDEX(dataset_okres!$E$2:$E$83,MATCH(Calc_UoZ!D8,dataset_okres!$B$2:$B$83,0)),"")</f>
        <v>561.08333333333337</v>
      </c>
      <c r="AH84" s="38" t="str">
        <f>IFERROR(INDEX(dataset_okres!$E$2:$E$83,MATCH(Calc_UoZ!E8,dataset_okres!$B$2:$B$83,0)),"")</f>
        <v/>
      </c>
      <c r="AI84" s="38" t="str">
        <f>IFERROR(INDEX(dataset_okres!$E$2:$E$83,MATCH(Calc_UoZ!F8,dataset_okres!$B$2:$B$83,0)),"")</f>
        <v/>
      </c>
      <c r="AJ84" s="38" t="str">
        <f>IFERROR(INDEX(dataset_okres!$E$2:$E$83,MATCH(Calc_UoZ!G8,dataset_okres!$B$2:$B$83,0)),"")</f>
        <v/>
      </c>
      <c r="AK84" s="38" t="str">
        <f>IFERROR(INDEX(dataset_okres!$E$2:$E$83,MATCH(Calc_UoZ!H8,dataset_okres!$B$2:$B$83,0)),"")</f>
        <v/>
      </c>
      <c r="AL84" s="38" t="str">
        <f>IFERROR(INDEX(dataset_okres!$E$2:$E$83,MATCH(Calc_UoZ!I8,dataset_okres!$B$2:$B$83,0)),"")</f>
        <v/>
      </c>
      <c r="AM84" s="38" t="str">
        <f>IFERROR(INDEX(dataset_okres!$E$2:$E$83,MATCH(Calc_UoZ!J8,dataset_okres!$B$2:$B$83,0)),"")</f>
        <v/>
      </c>
      <c r="AN84" s="39" t="str">
        <f>IFERROR(INDEX(dataset_okres!$E$2:$E$83,MATCH(Calc_UoZ!K8,dataset_okres!$B$2:$B$83,0)),"")</f>
        <v/>
      </c>
      <c r="AO84" s="42">
        <f t="shared" si="7"/>
        <v>4081.1666666666665</v>
      </c>
    </row>
    <row r="85" spans="1:41" x14ac:dyDescent="0.45">
      <c r="A85" s="41" t="s">
        <v>35</v>
      </c>
      <c r="B85" s="37">
        <f>IFERROR(INDEX(dataset_okres!$C$2:$C$83,MATCH(Calc_UoZ!A9,dataset_okres!$B$2:$B$83,0)),"n/a")</f>
        <v>2359.75</v>
      </c>
      <c r="C85" s="38">
        <f>IFERROR(INDEX(dataset_okres!$C$2:$C$83,MATCH(Calc_UoZ!B9,dataset_okres!$B$2:$B$83,0)),"n/a")</f>
        <v>3503.9166666666665</v>
      </c>
      <c r="D85" s="38">
        <f>IFERROR(INDEX(dataset_okres!$C$2:$C$83,MATCH(Calc_UoZ!C9,dataset_okres!$B$2:$B$83,0)),"n/a")</f>
        <v>975.66666666666663</v>
      </c>
      <c r="E85" s="38">
        <f>IFERROR(INDEX(dataset_okres!$C$2:$C$83,MATCH(Calc_UoZ!D9,dataset_okres!$B$2:$B$83,0)),"n/a")</f>
        <v>1332.5</v>
      </c>
      <c r="F85" s="38">
        <f>IFERROR(INDEX(dataset_okres!$C$2:$C$83,MATCH(Calc_UoZ!E9,dataset_okres!$B$2:$B$83,0)),"n/a")</f>
        <v>808.83333333333337</v>
      </c>
      <c r="G85" s="38" t="str">
        <f>IFERROR(INDEX(dataset_okres!$C$2:$C$83,MATCH(Calc_UoZ!F9,dataset_okres!$B$2:$B$83,0)),"n/a")</f>
        <v>n/a</v>
      </c>
      <c r="H85" s="38" t="str">
        <f>IFERROR(INDEX(dataset_okres!$C$2:$C$83,MATCH(Calc_UoZ!G9,dataset_okres!$B$2:$B$83,0)),"n/a")</f>
        <v>n/a</v>
      </c>
      <c r="I85" s="38" t="str">
        <f>IFERROR(INDEX(dataset_okres!$C$2:$C$83,MATCH(Calc_UoZ!H9,dataset_okres!$B$2:$B$83,0)),"n/a")</f>
        <v>n/a</v>
      </c>
      <c r="J85" s="38" t="str">
        <f>IFERROR(INDEX(dataset_okres!$C$2:$C$83,MATCH(Calc_UoZ!I9,dataset_okres!$B$2:$B$83,0)),"n/a")</f>
        <v>n/a</v>
      </c>
      <c r="K85" s="38" t="str">
        <f>IFERROR(INDEX(dataset_okres!$C$2:$C$83,MATCH(Calc_UoZ!J9,dataset_okres!$B$2:$B$83,0)),"n/a")</f>
        <v>n/a</v>
      </c>
      <c r="L85" s="39" t="str">
        <f>IFERROR(INDEX(dataset_okres!$C$2:$C$83,MATCH(Calc_UoZ!K9,dataset_okres!$B$2:$B$83,0)),"n/a")</f>
        <v>n/a</v>
      </c>
      <c r="M85" s="1">
        <f t="shared" si="5"/>
        <v>8980.6666666666661</v>
      </c>
      <c r="O85" s="41" t="s">
        <v>35</v>
      </c>
      <c r="P85" s="37">
        <f>IFERROR(INDEX(dataset_okres!$D$2:$D$83,MATCH(Calc_UoZ!A9,dataset_okres!$B$2:$B$83,0)),"n/a")</f>
        <v>616.75</v>
      </c>
      <c r="Q85" s="38">
        <f>IFERROR(INDEX(dataset_okres!$D$2:$D$83,MATCH(Calc_UoZ!B9,dataset_okres!$B$2:$B$83,0)),"n/a")</f>
        <v>2444.0833333333335</v>
      </c>
      <c r="R85" s="38">
        <f>IFERROR(INDEX(dataset_okres!$D$2:$D$83,MATCH(Calc_UoZ!C9,dataset_okres!$B$2:$B$83,0)),"n/a")</f>
        <v>564.75</v>
      </c>
      <c r="S85" s="38">
        <f>IFERROR(INDEX(dataset_okres!$D$2:$D$83,MATCH(Calc_UoZ!D9,dataset_okres!$B$2:$B$83,0)),"n/a")</f>
        <v>358.83333333333331</v>
      </c>
      <c r="T85" s="38">
        <f>IFERROR(INDEX(dataset_okres!$D$2:$D$83,MATCH(Calc_UoZ!E9,dataset_okres!$B$2:$B$83,0)),"n/a")</f>
        <v>91.583333333333329</v>
      </c>
      <c r="U85" s="38" t="str">
        <f>IFERROR(INDEX(dataset_okres!$D$2:$D$83,MATCH(Calc_UoZ!F9,dataset_okres!$B$2:$B$83,0)),"n/a")</f>
        <v>n/a</v>
      </c>
      <c r="V85" s="38" t="str">
        <f>IFERROR(INDEX(dataset_okres!$D$2:$D$83,MATCH(Calc_UoZ!G9,dataset_okres!$B$2:$B$83,0)),"n/a")</f>
        <v>n/a</v>
      </c>
      <c r="W85" s="38" t="str">
        <f>IFERROR(INDEX(dataset_okres!$D$2:$D$83,MATCH(Calc_UoZ!H9,dataset_okres!$B$2:$B$83,0)),"n/a")</f>
        <v>n/a</v>
      </c>
      <c r="X85" s="38" t="str">
        <f>IFERROR(INDEX(dataset_okres!$D$2:$D$83,MATCH(Calc_UoZ!I9,dataset_okres!$B$2:$B$83,0)),"n/a")</f>
        <v>n/a</v>
      </c>
      <c r="Y85" s="38" t="str">
        <f>IFERROR(INDEX(dataset_okres!$D$2:$D$83,MATCH(Calc_UoZ!J9,dataset_okres!$B$2:$B$83,0)),"n/a")</f>
        <v>n/a</v>
      </c>
      <c r="Z85" s="39" t="str">
        <f>IFERROR(INDEX(dataset_okres!$D$2:$D$83,MATCH(Calc_UoZ!K9,dataset_okres!$B$2:$B$83,0)),"n/a")</f>
        <v>n/a</v>
      </c>
      <c r="AA85" s="1">
        <f t="shared" si="6"/>
        <v>4076.0000000000005</v>
      </c>
      <c r="AC85" s="41" t="s">
        <v>35</v>
      </c>
      <c r="AD85" s="37">
        <f>IFERROR(INDEX(dataset_okres!$E$2:$E$83,MATCH(Calc_UoZ!A9,dataset_okres!$B$2:$B$83,0)),"")</f>
        <v>1743</v>
      </c>
      <c r="AE85" s="38">
        <f>IFERROR(INDEX(dataset_okres!$E$2:$E$83,MATCH(Calc_UoZ!B9,dataset_okres!$B$2:$B$83,0)),"")</f>
        <v>1059.833333333333</v>
      </c>
      <c r="AF85" s="38">
        <f>IFERROR(INDEX(dataset_okres!$E$2:$E$83,MATCH(Calc_UoZ!C9,dataset_okres!$B$2:$B$83,0)),"")</f>
        <v>410.91666666666663</v>
      </c>
      <c r="AG85" s="38">
        <f>IFERROR(INDEX(dataset_okres!$E$2:$E$83,MATCH(Calc_UoZ!D9,dataset_okres!$B$2:$B$83,0)),"")</f>
        <v>973.66666666666674</v>
      </c>
      <c r="AH85" s="38">
        <f>IFERROR(INDEX(dataset_okres!$E$2:$E$83,MATCH(Calc_UoZ!E9,dataset_okres!$B$2:$B$83,0)),"")</f>
        <v>717.25</v>
      </c>
      <c r="AI85" s="38" t="str">
        <f>IFERROR(INDEX(dataset_okres!$E$2:$E$83,MATCH(Calc_UoZ!F9,dataset_okres!$B$2:$B$83,0)),"")</f>
        <v/>
      </c>
      <c r="AJ85" s="38" t="str">
        <f>IFERROR(INDEX(dataset_okres!$E$2:$E$83,MATCH(Calc_UoZ!G9,dataset_okres!$B$2:$B$83,0)),"")</f>
        <v/>
      </c>
      <c r="AK85" s="38" t="str">
        <f>IFERROR(INDEX(dataset_okres!$E$2:$E$83,MATCH(Calc_UoZ!H9,dataset_okres!$B$2:$B$83,0)),"")</f>
        <v/>
      </c>
      <c r="AL85" s="38" t="str">
        <f>IFERROR(INDEX(dataset_okres!$E$2:$E$83,MATCH(Calc_UoZ!I9,dataset_okres!$B$2:$B$83,0)),"")</f>
        <v/>
      </c>
      <c r="AM85" s="38" t="str">
        <f>IFERROR(INDEX(dataset_okres!$E$2:$E$83,MATCH(Calc_UoZ!J9,dataset_okres!$B$2:$B$83,0)),"")</f>
        <v/>
      </c>
      <c r="AN85" s="39" t="str">
        <f>IFERROR(INDEX(dataset_okres!$E$2:$E$83,MATCH(Calc_UoZ!K9,dataset_okres!$B$2:$B$83,0)),"")</f>
        <v/>
      </c>
      <c r="AO85" s="42">
        <f t="shared" si="7"/>
        <v>4904.6666666666661</v>
      </c>
    </row>
    <row r="86" spans="1:41" x14ac:dyDescent="0.45">
      <c r="A86" s="41" t="s">
        <v>40</v>
      </c>
      <c r="B86" s="37">
        <f>IFERROR(INDEX(dataset_okres!$C$2:$C$83,MATCH(Calc_UoZ!A10,dataset_okres!$B$2:$B$83,0)),"n/a")</f>
        <v>1133.0833333333333</v>
      </c>
      <c r="C86" s="38">
        <f>IFERROR(INDEX(dataset_okres!$C$2:$C$83,MATCH(Calc_UoZ!B10,dataset_okres!$B$2:$B$83,0)),"n/a")</f>
        <v>3503.9166666666665</v>
      </c>
      <c r="D86" s="38">
        <f>IFERROR(INDEX(dataset_okres!$C$2:$C$83,MATCH(Calc_UoZ!C10,dataset_okres!$B$2:$B$83,0)),"n/a")</f>
        <v>2041.75</v>
      </c>
      <c r="E86" s="38">
        <f>IFERROR(INDEX(dataset_okres!$C$2:$C$83,MATCH(Calc_UoZ!D10,dataset_okres!$B$2:$B$83,0)),"n/a")</f>
        <v>1629.0833333333333</v>
      </c>
      <c r="F86" s="38">
        <f>IFERROR(INDEX(dataset_okres!$C$2:$C$83,MATCH(Calc_UoZ!E10,dataset_okres!$B$2:$B$83,0)),"n/a")</f>
        <v>2132.4166666666665</v>
      </c>
      <c r="G86" s="38">
        <f>IFERROR(INDEX(dataset_okres!$C$2:$C$83,MATCH(Calc_UoZ!F10,dataset_okres!$B$2:$B$83,0)),"n/a")</f>
        <v>762.58333333333337</v>
      </c>
      <c r="H86" s="38">
        <f>IFERROR(INDEX(dataset_okres!$C$2:$C$83,MATCH(Calc_UoZ!G10,dataset_okres!$B$2:$B$83,0)),"n/a")</f>
        <v>1332.5</v>
      </c>
      <c r="I86" s="38" t="str">
        <f>IFERROR(INDEX(dataset_okres!$C$2:$C$83,MATCH(Calc_UoZ!H10,dataset_okres!$B$2:$B$83,0)),"n/a")</f>
        <v>n/a</v>
      </c>
      <c r="J86" s="38" t="str">
        <f>IFERROR(INDEX(dataset_okres!$C$2:$C$83,MATCH(Calc_UoZ!I10,dataset_okres!$B$2:$B$83,0)),"n/a")</f>
        <v>n/a</v>
      </c>
      <c r="K86" s="38" t="str">
        <f>IFERROR(INDEX(dataset_okres!$C$2:$C$83,MATCH(Calc_UoZ!J10,dataset_okres!$B$2:$B$83,0)),"n/a")</f>
        <v>n/a</v>
      </c>
      <c r="L86" s="39" t="str">
        <f>IFERROR(INDEX(dataset_okres!$C$2:$C$83,MATCH(Calc_UoZ!K10,dataset_okres!$B$2:$B$83,0)),"n/a")</f>
        <v>n/a</v>
      </c>
      <c r="M86" s="1">
        <f t="shared" si="5"/>
        <v>12535.333333333334</v>
      </c>
      <c r="O86" s="41" t="s">
        <v>40</v>
      </c>
      <c r="P86" s="37">
        <f>IFERROR(INDEX(dataset_okres!$D$2:$D$83,MATCH(Calc_UoZ!A10,dataset_okres!$B$2:$B$83,0)),"n/a")</f>
        <v>158.5</v>
      </c>
      <c r="Q86" s="38">
        <f>IFERROR(INDEX(dataset_okres!$D$2:$D$83,MATCH(Calc_UoZ!B10,dataset_okres!$B$2:$B$83,0)),"n/a")</f>
        <v>2444.0833333333335</v>
      </c>
      <c r="R86" s="38">
        <f>IFERROR(INDEX(dataset_okres!$D$2:$D$83,MATCH(Calc_UoZ!C10,dataset_okres!$B$2:$B$83,0)),"n/a")</f>
        <v>456.16666666666669</v>
      </c>
      <c r="S86" s="38">
        <f>IFERROR(INDEX(dataset_okres!$D$2:$D$83,MATCH(Calc_UoZ!D10,dataset_okres!$B$2:$B$83,0)),"n/a")</f>
        <v>233.5</v>
      </c>
      <c r="T86" s="38">
        <f>IFERROR(INDEX(dataset_okres!$D$2:$D$83,MATCH(Calc_UoZ!E10,dataset_okres!$B$2:$B$83,0)),"n/a")</f>
        <v>636.5</v>
      </c>
      <c r="U86" s="38">
        <f>IFERROR(INDEX(dataset_okres!$D$2:$D$83,MATCH(Calc_UoZ!F10,dataset_okres!$B$2:$B$83,0)),"n/a")</f>
        <v>513.83333333333337</v>
      </c>
      <c r="V86" s="38">
        <f>IFERROR(INDEX(dataset_okres!$D$2:$D$83,MATCH(Calc_UoZ!G10,dataset_okres!$B$2:$B$83,0)),"n/a")</f>
        <v>358.83333333333331</v>
      </c>
      <c r="W86" s="38" t="str">
        <f>IFERROR(INDEX(dataset_okres!$D$2:$D$83,MATCH(Calc_UoZ!H10,dataset_okres!$B$2:$B$83,0)),"n/a")</f>
        <v>n/a</v>
      </c>
      <c r="X86" s="38" t="str">
        <f>IFERROR(INDEX(dataset_okres!$D$2:$D$83,MATCH(Calc_UoZ!I10,dataset_okres!$B$2:$B$83,0)),"n/a")</f>
        <v>n/a</v>
      </c>
      <c r="Y86" s="38" t="str">
        <f>IFERROR(INDEX(dataset_okres!$D$2:$D$83,MATCH(Calc_UoZ!J10,dataset_okres!$B$2:$B$83,0)),"n/a")</f>
        <v>n/a</v>
      </c>
      <c r="Z86" s="39" t="str">
        <f>IFERROR(INDEX(dataset_okres!$D$2:$D$83,MATCH(Calc_UoZ!K10,dataset_okres!$B$2:$B$83,0)),"n/a")</f>
        <v>n/a</v>
      </c>
      <c r="AA86" s="1">
        <f t="shared" si="6"/>
        <v>4801.4166666666661</v>
      </c>
      <c r="AC86" s="41" t="s">
        <v>40</v>
      </c>
      <c r="AD86" s="37">
        <f>IFERROR(INDEX(dataset_okres!$E$2:$E$83,MATCH(Calc_UoZ!A10,dataset_okres!$B$2:$B$83,0)),"")</f>
        <v>974.58333333333326</v>
      </c>
      <c r="AE86" s="38">
        <f>IFERROR(INDEX(dataset_okres!$E$2:$E$83,MATCH(Calc_UoZ!B10,dataset_okres!$B$2:$B$83,0)),"")</f>
        <v>1059.833333333333</v>
      </c>
      <c r="AF86" s="38">
        <f>IFERROR(INDEX(dataset_okres!$E$2:$E$83,MATCH(Calc_UoZ!C10,dataset_okres!$B$2:$B$83,0)),"")</f>
        <v>1585.5833333333333</v>
      </c>
      <c r="AG86" s="38">
        <f>IFERROR(INDEX(dataset_okres!$E$2:$E$83,MATCH(Calc_UoZ!D10,dataset_okres!$B$2:$B$83,0)),"")</f>
        <v>1395.5833333333333</v>
      </c>
      <c r="AH86" s="38">
        <f>IFERROR(INDEX(dataset_okres!$E$2:$E$83,MATCH(Calc_UoZ!E10,dataset_okres!$B$2:$B$83,0)),"")</f>
        <v>1495.9166666666665</v>
      </c>
      <c r="AI86" s="38">
        <f>IFERROR(INDEX(dataset_okres!$E$2:$E$83,MATCH(Calc_UoZ!F10,dataset_okres!$B$2:$B$83,0)),"")</f>
        <v>248.75</v>
      </c>
      <c r="AJ86" s="38">
        <f>IFERROR(INDEX(dataset_okres!$E$2:$E$83,MATCH(Calc_UoZ!G10,dataset_okres!$B$2:$B$83,0)),"")</f>
        <v>973.66666666666674</v>
      </c>
      <c r="AK86" s="38" t="str">
        <f>IFERROR(INDEX(dataset_okres!$E$2:$E$83,MATCH(Calc_UoZ!H10,dataset_okres!$B$2:$B$83,0)),"")</f>
        <v/>
      </c>
      <c r="AL86" s="38" t="str">
        <f>IFERROR(INDEX(dataset_okres!$E$2:$E$83,MATCH(Calc_UoZ!I10,dataset_okres!$B$2:$B$83,0)),"")</f>
        <v/>
      </c>
      <c r="AM86" s="38" t="str">
        <f>IFERROR(INDEX(dataset_okres!$E$2:$E$83,MATCH(Calc_UoZ!J10,dataset_okres!$B$2:$B$83,0)),"")</f>
        <v/>
      </c>
      <c r="AN86" s="39" t="str">
        <f>IFERROR(INDEX(dataset_okres!$E$2:$E$83,MATCH(Calc_UoZ!K10,dataset_okres!$B$2:$B$83,0)),"")</f>
        <v/>
      </c>
      <c r="AO86" s="42">
        <f t="shared" si="7"/>
        <v>7733.916666666667</v>
      </c>
    </row>
    <row r="87" spans="1:41" x14ac:dyDescent="0.45">
      <c r="A87" s="41" t="s">
        <v>4</v>
      </c>
      <c r="B87" s="37">
        <f>IFERROR(INDEX(dataset_okres!$C$2:$C$83,MATCH(Calc_UoZ!A11,dataset_okres!$B$2:$B$83,0)),"n/a")</f>
        <v>2619.5833333333335</v>
      </c>
      <c r="C87" s="38">
        <f>IFERROR(INDEX(dataset_okres!$C$2:$C$83,MATCH(Calc_UoZ!B11,dataset_okres!$B$2:$B$83,0)),"n/a")</f>
        <v>7936.5833333333339</v>
      </c>
      <c r="D87" s="38">
        <f>IFERROR(INDEX(dataset_okres!$C$2:$C$83,MATCH(Calc_UoZ!C11,dataset_okres!$B$2:$B$83,0)),"n/a")</f>
        <v>1762.3333333333333</v>
      </c>
      <c r="E87" s="38">
        <f>IFERROR(INDEX(dataset_okres!$C$2:$C$83,MATCH(Calc_UoZ!D11,dataset_okres!$B$2:$B$83,0)),"n/a")</f>
        <v>1741.8333333333333</v>
      </c>
      <c r="F87" s="38">
        <f>IFERROR(INDEX(dataset_okres!$C$2:$C$83,MATCH(Calc_UoZ!E11,dataset_okres!$B$2:$B$83,0)),"n/a")</f>
        <v>2808.75</v>
      </c>
      <c r="G87" s="38" t="str">
        <f>IFERROR(INDEX(dataset_okres!$C$2:$C$83,MATCH(Calc_UoZ!F11,dataset_okres!$B$2:$B$83,0)),"n/a")</f>
        <v>n/a</v>
      </c>
      <c r="H87" s="38" t="str">
        <f>IFERROR(INDEX(dataset_okres!$C$2:$C$83,MATCH(Calc_UoZ!G11,dataset_okres!$B$2:$B$83,0)),"n/a")</f>
        <v>n/a</v>
      </c>
      <c r="I87" s="38" t="str">
        <f>IFERROR(INDEX(dataset_okres!$C$2:$C$83,MATCH(Calc_UoZ!H11,dataset_okres!$B$2:$B$83,0)),"n/a")</f>
        <v>n/a</v>
      </c>
      <c r="J87" s="38" t="str">
        <f>IFERROR(INDEX(dataset_okres!$C$2:$C$83,MATCH(Calc_UoZ!I11,dataset_okres!$B$2:$B$83,0)),"n/a")</f>
        <v>n/a</v>
      </c>
      <c r="K87" s="38" t="str">
        <f>IFERROR(INDEX(dataset_okres!$C$2:$C$83,MATCH(Calc_UoZ!J11,dataset_okres!$B$2:$B$83,0)),"n/a")</f>
        <v>n/a</v>
      </c>
      <c r="L87" s="39" t="str">
        <f>IFERROR(INDEX(dataset_okres!$C$2:$C$83,MATCH(Calc_UoZ!K11,dataset_okres!$B$2:$B$83,0)),"n/a")</f>
        <v>n/a</v>
      </c>
      <c r="M87" s="1">
        <f t="shared" si="5"/>
        <v>16869.083333333336</v>
      </c>
      <c r="O87" s="41" t="s">
        <v>4</v>
      </c>
      <c r="P87" s="37">
        <f>IFERROR(INDEX(dataset_okres!$D$2:$D$83,MATCH(Calc_UoZ!A11,dataset_okres!$B$2:$B$83,0)),"n/a")</f>
        <v>1721.8333333333333</v>
      </c>
      <c r="Q87" s="38">
        <f>IFERROR(INDEX(dataset_okres!$D$2:$D$83,MATCH(Calc_UoZ!B11,dataset_okres!$B$2:$B$83,0)),"n/a")</f>
        <v>25404.249999999996</v>
      </c>
      <c r="R87" s="38">
        <f>IFERROR(INDEX(dataset_okres!$D$2:$D$83,MATCH(Calc_UoZ!C11,dataset_okres!$B$2:$B$83,0)),"n/a")</f>
        <v>1640.25</v>
      </c>
      <c r="S87" s="38">
        <f>IFERROR(INDEX(dataset_okres!$D$2:$D$83,MATCH(Calc_UoZ!D11,dataset_okres!$B$2:$B$83,0)),"n/a")</f>
        <v>2891.6666666666665</v>
      </c>
      <c r="T87" s="38">
        <f>IFERROR(INDEX(dataset_okres!$D$2:$D$83,MATCH(Calc_UoZ!E11,dataset_okres!$B$2:$B$83,0)),"n/a")</f>
        <v>838.41666666666663</v>
      </c>
      <c r="U87" s="38" t="str">
        <f>IFERROR(INDEX(dataset_okres!$D$2:$D$83,MATCH(Calc_UoZ!F11,dataset_okres!$B$2:$B$83,0)),"n/a")</f>
        <v>n/a</v>
      </c>
      <c r="V87" s="38" t="str">
        <f>IFERROR(INDEX(dataset_okres!$D$2:$D$83,MATCH(Calc_UoZ!G11,dataset_okres!$B$2:$B$83,0)),"n/a")</f>
        <v>n/a</v>
      </c>
      <c r="W87" s="38" t="str">
        <f>IFERROR(INDEX(dataset_okres!$D$2:$D$83,MATCH(Calc_UoZ!H11,dataset_okres!$B$2:$B$83,0)),"n/a")</f>
        <v>n/a</v>
      </c>
      <c r="X87" s="38" t="str">
        <f>IFERROR(INDEX(dataset_okres!$D$2:$D$83,MATCH(Calc_UoZ!I11,dataset_okres!$B$2:$B$83,0)),"n/a")</f>
        <v>n/a</v>
      </c>
      <c r="Y87" s="38" t="str">
        <f>IFERROR(INDEX(dataset_okres!$D$2:$D$83,MATCH(Calc_UoZ!J11,dataset_okres!$B$2:$B$83,0)),"n/a")</f>
        <v>n/a</v>
      </c>
      <c r="Z87" s="39" t="str">
        <f>IFERROR(INDEX(dataset_okres!$D$2:$D$83,MATCH(Calc_UoZ!K11,dataset_okres!$B$2:$B$83,0)),"n/a")</f>
        <v>n/a</v>
      </c>
      <c r="AA87" s="1">
        <f t="shared" si="6"/>
        <v>32496.416666666664</v>
      </c>
      <c r="AC87" s="41" t="s">
        <v>4</v>
      </c>
      <c r="AD87" s="37">
        <f>IFERROR(INDEX(dataset_okres!$E$2:$E$83,MATCH(Calc_UoZ!A11,dataset_okres!$B$2:$B$83,0)),"")</f>
        <v>897.75000000000023</v>
      </c>
      <c r="AE87" s="38">
        <f>IFERROR(INDEX(dataset_okres!$E$2:$E$83,MATCH(Calc_UoZ!B11,dataset_okres!$B$2:$B$83,0)),"")</f>
        <v>-17467.666666666664</v>
      </c>
      <c r="AF87" s="38">
        <f>IFERROR(INDEX(dataset_okres!$E$2:$E$83,MATCH(Calc_UoZ!C11,dataset_okres!$B$2:$B$83,0)),"")</f>
        <v>122.08333333333326</v>
      </c>
      <c r="AG87" s="38">
        <f>IFERROR(INDEX(dataset_okres!$E$2:$E$83,MATCH(Calc_UoZ!D11,dataset_okres!$B$2:$B$83,0)),"")</f>
        <v>-1149.8333333333333</v>
      </c>
      <c r="AH87" s="38">
        <f>IFERROR(INDEX(dataset_okres!$E$2:$E$83,MATCH(Calc_UoZ!E11,dataset_okres!$B$2:$B$83,0)),"")</f>
        <v>1970.3333333333335</v>
      </c>
      <c r="AI87" s="38" t="str">
        <f>IFERROR(INDEX(dataset_okres!$E$2:$E$83,MATCH(Calc_UoZ!F11,dataset_okres!$B$2:$B$83,0)),"")</f>
        <v/>
      </c>
      <c r="AJ87" s="38" t="str">
        <f>IFERROR(INDEX(dataset_okres!$E$2:$E$83,MATCH(Calc_UoZ!G11,dataset_okres!$B$2:$B$83,0)),"")</f>
        <v/>
      </c>
      <c r="AK87" s="38" t="str">
        <f>IFERROR(INDEX(dataset_okres!$E$2:$E$83,MATCH(Calc_UoZ!H11,dataset_okres!$B$2:$B$83,0)),"")</f>
        <v/>
      </c>
      <c r="AL87" s="38" t="str">
        <f>IFERROR(INDEX(dataset_okres!$E$2:$E$83,MATCH(Calc_UoZ!I11,dataset_okres!$B$2:$B$83,0)),"")</f>
        <v/>
      </c>
      <c r="AM87" s="38" t="str">
        <f>IFERROR(INDEX(dataset_okres!$E$2:$E$83,MATCH(Calc_UoZ!J11,dataset_okres!$B$2:$B$83,0)),"")</f>
        <v/>
      </c>
      <c r="AN87" s="39" t="str">
        <f>IFERROR(INDEX(dataset_okres!$E$2:$E$83,MATCH(Calc_UoZ!K11,dataset_okres!$B$2:$B$83,0)),"")</f>
        <v/>
      </c>
      <c r="AO87" s="42">
        <f t="shared" si="7"/>
        <v>-15627.33333333333</v>
      </c>
    </row>
    <row r="88" spans="1:41" x14ac:dyDescent="0.45">
      <c r="A88" s="41" t="s">
        <v>23</v>
      </c>
      <c r="B88" s="37">
        <f>IFERROR(INDEX(dataset_okres!$C$2:$C$83,MATCH(Calc_UoZ!A12,dataset_okres!$B$2:$B$83,0)),"n/a")</f>
        <v>951.5</v>
      </c>
      <c r="C88" s="38">
        <f>IFERROR(INDEX(dataset_okres!$C$2:$C$83,MATCH(Calc_UoZ!B12,dataset_okres!$B$2:$B$83,0)),"n/a")</f>
        <v>1580.6666666666667</v>
      </c>
      <c r="D88" s="38">
        <f>IFERROR(INDEX(dataset_okres!$C$2:$C$83,MATCH(Calc_UoZ!C12,dataset_okres!$B$2:$B$83,0)),"n/a")</f>
        <v>1719.6666666666667</v>
      </c>
      <c r="E88" s="38">
        <f>IFERROR(INDEX(dataset_okres!$C$2:$C$83,MATCH(Calc_UoZ!D12,dataset_okres!$B$2:$B$83,0)),"n/a")</f>
        <v>3922.3333333333335</v>
      </c>
      <c r="F88" s="38">
        <f>IFERROR(INDEX(dataset_okres!$C$2:$C$83,MATCH(Calc_UoZ!E12,dataset_okres!$B$2:$B$83,0)),"n/a")</f>
        <v>1310.5833333333333</v>
      </c>
      <c r="G88" s="38">
        <f>IFERROR(INDEX(dataset_okres!$C$2:$C$83,MATCH(Calc_UoZ!F12,dataset_okres!$B$2:$B$83,0)),"n/a")</f>
        <v>2306.5833333333335</v>
      </c>
      <c r="H88" s="38">
        <f>IFERROR(INDEX(dataset_okres!$C$2:$C$83,MATCH(Calc_UoZ!G12,dataset_okres!$B$2:$B$83,0)),"n/a")</f>
        <v>2535.6666666666665</v>
      </c>
      <c r="I88" s="38" t="str">
        <f>IFERROR(INDEX(dataset_okres!$C$2:$C$83,MATCH(Calc_UoZ!H12,dataset_okres!$B$2:$B$83,0)),"n/a")</f>
        <v>n/a</v>
      </c>
      <c r="J88" s="38" t="str">
        <f>IFERROR(INDEX(dataset_okres!$C$2:$C$83,MATCH(Calc_UoZ!I12,dataset_okres!$B$2:$B$83,0)),"n/a")</f>
        <v>n/a</v>
      </c>
      <c r="K88" s="38" t="str">
        <f>IFERROR(INDEX(dataset_okres!$C$2:$C$83,MATCH(Calc_UoZ!J12,dataset_okres!$B$2:$B$83,0)),"n/a")</f>
        <v>n/a</v>
      </c>
      <c r="L88" s="39" t="str">
        <f>IFERROR(INDEX(dataset_okres!$C$2:$C$83,MATCH(Calc_UoZ!K12,dataset_okres!$B$2:$B$83,0)),"n/a")</f>
        <v>n/a</v>
      </c>
      <c r="M88" s="1">
        <f t="shared" si="5"/>
        <v>14327.000000000002</v>
      </c>
      <c r="O88" s="41" t="s">
        <v>23</v>
      </c>
      <c r="P88" s="37">
        <f>IFERROR(INDEX(dataset_okres!$D$2:$D$83,MATCH(Calc_UoZ!A12,dataset_okres!$B$2:$B$83,0)),"n/a")</f>
        <v>71.083333333333329</v>
      </c>
      <c r="Q88" s="38">
        <f>IFERROR(INDEX(dataset_okres!$D$2:$D$83,MATCH(Calc_UoZ!B12,dataset_okres!$B$2:$B$83,0)),"n/a")</f>
        <v>414.83333333333331</v>
      </c>
      <c r="R88" s="38">
        <f>IFERROR(INDEX(dataset_okres!$D$2:$D$83,MATCH(Calc_UoZ!C12,dataset_okres!$B$2:$B$83,0)),"n/a")</f>
        <v>188.66666666666666</v>
      </c>
      <c r="S88" s="38">
        <f>IFERROR(INDEX(dataset_okres!$D$2:$D$83,MATCH(Calc_UoZ!D12,dataset_okres!$B$2:$B$83,0)),"n/a")</f>
        <v>150.83333333333334</v>
      </c>
      <c r="T88" s="38">
        <f>IFERROR(INDEX(dataset_okres!$D$2:$D$83,MATCH(Calc_UoZ!E12,dataset_okres!$B$2:$B$83,0)),"n/a")</f>
        <v>18.083333333333332</v>
      </c>
      <c r="U88" s="38">
        <f>IFERROR(INDEX(dataset_okres!$D$2:$D$83,MATCH(Calc_UoZ!F12,dataset_okres!$B$2:$B$83,0)),"n/a")</f>
        <v>132.58333333333334</v>
      </c>
      <c r="V88" s="38">
        <f>IFERROR(INDEX(dataset_okres!$D$2:$D$83,MATCH(Calc_UoZ!G12,dataset_okres!$B$2:$B$83,0)),"n/a")</f>
        <v>809.58333333333337</v>
      </c>
      <c r="W88" s="38" t="str">
        <f>IFERROR(INDEX(dataset_okres!$D$2:$D$83,MATCH(Calc_UoZ!H12,dataset_okres!$B$2:$B$83,0)),"n/a")</f>
        <v>n/a</v>
      </c>
      <c r="X88" s="38" t="str">
        <f>IFERROR(INDEX(dataset_okres!$D$2:$D$83,MATCH(Calc_UoZ!I12,dataset_okres!$B$2:$B$83,0)),"n/a")</f>
        <v>n/a</v>
      </c>
      <c r="Y88" s="38" t="str">
        <f>IFERROR(INDEX(dataset_okres!$D$2:$D$83,MATCH(Calc_UoZ!J12,dataset_okres!$B$2:$B$83,0)),"n/a")</f>
        <v>n/a</v>
      </c>
      <c r="Z88" s="39" t="str">
        <f>IFERROR(INDEX(dataset_okres!$D$2:$D$83,MATCH(Calc_UoZ!K12,dataset_okres!$B$2:$B$83,0)),"n/a")</f>
        <v>n/a</v>
      </c>
      <c r="AA88" s="1">
        <f t="shared" si="6"/>
        <v>1785.6666666666667</v>
      </c>
      <c r="AC88" s="41" t="s">
        <v>23</v>
      </c>
      <c r="AD88" s="37">
        <f>IFERROR(INDEX(dataset_okres!$E$2:$E$83,MATCH(Calc_UoZ!A12,dataset_okres!$B$2:$B$83,0)),"")</f>
        <v>880.41666666666663</v>
      </c>
      <c r="AE88" s="38">
        <f>IFERROR(INDEX(dataset_okres!$E$2:$E$83,MATCH(Calc_UoZ!B12,dataset_okres!$B$2:$B$83,0)),"")</f>
        <v>1165.8333333333335</v>
      </c>
      <c r="AF88" s="38">
        <f>IFERROR(INDEX(dataset_okres!$E$2:$E$83,MATCH(Calc_UoZ!C12,dataset_okres!$B$2:$B$83,0)),"")</f>
        <v>1531</v>
      </c>
      <c r="AG88" s="38">
        <f>IFERROR(INDEX(dataset_okres!$E$2:$E$83,MATCH(Calc_UoZ!D12,dataset_okres!$B$2:$B$83,0)),"")</f>
        <v>3771.5</v>
      </c>
      <c r="AH88" s="38">
        <f>IFERROR(INDEX(dataset_okres!$E$2:$E$83,MATCH(Calc_UoZ!E12,dataset_okres!$B$2:$B$83,0)),"")</f>
        <v>1292.5</v>
      </c>
      <c r="AI88" s="38">
        <f>IFERROR(INDEX(dataset_okres!$E$2:$E$83,MATCH(Calc_UoZ!F12,dataset_okres!$B$2:$B$83,0)),"")</f>
        <v>2174</v>
      </c>
      <c r="AJ88" s="38">
        <f>IFERROR(INDEX(dataset_okres!$E$2:$E$83,MATCH(Calc_UoZ!G12,dataset_okres!$B$2:$B$83,0)),"")</f>
        <v>1726.083333333333</v>
      </c>
      <c r="AK88" s="38" t="str">
        <f>IFERROR(INDEX(dataset_okres!$E$2:$E$83,MATCH(Calc_UoZ!H12,dataset_okres!$B$2:$B$83,0)),"")</f>
        <v/>
      </c>
      <c r="AL88" s="38" t="str">
        <f>IFERROR(INDEX(dataset_okres!$E$2:$E$83,MATCH(Calc_UoZ!I12,dataset_okres!$B$2:$B$83,0)),"")</f>
        <v/>
      </c>
      <c r="AM88" s="38" t="str">
        <f>IFERROR(INDEX(dataset_okres!$E$2:$E$83,MATCH(Calc_UoZ!J12,dataset_okres!$B$2:$B$83,0)),"")</f>
        <v/>
      </c>
      <c r="AN88" s="39" t="str">
        <f>IFERROR(INDEX(dataset_okres!$E$2:$E$83,MATCH(Calc_UoZ!K12,dataset_okres!$B$2:$B$83,0)),"")</f>
        <v/>
      </c>
      <c r="AO88" s="42">
        <f t="shared" si="7"/>
        <v>12541.333333333332</v>
      </c>
    </row>
    <row r="89" spans="1:41" x14ac:dyDescent="0.45">
      <c r="A89" s="41" t="s">
        <v>42</v>
      </c>
      <c r="B89" s="37">
        <f>IFERROR(INDEX(dataset_okres!$C$2:$C$83,MATCH(Calc_UoZ!A13,dataset_okres!$B$2:$B$83,0)),"n/a")</f>
        <v>1741.8333333333333</v>
      </c>
      <c r="C89" s="38">
        <f>IFERROR(INDEX(dataset_okres!$C$2:$C$83,MATCH(Calc_UoZ!B13,dataset_okres!$B$2:$B$83,0)),"n/a")</f>
        <v>1762.3333333333333</v>
      </c>
      <c r="D89" s="38">
        <f>IFERROR(INDEX(dataset_okres!$C$2:$C$83,MATCH(Calc_UoZ!C13,dataset_okres!$B$2:$B$83,0)),"n/a")</f>
        <v>2619.5833333333335</v>
      </c>
      <c r="E89" s="38">
        <f>IFERROR(INDEX(dataset_okres!$C$2:$C$83,MATCH(Calc_UoZ!D13,dataset_okres!$B$2:$B$83,0)),"n/a")</f>
        <v>2197.8333333333335</v>
      </c>
      <c r="F89" s="38">
        <f>IFERROR(INDEX(dataset_okres!$C$2:$C$83,MATCH(Calc_UoZ!E13,dataset_okres!$B$2:$B$83,0)),"n/a")</f>
        <v>775</v>
      </c>
      <c r="G89" s="38">
        <f>IFERROR(INDEX(dataset_okres!$C$2:$C$83,MATCH(Calc_UoZ!F13,dataset_okres!$B$2:$B$83,0)),"n/a")</f>
        <v>2606.0833333333335</v>
      </c>
      <c r="H89" s="38">
        <f>IFERROR(INDEX(dataset_okres!$C$2:$C$83,MATCH(Calc_UoZ!G13,dataset_okres!$B$2:$B$83,0)),"n/a")</f>
        <v>1041.0833333333333</v>
      </c>
      <c r="I89" s="38">
        <f>IFERROR(INDEX(dataset_okres!$C$2:$C$83,MATCH(Calc_UoZ!H13,dataset_okres!$B$2:$B$83,0)),"n/a")</f>
        <v>2808.75</v>
      </c>
      <c r="J89" s="38" t="str">
        <f>IFERROR(INDEX(dataset_okres!$C$2:$C$83,MATCH(Calc_UoZ!I13,dataset_okres!$B$2:$B$83,0)),"n/a")</f>
        <v>n/a</v>
      </c>
      <c r="K89" s="38" t="str">
        <f>IFERROR(INDEX(dataset_okres!$C$2:$C$83,MATCH(Calc_UoZ!J13,dataset_okres!$B$2:$B$83,0)),"n/a")</f>
        <v>n/a</v>
      </c>
      <c r="L89" s="39" t="str">
        <f>IFERROR(INDEX(dataset_okres!$C$2:$C$83,MATCH(Calc_UoZ!K13,dataset_okres!$B$2:$B$83,0)),"n/a")</f>
        <v>n/a</v>
      </c>
      <c r="M89" s="1">
        <f t="shared" si="5"/>
        <v>15552.500000000002</v>
      </c>
      <c r="O89" s="41" t="s">
        <v>42</v>
      </c>
      <c r="P89" s="37">
        <f>IFERROR(INDEX(dataset_okres!$D$2:$D$83,MATCH(Calc_UoZ!A13,dataset_okres!$B$2:$B$83,0)),"n/a")</f>
        <v>2891.6666666666665</v>
      </c>
      <c r="Q89" s="38">
        <f>IFERROR(INDEX(dataset_okres!$D$2:$D$83,MATCH(Calc_UoZ!B13,dataset_okres!$B$2:$B$83,0)),"n/a")</f>
        <v>1640.25</v>
      </c>
      <c r="R89" s="38">
        <f>IFERROR(INDEX(dataset_okres!$D$2:$D$83,MATCH(Calc_UoZ!C13,dataset_okres!$B$2:$B$83,0)),"n/a")</f>
        <v>1721.8333333333333</v>
      </c>
      <c r="S89" s="38">
        <f>IFERROR(INDEX(dataset_okres!$D$2:$D$83,MATCH(Calc_UoZ!D13,dataset_okres!$B$2:$B$83,0)),"n/a")</f>
        <v>4289.333333333333</v>
      </c>
      <c r="T89" s="38">
        <f>IFERROR(INDEX(dataset_okres!$D$2:$D$83,MATCH(Calc_UoZ!E13,dataset_okres!$B$2:$B$83,0)),"n/a")</f>
        <v>1353.0833333333333</v>
      </c>
      <c r="U89" s="38">
        <f>IFERROR(INDEX(dataset_okres!$D$2:$D$83,MATCH(Calc_UoZ!F13,dataset_okres!$B$2:$B$83,0)),"n/a")</f>
        <v>7901.333333333333</v>
      </c>
      <c r="V89" s="38">
        <f>IFERROR(INDEX(dataset_okres!$D$2:$D$83,MATCH(Calc_UoZ!G13,dataset_okres!$B$2:$B$83,0)),"n/a")</f>
        <v>587.66666666666663</v>
      </c>
      <c r="W89" s="38">
        <f>IFERROR(INDEX(dataset_okres!$D$2:$D$83,MATCH(Calc_UoZ!H13,dataset_okres!$B$2:$B$83,0)),"n/a")</f>
        <v>838.41666666666663</v>
      </c>
      <c r="X89" s="38" t="str">
        <f>IFERROR(INDEX(dataset_okres!$D$2:$D$83,MATCH(Calc_UoZ!I13,dataset_okres!$B$2:$B$83,0)),"n/a")</f>
        <v>n/a</v>
      </c>
      <c r="Y89" s="38" t="str">
        <f>IFERROR(INDEX(dataset_okres!$D$2:$D$83,MATCH(Calc_UoZ!J13,dataset_okres!$B$2:$B$83,0)),"n/a")</f>
        <v>n/a</v>
      </c>
      <c r="Z89" s="39" t="str">
        <f>IFERROR(INDEX(dataset_okres!$D$2:$D$83,MATCH(Calc_UoZ!K13,dataset_okres!$B$2:$B$83,0)),"n/a")</f>
        <v>n/a</v>
      </c>
      <c r="AA89" s="1">
        <f t="shared" si="6"/>
        <v>21223.583333333336</v>
      </c>
      <c r="AC89" s="41" t="s">
        <v>42</v>
      </c>
      <c r="AD89" s="37">
        <f>IFERROR(INDEX(dataset_okres!$E$2:$E$83,MATCH(Calc_UoZ!A13,dataset_okres!$B$2:$B$83,0)),"")</f>
        <v>-1149.8333333333333</v>
      </c>
      <c r="AE89" s="38">
        <f>IFERROR(INDEX(dataset_okres!$E$2:$E$83,MATCH(Calc_UoZ!B13,dataset_okres!$B$2:$B$83,0)),"")</f>
        <v>122.08333333333326</v>
      </c>
      <c r="AF89" s="38">
        <f>IFERROR(INDEX(dataset_okres!$E$2:$E$83,MATCH(Calc_UoZ!C13,dataset_okres!$B$2:$B$83,0)),"")</f>
        <v>897.75000000000023</v>
      </c>
      <c r="AG89" s="38">
        <f>IFERROR(INDEX(dataset_okres!$E$2:$E$83,MATCH(Calc_UoZ!D13,dataset_okres!$B$2:$B$83,0)),"")</f>
        <v>-2091.4999999999995</v>
      </c>
      <c r="AH89" s="38">
        <f>IFERROR(INDEX(dataset_okres!$E$2:$E$83,MATCH(Calc_UoZ!E13,dataset_okres!$B$2:$B$83,0)),"")</f>
        <v>-578.08333333333326</v>
      </c>
      <c r="AI89" s="38">
        <f>IFERROR(INDEX(dataset_okres!$E$2:$E$83,MATCH(Calc_UoZ!F13,dataset_okres!$B$2:$B$83,0)),"")</f>
        <v>-5295.25</v>
      </c>
      <c r="AJ89" s="38">
        <f>IFERROR(INDEX(dataset_okres!$E$2:$E$83,MATCH(Calc_UoZ!G13,dataset_okres!$B$2:$B$83,0)),"")</f>
        <v>453.41666666666663</v>
      </c>
      <c r="AK89" s="38">
        <f>IFERROR(INDEX(dataset_okres!$E$2:$E$83,MATCH(Calc_UoZ!H13,dataset_okres!$B$2:$B$83,0)),"")</f>
        <v>1970.3333333333335</v>
      </c>
      <c r="AL89" s="38" t="str">
        <f>IFERROR(INDEX(dataset_okres!$E$2:$E$83,MATCH(Calc_UoZ!I13,dataset_okres!$B$2:$B$83,0)),"")</f>
        <v/>
      </c>
      <c r="AM89" s="38" t="str">
        <f>IFERROR(INDEX(dataset_okres!$E$2:$E$83,MATCH(Calc_UoZ!J13,dataset_okres!$B$2:$B$83,0)),"")</f>
        <v/>
      </c>
      <c r="AN89" s="39" t="str">
        <f>IFERROR(INDEX(dataset_okres!$E$2:$E$83,MATCH(Calc_UoZ!K13,dataset_okres!$B$2:$B$83,0)),"")</f>
        <v/>
      </c>
      <c r="AO89" s="42">
        <f t="shared" si="7"/>
        <v>-5671.0833333333321</v>
      </c>
    </row>
    <row r="90" spans="1:41" x14ac:dyDescent="0.45">
      <c r="A90" s="41" t="s">
        <v>50</v>
      </c>
      <c r="B90" s="37">
        <f>IFERROR(INDEX(dataset_okres!$C$2:$C$83,MATCH(Calc_UoZ!A14,dataset_okres!$B$2:$B$83,0)),"n/a")</f>
        <v>1624.0833333333333</v>
      </c>
      <c r="C90" s="38">
        <f>IFERROR(INDEX(dataset_okres!$C$2:$C$83,MATCH(Calc_UoZ!B14,dataset_okres!$B$2:$B$83,0)),"n/a")</f>
        <v>4168.666666666667</v>
      </c>
      <c r="D90" s="38">
        <f>IFERROR(INDEX(dataset_okres!$C$2:$C$83,MATCH(Calc_UoZ!C14,dataset_okres!$B$2:$B$83,0)),"n/a")</f>
        <v>4356.333333333333</v>
      </c>
      <c r="E90" s="38">
        <f>IFERROR(INDEX(dataset_okres!$C$2:$C$83,MATCH(Calc_UoZ!D14,dataset_okres!$B$2:$B$83,0)),"n/a")</f>
        <v>5861.5</v>
      </c>
      <c r="F90" s="38">
        <f>IFERROR(INDEX(dataset_okres!$C$2:$C$83,MATCH(Calc_UoZ!E14,dataset_okres!$B$2:$B$83,0)),"n/a")</f>
        <v>6707.166666666667</v>
      </c>
      <c r="G90" s="38" t="str">
        <f>IFERROR(INDEX(dataset_okres!$C$2:$C$83,MATCH(Calc_UoZ!F14,dataset_okres!$B$2:$B$83,0)),"n/a")</f>
        <v>n/a</v>
      </c>
      <c r="H90" s="38" t="str">
        <f>IFERROR(INDEX(dataset_okres!$C$2:$C$83,MATCH(Calc_UoZ!G14,dataset_okres!$B$2:$B$83,0)),"n/a")</f>
        <v>n/a</v>
      </c>
      <c r="I90" s="38" t="str">
        <f>IFERROR(INDEX(dataset_okres!$C$2:$C$83,MATCH(Calc_UoZ!H14,dataset_okres!$B$2:$B$83,0)),"n/a")</f>
        <v>n/a</v>
      </c>
      <c r="J90" s="38" t="str">
        <f>IFERROR(INDEX(dataset_okres!$C$2:$C$83,MATCH(Calc_UoZ!I14,dataset_okres!$B$2:$B$83,0)),"n/a")</f>
        <v>n/a</v>
      </c>
      <c r="K90" s="38" t="str">
        <f>IFERROR(INDEX(dataset_okres!$C$2:$C$83,MATCH(Calc_UoZ!J14,dataset_okres!$B$2:$B$83,0)),"n/a")</f>
        <v>n/a</v>
      </c>
      <c r="L90" s="39" t="str">
        <f>IFERROR(INDEX(dataset_okres!$C$2:$C$83,MATCH(Calc_UoZ!K14,dataset_okres!$B$2:$B$83,0)),"n/a")</f>
        <v>n/a</v>
      </c>
      <c r="M90" s="1">
        <f t="shared" si="5"/>
        <v>22717.75</v>
      </c>
      <c r="O90" s="41" t="s">
        <v>50</v>
      </c>
      <c r="P90" s="37">
        <f>IFERROR(INDEX(dataset_okres!$D$2:$D$83,MATCH(Calc_UoZ!A14,dataset_okres!$B$2:$B$83,0)),"n/a")</f>
        <v>34.583333333333336</v>
      </c>
      <c r="Q90" s="38">
        <f>IFERROR(INDEX(dataset_okres!$D$2:$D$83,MATCH(Calc_UoZ!B14,dataset_okres!$B$2:$B$83,0)),"n/a")</f>
        <v>246</v>
      </c>
      <c r="R90" s="38">
        <f>IFERROR(INDEX(dataset_okres!$D$2:$D$83,MATCH(Calc_UoZ!C14,dataset_okres!$B$2:$B$83,0)),"n/a")</f>
        <v>108.66666666666667</v>
      </c>
      <c r="S90" s="38">
        <f>IFERROR(INDEX(dataset_okres!$D$2:$D$83,MATCH(Calc_UoZ!D14,dataset_okres!$B$2:$B$83,0)),"n/a")</f>
        <v>159</v>
      </c>
      <c r="T90" s="38">
        <f>IFERROR(INDEX(dataset_okres!$D$2:$D$83,MATCH(Calc_UoZ!E14,dataset_okres!$B$2:$B$83,0)),"n/a")</f>
        <v>383</v>
      </c>
      <c r="U90" s="38" t="str">
        <f>IFERROR(INDEX(dataset_okres!$D$2:$D$83,MATCH(Calc_UoZ!F14,dataset_okres!$B$2:$B$83,0)),"n/a")</f>
        <v>n/a</v>
      </c>
      <c r="V90" s="38" t="str">
        <f>IFERROR(INDEX(dataset_okres!$D$2:$D$83,MATCH(Calc_UoZ!G14,dataset_okres!$B$2:$B$83,0)),"n/a")</f>
        <v>n/a</v>
      </c>
      <c r="W90" s="38" t="str">
        <f>IFERROR(INDEX(dataset_okres!$D$2:$D$83,MATCH(Calc_UoZ!H14,dataset_okres!$B$2:$B$83,0)),"n/a")</f>
        <v>n/a</v>
      </c>
      <c r="X90" s="38" t="str">
        <f>IFERROR(INDEX(dataset_okres!$D$2:$D$83,MATCH(Calc_UoZ!I14,dataset_okres!$B$2:$B$83,0)),"n/a")</f>
        <v>n/a</v>
      </c>
      <c r="Y90" s="38" t="str">
        <f>IFERROR(INDEX(dataset_okres!$D$2:$D$83,MATCH(Calc_UoZ!J14,dataset_okres!$B$2:$B$83,0)),"n/a")</f>
        <v>n/a</v>
      </c>
      <c r="Z90" s="39" t="str">
        <f>IFERROR(INDEX(dataset_okres!$D$2:$D$83,MATCH(Calc_UoZ!K14,dataset_okres!$B$2:$B$83,0)),"n/a")</f>
        <v>n/a</v>
      </c>
      <c r="AA90" s="1">
        <f t="shared" si="6"/>
        <v>931.25</v>
      </c>
      <c r="AC90" s="41" t="s">
        <v>50</v>
      </c>
      <c r="AD90" s="37">
        <f>IFERROR(INDEX(dataset_okres!$E$2:$E$83,MATCH(Calc_UoZ!A14,dataset_okres!$B$2:$B$83,0)),"")</f>
        <v>1589.5</v>
      </c>
      <c r="AE90" s="38">
        <f>IFERROR(INDEX(dataset_okres!$E$2:$E$83,MATCH(Calc_UoZ!B14,dataset_okres!$B$2:$B$83,0)),"")</f>
        <v>3922.666666666667</v>
      </c>
      <c r="AF90" s="38">
        <f>IFERROR(INDEX(dataset_okres!$E$2:$E$83,MATCH(Calc_UoZ!C14,dataset_okres!$B$2:$B$83,0)),"")</f>
        <v>4247.6666666666661</v>
      </c>
      <c r="AG90" s="38">
        <f>IFERROR(INDEX(dataset_okres!$E$2:$E$83,MATCH(Calc_UoZ!D14,dataset_okres!$B$2:$B$83,0)),"")</f>
        <v>5702.5</v>
      </c>
      <c r="AH90" s="38">
        <f>IFERROR(INDEX(dataset_okres!$E$2:$E$83,MATCH(Calc_UoZ!E14,dataset_okres!$B$2:$B$83,0)),"")</f>
        <v>6324.166666666667</v>
      </c>
      <c r="AI90" s="38" t="str">
        <f>IFERROR(INDEX(dataset_okres!$E$2:$E$83,MATCH(Calc_UoZ!F14,dataset_okres!$B$2:$B$83,0)),"")</f>
        <v/>
      </c>
      <c r="AJ90" s="38" t="str">
        <f>IFERROR(INDEX(dataset_okres!$E$2:$E$83,MATCH(Calc_UoZ!G14,dataset_okres!$B$2:$B$83,0)),"")</f>
        <v/>
      </c>
      <c r="AK90" s="38" t="str">
        <f>IFERROR(INDEX(dataset_okres!$E$2:$E$83,MATCH(Calc_UoZ!H14,dataset_okres!$B$2:$B$83,0)),"")</f>
        <v/>
      </c>
      <c r="AL90" s="38" t="str">
        <f>IFERROR(INDEX(dataset_okres!$E$2:$E$83,MATCH(Calc_UoZ!I14,dataset_okres!$B$2:$B$83,0)),"")</f>
        <v/>
      </c>
      <c r="AM90" s="38" t="str">
        <f>IFERROR(INDEX(dataset_okres!$E$2:$E$83,MATCH(Calc_UoZ!J14,dataset_okres!$B$2:$B$83,0)),"")</f>
        <v/>
      </c>
      <c r="AN90" s="39" t="str">
        <f>IFERROR(INDEX(dataset_okres!$E$2:$E$83,MATCH(Calc_UoZ!K14,dataset_okres!$B$2:$B$83,0)),"")</f>
        <v/>
      </c>
      <c r="AO90" s="42">
        <f t="shared" si="7"/>
        <v>21786.5</v>
      </c>
    </row>
    <row r="91" spans="1:41" x14ac:dyDescent="0.45">
      <c r="A91" s="41" t="s">
        <v>47</v>
      </c>
      <c r="B91" s="37">
        <f>IFERROR(INDEX(dataset_okres!$C$2:$C$83,MATCH(Calc_UoZ!A15,dataset_okres!$B$2:$B$83,0)),"n/a")</f>
        <v>775</v>
      </c>
      <c r="C91" s="38">
        <f>IFERROR(INDEX(dataset_okres!$C$2:$C$83,MATCH(Calc_UoZ!B15,dataset_okres!$B$2:$B$83,0)),"n/a")</f>
        <v>2197.8333333333335</v>
      </c>
      <c r="D91" s="38">
        <f>IFERROR(INDEX(dataset_okres!$C$2:$C$83,MATCH(Calc_UoZ!C15,dataset_okres!$B$2:$B$83,0)),"n/a")</f>
        <v>1741.8333333333333</v>
      </c>
      <c r="E91" s="38">
        <f>IFERROR(INDEX(dataset_okres!$C$2:$C$83,MATCH(Calc_UoZ!D15,dataset_okres!$B$2:$B$83,0)),"n/a")</f>
        <v>1025.8333333333333</v>
      </c>
      <c r="F91" s="38">
        <f>IFERROR(INDEX(dataset_okres!$C$2:$C$83,MATCH(Calc_UoZ!E15,dataset_okres!$B$2:$B$83,0)),"n/a")</f>
        <v>2606.0833333333335</v>
      </c>
      <c r="G91" s="38">
        <f>IFERROR(INDEX(dataset_okres!$C$2:$C$83,MATCH(Calc_UoZ!F15,dataset_okres!$B$2:$B$83,0)),"n/a")</f>
        <v>1767.25</v>
      </c>
      <c r="H91" s="38" t="str">
        <f>IFERROR(INDEX(dataset_okres!$C$2:$C$83,MATCH(Calc_UoZ!G15,dataset_okres!$B$2:$B$83,0)),"n/a")</f>
        <v>n/a</v>
      </c>
      <c r="I91" s="38" t="str">
        <f>IFERROR(INDEX(dataset_okres!$C$2:$C$83,MATCH(Calc_UoZ!H15,dataset_okres!$B$2:$B$83,0)),"n/a")</f>
        <v>n/a</v>
      </c>
      <c r="J91" s="38" t="str">
        <f>IFERROR(INDEX(dataset_okres!$C$2:$C$83,MATCH(Calc_UoZ!I15,dataset_okres!$B$2:$B$83,0)),"n/a")</f>
        <v>n/a</v>
      </c>
      <c r="K91" s="38" t="str">
        <f>IFERROR(INDEX(dataset_okres!$C$2:$C$83,MATCH(Calc_UoZ!J15,dataset_okres!$B$2:$B$83,0)),"n/a")</f>
        <v>n/a</v>
      </c>
      <c r="L91" s="39" t="str">
        <f>IFERROR(INDEX(dataset_okres!$C$2:$C$83,MATCH(Calc_UoZ!K15,dataset_okres!$B$2:$B$83,0)),"n/a")</f>
        <v>n/a</v>
      </c>
      <c r="M91" s="1">
        <f t="shared" si="5"/>
        <v>10113.833333333334</v>
      </c>
      <c r="O91" s="41" t="s">
        <v>47</v>
      </c>
      <c r="P91" s="37">
        <f>IFERROR(INDEX(dataset_okres!$D$2:$D$83,MATCH(Calc_UoZ!A15,dataset_okres!$B$2:$B$83,0)),"n/a")</f>
        <v>1353.0833333333333</v>
      </c>
      <c r="Q91" s="38">
        <f>IFERROR(INDEX(dataset_okres!$D$2:$D$83,MATCH(Calc_UoZ!B15,dataset_okres!$B$2:$B$83,0)),"n/a")</f>
        <v>4289.333333333333</v>
      </c>
      <c r="R91" s="38">
        <f>IFERROR(INDEX(dataset_okres!$D$2:$D$83,MATCH(Calc_UoZ!C15,dataset_okres!$B$2:$B$83,0)),"n/a")</f>
        <v>2891.6666666666665</v>
      </c>
      <c r="S91" s="38">
        <f>IFERROR(INDEX(dataset_okres!$D$2:$D$83,MATCH(Calc_UoZ!D15,dataset_okres!$B$2:$B$83,0)),"n/a")</f>
        <v>379.33333333333331</v>
      </c>
      <c r="T91" s="38">
        <f>IFERROR(INDEX(dataset_okres!$D$2:$D$83,MATCH(Calc_UoZ!E15,dataset_okres!$B$2:$B$83,0)),"n/a")</f>
        <v>7901.333333333333</v>
      </c>
      <c r="U91" s="38">
        <f>IFERROR(INDEX(dataset_okres!$D$2:$D$83,MATCH(Calc_UoZ!F15,dataset_okres!$B$2:$B$83,0)),"n/a")</f>
        <v>1040.1666666666667</v>
      </c>
      <c r="V91" s="38" t="str">
        <f>IFERROR(INDEX(dataset_okres!$D$2:$D$83,MATCH(Calc_UoZ!G15,dataset_okres!$B$2:$B$83,0)),"n/a")</f>
        <v>n/a</v>
      </c>
      <c r="W91" s="38" t="str">
        <f>IFERROR(INDEX(dataset_okres!$D$2:$D$83,MATCH(Calc_UoZ!H15,dataset_okres!$B$2:$B$83,0)),"n/a")</f>
        <v>n/a</v>
      </c>
      <c r="X91" s="38" t="str">
        <f>IFERROR(INDEX(dataset_okres!$D$2:$D$83,MATCH(Calc_UoZ!I15,dataset_okres!$B$2:$B$83,0)),"n/a")</f>
        <v>n/a</v>
      </c>
      <c r="Y91" s="38" t="str">
        <f>IFERROR(INDEX(dataset_okres!$D$2:$D$83,MATCH(Calc_UoZ!J15,dataset_okres!$B$2:$B$83,0)),"n/a")</f>
        <v>n/a</v>
      </c>
      <c r="Z91" s="39" t="str">
        <f>IFERROR(INDEX(dataset_okres!$D$2:$D$83,MATCH(Calc_UoZ!K15,dataset_okres!$B$2:$B$83,0)),"n/a")</f>
        <v>n/a</v>
      </c>
      <c r="AA91" s="1">
        <f t="shared" si="6"/>
        <v>17854.916666666668</v>
      </c>
      <c r="AC91" s="41" t="s">
        <v>47</v>
      </c>
      <c r="AD91" s="37">
        <f>IFERROR(INDEX(dataset_okres!$E$2:$E$83,MATCH(Calc_UoZ!A15,dataset_okres!$B$2:$B$83,0)),"")</f>
        <v>-578.08333333333326</v>
      </c>
      <c r="AE91" s="38">
        <f>IFERROR(INDEX(dataset_okres!$E$2:$E$83,MATCH(Calc_UoZ!B15,dataset_okres!$B$2:$B$83,0)),"")</f>
        <v>-2091.4999999999995</v>
      </c>
      <c r="AF91" s="38">
        <f>IFERROR(INDEX(dataset_okres!$E$2:$E$83,MATCH(Calc_UoZ!C15,dataset_okres!$B$2:$B$83,0)),"")</f>
        <v>-1149.8333333333333</v>
      </c>
      <c r="AG91" s="38">
        <f>IFERROR(INDEX(dataset_okres!$E$2:$E$83,MATCH(Calc_UoZ!D15,dataset_okres!$B$2:$B$83,0)),"")</f>
        <v>646.5</v>
      </c>
      <c r="AH91" s="38">
        <f>IFERROR(INDEX(dataset_okres!$E$2:$E$83,MATCH(Calc_UoZ!E15,dataset_okres!$B$2:$B$83,0)),"")</f>
        <v>-5295.25</v>
      </c>
      <c r="AI91" s="38">
        <f>IFERROR(INDEX(dataset_okres!$E$2:$E$83,MATCH(Calc_UoZ!F15,dataset_okres!$B$2:$B$83,0)),"")</f>
        <v>727.08333333333326</v>
      </c>
      <c r="AJ91" s="38" t="str">
        <f>IFERROR(INDEX(dataset_okres!$E$2:$E$83,MATCH(Calc_UoZ!G15,dataset_okres!$B$2:$B$83,0)),"")</f>
        <v/>
      </c>
      <c r="AK91" s="38" t="str">
        <f>IFERROR(INDEX(dataset_okres!$E$2:$E$83,MATCH(Calc_UoZ!H15,dataset_okres!$B$2:$B$83,0)),"")</f>
        <v/>
      </c>
      <c r="AL91" s="38" t="str">
        <f>IFERROR(INDEX(dataset_okres!$E$2:$E$83,MATCH(Calc_UoZ!I15,dataset_okres!$B$2:$B$83,0)),"")</f>
        <v/>
      </c>
      <c r="AM91" s="38" t="str">
        <f>IFERROR(INDEX(dataset_okres!$E$2:$E$83,MATCH(Calc_UoZ!J15,dataset_okres!$B$2:$B$83,0)),"")</f>
        <v/>
      </c>
      <c r="AN91" s="39" t="str">
        <f>IFERROR(INDEX(dataset_okres!$E$2:$E$83,MATCH(Calc_UoZ!K15,dataset_okres!$B$2:$B$83,0)),"")</f>
        <v/>
      </c>
      <c r="AO91" s="42">
        <f t="shared" si="7"/>
        <v>-7741.083333333333</v>
      </c>
    </row>
    <row r="92" spans="1:41" x14ac:dyDescent="0.45">
      <c r="A92" s="41" t="s">
        <v>54</v>
      </c>
      <c r="B92" s="37">
        <f>IFERROR(INDEX(dataset_okres!$C$2:$C$83,MATCH(Calc_UoZ!A16,dataset_okres!$B$2:$B$83,0)),"n/a")</f>
        <v>2395.9166666666665</v>
      </c>
      <c r="C92" s="38">
        <f>IFERROR(INDEX(dataset_okres!$C$2:$C$83,MATCH(Calc_UoZ!B16,dataset_okres!$B$2:$B$83,0)),"n/a")</f>
        <v>5841.583333333333</v>
      </c>
      <c r="D92" s="38">
        <f>IFERROR(INDEX(dataset_okres!$C$2:$C$83,MATCH(Calc_UoZ!C16,dataset_okres!$B$2:$B$83,0)),"n/a")</f>
        <v>1317.9166666666667</v>
      </c>
      <c r="E92" s="38">
        <f>IFERROR(INDEX(dataset_okres!$C$2:$C$83,MATCH(Calc_UoZ!D16,dataset_okres!$B$2:$B$83,0)),"n/a")</f>
        <v>809.08333333333337</v>
      </c>
      <c r="F92" s="38">
        <f>IFERROR(INDEX(dataset_okres!$C$2:$C$83,MATCH(Calc_UoZ!E16,dataset_okres!$B$2:$B$83,0)),"n/a")</f>
        <v>1638.6666666666667</v>
      </c>
      <c r="G92" s="38">
        <f>IFERROR(INDEX(dataset_okres!$C$2:$C$83,MATCH(Calc_UoZ!F16,dataset_okres!$B$2:$B$83,0)),"n/a")</f>
        <v>5862</v>
      </c>
      <c r="H92" s="38">
        <f>IFERROR(INDEX(dataset_okres!$C$2:$C$83,MATCH(Calc_UoZ!G16,dataset_okres!$B$2:$B$83,0)),"n/a")</f>
        <v>1417.6666666666667</v>
      </c>
      <c r="I92" s="38" t="str">
        <f>IFERROR(INDEX(dataset_okres!$C$2:$C$83,MATCH(Calc_UoZ!H16,dataset_okres!$B$2:$B$83,0)),"n/a")</f>
        <v>n/a</v>
      </c>
      <c r="J92" s="38" t="str">
        <f>IFERROR(INDEX(dataset_okres!$C$2:$C$83,MATCH(Calc_UoZ!I16,dataset_okres!$B$2:$B$83,0)),"n/a")</f>
        <v>n/a</v>
      </c>
      <c r="K92" s="38" t="str">
        <f>IFERROR(INDEX(dataset_okres!$C$2:$C$83,MATCH(Calc_UoZ!J16,dataset_okres!$B$2:$B$83,0)),"n/a")</f>
        <v>n/a</v>
      </c>
      <c r="L92" s="39" t="str">
        <f>IFERROR(INDEX(dataset_okres!$C$2:$C$83,MATCH(Calc_UoZ!K16,dataset_okres!$B$2:$B$83,0)),"n/a")</f>
        <v>n/a</v>
      </c>
      <c r="M92" s="1">
        <f t="shared" si="5"/>
        <v>19282.833333333332</v>
      </c>
      <c r="O92" s="41" t="s">
        <v>54</v>
      </c>
      <c r="P92" s="37">
        <f>IFERROR(INDEX(dataset_okres!$D$2:$D$83,MATCH(Calc_UoZ!A16,dataset_okres!$B$2:$B$83,0)),"n/a")</f>
        <v>230.41666666666666</v>
      </c>
      <c r="Q92" s="38">
        <f>IFERROR(INDEX(dataset_okres!$D$2:$D$83,MATCH(Calc_UoZ!B16,dataset_okres!$B$2:$B$83,0)),"n/a")</f>
        <v>316.91666666666669</v>
      </c>
      <c r="R92" s="38">
        <f>IFERROR(INDEX(dataset_okres!$D$2:$D$83,MATCH(Calc_UoZ!C16,dataset_okres!$B$2:$B$83,0)),"n/a")</f>
        <v>46.75</v>
      </c>
      <c r="S92" s="38">
        <f>IFERROR(INDEX(dataset_okres!$D$2:$D$83,MATCH(Calc_UoZ!D16,dataset_okres!$B$2:$B$83,0)),"n/a")</f>
        <v>17.916666666666668</v>
      </c>
      <c r="T92" s="38">
        <f>IFERROR(INDEX(dataset_okres!$D$2:$D$83,MATCH(Calc_UoZ!E16,dataset_okres!$B$2:$B$83,0)),"n/a")</f>
        <v>192.91666666666666</v>
      </c>
      <c r="U92" s="38">
        <f>IFERROR(INDEX(dataset_okres!$D$2:$D$83,MATCH(Calc_UoZ!F16,dataset_okres!$B$2:$B$83,0)),"n/a")</f>
        <v>670.75</v>
      </c>
      <c r="V92" s="38">
        <f>IFERROR(INDEX(dataset_okres!$D$2:$D$83,MATCH(Calc_UoZ!G16,dataset_okres!$B$2:$B$83,0)),"n/a")</f>
        <v>143.25</v>
      </c>
      <c r="W92" s="38" t="str">
        <f>IFERROR(INDEX(dataset_okres!$D$2:$D$83,MATCH(Calc_UoZ!H16,dataset_okres!$B$2:$B$83,0)),"n/a")</f>
        <v>n/a</v>
      </c>
      <c r="X92" s="38" t="str">
        <f>IFERROR(INDEX(dataset_okres!$D$2:$D$83,MATCH(Calc_UoZ!I16,dataset_okres!$B$2:$B$83,0)),"n/a")</f>
        <v>n/a</v>
      </c>
      <c r="Y92" s="38" t="str">
        <f>IFERROR(INDEX(dataset_okres!$D$2:$D$83,MATCH(Calc_UoZ!J16,dataset_okres!$B$2:$B$83,0)),"n/a")</f>
        <v>n/a</v>
      </c>
      <c r="Z92" s="39" t="str">
        <f>IFERROR(INDEX(dataset_okres!$D$2:$D$83,MATCH(Calc_UoZ!K16,dataset_okres!$B$2:$B$83,0)),"n/a")</f>
        <v>n/a</v>
      </c>
      <c r="AA92" s="1">
        <f t="shared" si="6"/>
        <v>1618.9166666666665</v>
      </c>
      <c r="AC92" s="41" t="s">
        <v>54</v>
      </c>
      <c r="AD92" s="37">
        <f>IFERROR(INDEX(dataset_okres!$E$2:$E$83,MATCH(Calc_UoZ!A16,dataset_okres!$B$2:$B$83,0)),"")</f>
        <v>2165.5</v>
      </c>
      <c r="AE92" s="38">
        <f>IFERROR(INDEX(dataset_okres!$E$2:$E$83,MATCH(Calc_UoZ!B16,dataset_okres!$B$2:$B$83,0)),"")</f>
        <v>5524.6666666666661</v>
      </c>
      <c r="AF92" s="38">
        <f>IFERROR(INDEX(dataset_okres!$E$2:$E$83,MATCH(Calc_UoZ!C16,dataset_okres!$B$2:$B$83,0)),"")</f>
        <v>1271.1666666666667</v>
      </c>
      <c r="AG92" s="38">
        <f>IFERROR(INDEX(dataset_okres!$E$2:$E$83,MATCH(Calc_UoZ!D16,dataset_okres!$B$2:$B$83,0)),"")</f>
        <v>791.16666666666674</v>
      </c>
      <c r="AH92" s="38">
        <f>IFERROR(INDEX(dataset_okres!$E$2:$E$83,MATCH(Calc_UoZ!E16,dataset_okres!$B$2:$B$83,0)),"")</f>
        <v>1445.75</v>
      </c>
      <c r="AI92" s="38">
        <f>IFERROR(INDEX(dataset_okres!$E$2:$E$83,MATCH(Calc_UoZ!F16,dataset_okres!$B$2:$B$83,0)),"")</f>
        <v>5191.25</v>
      </c>
      <c r="AJ92" s="38">
        <f>IFERROR(INDEX(dataset_okres!$E$2:$E$83,MATCH(Calc_UoZ!G16,dataset_okres!$B$2:$B$83,0)),"")</f>
        <v>1274.4166666666667</v>
      </c>
      <c r="AK92" s="38" t="str">
        <f>IFERROR(INDEX(dataset_okres!$E$2:$E$83,MATCH(Calc_UoZ!H16,dataset_okres!$B$2:$B$83,0)),"")</f>
        <v/>
      </c>
      <c r="AL92" s="38" t="str">
        <f>IFERROR(INDEX(dataset_okres!$E$2:$E$83,MATCH(Calc_UoZ!I16,dataset_okres!$B$2:$B$83,0)),"")</f>
        <v/>
      </c>
      <c r="AM92" s="38" t="str">
        <f>IFERROR(INDEX(dataset_okres!$E$2:$E$83,MATCH(Calc_UoZ!J16,dataset_okres!$B$2:$B$83,0)),"")</f>
        <v/>
      </c>
      <c r="AN92" s="39" t="str">
        <f>IFERROR(INDEX(dataset_okres!$E$2:$E$83,MATCH(Calc_UoZ!K16,dataset_okres!$B$2:$B$83,0)),"")</f>
        <v/>
      </c>
      <c r="AO92" s="42">
        <f t="shared" si="7"/>
        <v>17663.916666666668</v>
      </c>
    </row>
    <row r="93" spans="1:41" x14ac:dyDescent="0.45">
      <c r="A93" s="41" t="s">
        <v>61</v>
      </c>
      <c r="B93" s="37">
        <f>IFERROR(INDEX(dataset_okres!$C$2:$C$83,MATCH(Calc_UoZ!A17,dataset_okres!$B$2:$B$83,0)),"n/a")</f>
        <v>931.83333333333337</v>
      </c>
      <c r="C93" s="38">
        <f>IFERROR(INDEX(dataset_okres!$C$2:$C$83,MATCH(Calc_UoZ!B17,dataset_okres!$B$2:$B$83,0)),"n/a")</f>
        <v>1656.5</v>
      </c>
      <c r="D93" s="38">
        <f>IFERROR(INDEX(dataset_okres!$C$2:$C$83,MATCH(Calc_UoZ!C17,dataset_okres!$B$2:$B$83,0)),"n/a")</f>
        <v>3702.75</v>
      </c>
      <c r="E93" s="38">
        <f>IFERROR(INDEX(dataset_okres!$C$2:$C$83,MATCH(Calc_UoZ!D17,dataset_okres!$B$2:$B$83,0)),"n/a")</f>
        <v>788.58333333333337</v>
      </c>
      <c r="F93" s="38">
        <f>IFERROR(INDEX(dataset_okres!$C$2:$C$83,MATCH(Calc_UoZ!E17,dataset_okres!$B$2:$B$83,0)),"n/a")</f>
        <v>1279</v>
      </c>
      <c r="G93" s="38">
        <f>IFERROR(INDEX(dataset_okres!$C$2:$C$83,MATCH(Calc_UoZ!F17,dataset_okres!$B$2:$B$83,0)),"n/a")</f>
        <v>3503.9166666666665</v>
      </c>
      <c r="H93" s="38" t="str">
        <f>IFERROR(INDEX(dataset_okres!$C$2:$C$83,MATCH(Calc_UoZ!G17,dataset_okres!$B$2:$B$83,0)),"n/a")</f>
        <v>n/a</v>
      </c>
      <c r="I93" s="38" t="str">
        <f>IFERROR(INDEX(dataset_okres!$C$2:$C$83,MATCH(Calc_UoZ!H17,dataset_okres!$B$2:$B$83,0)),"n/a")</f>
        <v>n/a</v>
      </c>
      <c r="J93" s="38" t="str">
        <f>IFERROR(INDEX(dataset_okres!$C$2:$C$83,MATCH(Calc_UoZ!I17,dataset_okres!$B$2:$B$83,0)),"n/a")</f>
        <v>n/a</v>
      </c>
      <c r="K93" s="38" t="str">
        <f>IFERROR(INDEX(dataset_okres!$C$2:$C$83,MATCH(Calc_UoZ!J17,dataset_okres!$B$2:$B$83,0)),"n/a")</f>
        <v>n/a</v>
      </c>
      <c r="L93" s="39" t="str">
        <f>IFERROR(INDEX(dataset_okres!$C$2:$C$83,MATCH(Calc_UoZ!K17,dataset_okres!$B$2:$B$83,0)),"n/a")</f>
        <v>n/a</v>
      </c>
      <c r="M93" s="1">
        <f t="shared" si="5"/>
        <v>11862.583333333334</v>
      </c>
      <c r="O93" s="41" t="s">
        <v>61</v>
      </c>
      <c r="P93" s="37">
        <f>IFERROR(INDEX(dataset_okres!$D$2:$D$83,MATCH(Calc_UoZ!A17,dataset_okres!$B$2:$B$83,0)),"n/a")</f>
        <v>784.75</v>
      </c>
      <c r="Q93" s="38">
        <f>IFERROR(INDEX(dataset_okres!$D$2:$D$83,MATCH(Calc_UoZ!B17,dataset_okres!$B$2:$B$83,0)),"n/a")</f>
        <v>1613.6666666666667</v>
      </c>
      <c r="R93" s="38">
        <f>IFERROR(INDEX(dataset_okres!$D$2:$D$83,MATCH(Calc_UoZ!C17,dataset_okres!$B$2:$B$83,0)),"n/a")</f>
        <v>846.08333333333337</v>
      </c>
      <c r="S93" s="38">
        <f>IFERROR(INDEX(dataset_okres!$D$2:$D$83,MATCH(Calc_UoZ!D17,dataset_okres!$B$2:$B$83,0)),"n/a")</f>
        <v>585.16666666666663</v>
      </c>
      <c r="T93" s="38">
        <f>IFERROR(INDEX(dataset_okres!$D$2:$D$83,MATCH(Calc_UoZ!E17,dataset_okres!$B$2:$B$83,0)),"n/a")</f>
        <v>717.91666666666663</v>
      </c>
      <c r="U93" s="38">
        <f>IFERROR(INDEX(dataset_okres!$D$2:$D$83,MATCH(Calc_UoZ!F17,dataset_okres!$B$2:$B$83,0)),"n/a")</f>
        <v>2444.0833333333335</v>
      </c>
      <c r="V93" s="38" t="str">
        <f>IFERROR(INDEX(dataset_okres!$D$2:$D$83,MATCH(Calc_UoZ!G17,dataset_okres!$B$2:$B$83,0)),"n/a")</f>
        <v>n/a</v>
      </c>
      <c r="W93" s="38" t="str">
        <f>IFERROR(INDEX(dataset_okres!$D$2:$D$83,MATCH(Calc_UoZ!H17,dataset_okres!$B$2:$B$83,0)),"n/a")</f>
        <v>n/a</v>
      </c>
      <c r="X93" s="38" t="str">
        <f>IFERROR(INDEX(dataset_okres!$D$2:$D$83,MATCH(Calc_UoZ!I17,dataset_okres!$B$2:$B$83,0)),"n/a")</f>
        <v>n/a</v>
      </c>
      <c r="Y93" s="38" t="str">
        <f>IFERROR(INDEX(dataset_okres!$D$2:$D$83,MATCH(Calc_UoZ!J17,dataset_okres!$B$2:$B$83,0)),"n/a")</f>
        <v>n/a</v>
      </c>
      <c r="Z93" s="39" t="str">
        <f>IFERROR(INDEX(dataset_okres!$D$2:$D$83,MATCH(Calc_UoZ!K17,dataset_okres!$B$2:$B$83,0)),"n/a")</f>
        <v>n/a</v>
      </c>
      <c r="AA93" s="1">
        <f t="shared" si="6"/>
        <v>6991.6666666666679</v>
      </c>
      <c r="AC93" s="41" t="s">
        <v>61</v>
      </c>
      <c r="AD93" s="37">
        <f>IFERROR(INDEX(dataset_okres!$E$2:$E$83,MATCH(Calc_UoZ!A17,dataset_okres!$B$2:$B$83,0)),"")</f>
        <v>147.08333333333337</v>
      </c>
      <c r="AE93" s="38">
        <f>IFERROR(INDEX(dataset_okres!$E$2:$E$83,MATCH(Calc_UoZ!B17,dataset_okres!$B$2:$B$83,0)),"")</f>
        <v>42.833333333333258</v>
      </c>
      <c r="AF93" s="38">
        <f>IFERROR(INDEX(dataset_okres!$E$2:$E$83,MATCH(Calc_UoZ!C17,dataset_okres!$B$2:$B$83,0)),"")</f>
        <v>2856.6666666666665</v>
      </c>
      <c r="AG93" s="38">
        <f>IFERROR(INDEX(dataset_okres!$E$2:$E$83,MATCH(Calc_UoZ!D17,dataset_okres!$B$2:$B$83,0)),"")</f>
        <v>203.41666666666674</v>
      </c>
      <c r="AH93" s="38">
        <f>IFERROR(INDEX(dataset_okres!$E$2:$E$83,MATCH(Calc_UoZ!E17,dataset_okres!$B$2:$B$83,0)),"")</f>
        <v>561.08333333333337</v>
      </c>
      <c r="AI93" s="38">
        <f>IFERROR(INDEX(dataset_okres!$E$2:$E$83,MATCH(Calc_UoZ!F17,dataset_okres!$B$2:$B$83,0)),"")</f>
        <v>1059.833333333333</v>
      </c>
      <c r="AJ93" s="38" t="str">
        <f>IFERROR(INDEX(dataset_okres!$E$2:$E$83,MATCH(Calc_UoZ!G17,dataset_okres!$B$2:$B$83,0)),"")</f>
        <v/>
      </c>
      <c r="AK93" s="38" t="str">
        <f>IFERROR(INDEX(dataset_okres!$E$2:$E$83,MATCH(Calc_UoZ!H17,dataset_okres!$B$2:$B$83,0)),"")</f>
        <v/>
      </c>
      <c r="AL93" s="38" t="str">
        <f>IFERROR(INDEX(dataset_okres!$E$2:$E$83,MATCH(Calc_UoZ!I17,dataset_okres!$B$2:$B$83,0)),"")</f>
        <v/>
      </c>
      <c r="AM93" s="38" t="str">
        <f>IFERROR(INDEX(dataset_okres!$E$2:$E$83,MATCH(Calc_UoZ!J17,dataset_okres!$B$2:$B$83,0)),"")</f>
        <v/>
      </c>
      <c r="AN93" s="39" t="str">
        <f>IFERROR(INDEX(dataset_okres!$E$2:$E$83,MATCH(Calc_UoZ!K17,dataset_okres!$B$2:$B$83,0)),"")</f>
        <v/>
      </c>
      <c r="AO93" s="42">
        <f t="shared" si="7"/>
        <v>4870.9166666666661</v>
      </c>
    </row>
    <row r="94" spans="1:41" x14ac:dyDescent="0.45">
      <c r="A94" s="41" t="s">
        <v>32</v>
      </c>
      <c r="B94" s="37">
        <f>IFERROR(INDEX(dataset_okres!$C$2:$C$83,MATCH(Calc_UoZ!A18,dataset_okres!$B$2:$B$83,0)),"n/a")</f>
        <v>824.91666666666663</v>
      </c>
      <c r="C94" s="38">
        <f>IFERROR(INDEX(dataset_okres!$C$2:$C$83,MATCH(Calc_UoZ!B18,dataset_okres!$B$2:$B$83,0)),"n/a")</f>
        <v>1719.6666666666667</v>
      </c>
      <c r="D94" s="38">
        <f>IFERROR(INDEX(dataset_okres!$C$2:$C$83,MATCH(Calc_UoZ!C18,dataset_okres!$B$2:$B$83,0)),"n/a")</f>
        <v>1580.6666666666667</v>
      </c>
      <c r="E94" s="38">
        <f>IFERROR(INDEX(dataset_okres!$C$2:$C$83,MATCH(Calc_UoZ!D18,dataset_okres!$B$2:$B$83,0)),"n/a")</f>
        <v>604.08333333333337</v>
      </c>
      <c r="F94" s="38">
        <f>IFERROR(INDEX(dataset_okres!$C$2:$C$83,MATCH(Calc_UoZ!E18,dataset_okres!$B$2:$B$83,0)),"n/a")</f>
        <v>2662.5</v>
      </c>
      <c r="G94" s="38" t="str">
        <f>IFERROR(INDEX(dataset_okres!$C$2:$C$83,MATCH(Calc_UoZ!F18,dataset_okres!$B$2:$B$83,0)),"n/a")</f>
        <v>n/a</v>
      </c>
      <c r="H94" s="38" t="str">
        <f>IFERROR(INDEX(dataset_okres!$C$2:$C$83,MATCH(Calc_UoZ!G18,dataset_okres!$B$2:$B$83,0)),"n/a")</f>
        <v>n/a</v>
      </c>
      <c r="I94" s="38" t="str">
        <f>IFERROR(INDEX(dataset_okres!$C$2:$C$83,MATCH(Calc_UoZ!H18,dataset_okres!$B$2:$B$83,0)),"n/a")</f>
        <v>n/a</v>
      </c>
      <c r="J94" s="38" t="str">
        <f>IFERROR(INDEX(dataset_okres!$C$2:$C$83,MATCH(Calc_UoZ!I18,dataset_okres!$B$2:$B$83,0)),"n/a")</f>
        <v>n/a</v>
      </c>
      <c r="K94" s="38" t="str">
        <f>IFERROR(INDEX(dataset_okres!$C$2:$C$83,MATCH(Calc_UoZ!J18,dataset_okres!$B$2:$B$83,0)),"n/a")</f>
        <v>n/a</v>
      </c>
      <c r="L94" s="39" t="str">
        <f>IFERROR(INDEX(dataset_okres!$C$2:$C$83,MATCH(Calc_UoZ!K18,dataset_okres!$B$2:$B$83,0)),"n/a")</f>
        <v>n/a</v>
      </c>
      <c r="M94" s="1">
        <f t="shared" si="5"/>
        <v>7391.833333333333</v>
      </c>
      <c r="O94" s="41" t="s">
        <v>32</v>
      </c>
      <c r="P94" s="37">
        <f>IFERROR(INDEX(dataset_okres!$D$2:$D$83,MATCH(Calc_UoZ!A18,dataset_okres!$B$2:$B$83,0)),"n/a")</f>
        <v>1043</v>
      </c>
      <c r="Q94" s="38">
        <f>IFERROR(INDEX(dataset_okres!$D$2:$D$83,MATCH(Calc_UoZ!B18,dataset_okres!$B$2:$B$83,0)),"n/a")</f>
        <v>188.66666666666666</v>
      </c>
      <c r="R94" s="38">
        <f>IFERROR(INDEX(dataset_okres!$D$2:$D$83,MATCH(Calc_UoZ!C18,dataset_okres!$B$2:$B$83,0)),"n/a")</f>
        <v>414.83333333333331</v>
      </c>
      <c r="S94" s="38">
        <f>IFERROR(INDEX(dataset_okres!$D$2:$D$83,MATCH(Calc_UoZ!D18,dataset_okres!$B$2:$B$83,0)),"n/a")</f>
        <v>60</v>
      </c>
      <c r="T94" s="38">
        <f>IFERROR(INDEX(dataset_okres!$D$2:$D$83,MATCH(Calc_UoZ!E18,dataset_okres!$B$2:$B$83,0)),"n/a")</f>
        <v>1202.25</v>
      </c>
      <c r="U94" s="38" t="str">
        <f>IFERROR(INDEX(dataset_okres!$D$2:$D$83,MATCH(Calc_UoZ!F18,dataset_okres!$B$2:$B$83,0)),"n/a")</f>
        <v>n/a</v>
      </c>
      <c r="V94" s="38" t="str">
        <f>IFERROR(INDEX(dataset_okres!$D$2:$D$83,MATCH(Calc_UoZ!G18,dataset_okres!$B$2:$B$83,0)),"n/a")</f>
        <v>n/a</v>
      </c>
      <c r="W94" s="38" t="str">
        <f>IFERROR(INDEX(dataset_okres!$D$2:$D$83,MATCH(Calc_UoZ!H18,dataset_okres!$B$2:$B$83,0)),"n/a")</f>
        <v>n/a</v>
      </c>
      <c r="X94" s="38" t="str">
        <f>IFERROR(INDEX(dataset_okres!$D$2:$D$83,MATCH(Calc_UoZ!I18,dataset_okres!$B$2:$B$83,0)),"n/a")</f>
        <v>n/a</v>
      </c>
      <c r="Y94" s="38" t="str">
        <f>IFERROR(INDEX(dataset_okres!$D$2:$D$83,MATCH(Calc_UoZ!J18,dataset_okres!$B$2:$B$83,0)),"n/a")</f>
        <v>n/a</v>
      </c>
      <c r="Z94" s="39" t="str">
        <f>IFERROR(INDEX(dataset_okres!$D$2:$D$83,MATCH(Calc_UoZ!K18,dataset_okres!$B$2:$B$83,0)),"n/a")</f>
        <v>n/a</v>
      </c>
      <c r="AA94" s="1">
        <f t="shared" si="6"/>
        <v>2908.75</v>
      </c>
      <c r="AC94" s="41" t="s">
        <v>32</v>
      </c>
      <c r="AD94" s="37">
        <f>IFERROR(INDEX(dataset_okres!$E$2:$E$83,MATCH(Calc_UoZ!A18,dataset_okres!$B$2:$B$83,0)),"")</f>
        <v>-218.08333333333337</v>
      </c>
      <c r="AE94" s="38">
        <f>IFERROR(INDEX(dataset_okres!$E$2:$E$83,MATCH(Calc_UoZ!B18,dataset_okres!$B$2:$B$83,0)),"")</f>
        <v>1531</v>
      </c>
      <c r="AF94" s="38">
        <f>IFERROR(INDEX(dataset_okres!$E$2:$E$83,MATCH(Calc_UoZ!C18,dataset_okres!$B$2:$B$83,0)),"")</f>
        <v>1165.8333333333335</v>
      </c>
      <c r="AG94" s="38">
        <f>IFERROR(INDEX(dataset_okres!$E$2:$E$83,MATCH(Calc_UoZ!D18,dataset_okres!$B$2:$B$83,0)),"")</f>
        <v>544.08333333333337</v>
      </c>
      <c r="AH94" s="38">
        <f>IFERROR(INDEX(dataset_okres!$E$2:$E$83,MATCH(Calc_UoZ!E18,dataset_okres!$B$2:$B$83,0)),"")</f>
        <v>1460.25</v>
      </c>
      <c r="AI94" s="38" t="str">
        <f>IFERROR(INDEX(dataset_okres!$E$2:$E$83,MATCH(Calc_UoZ!F18,dataset_okres!$B$2:$B$83,0)),"")</f>
        <v/>
      </c>
      <c r="AJ94" s="38" t="str">
        <f>IFERROR(INDEX(dataset_okres!$E$2:$E$83,MATCH(Calc_UoZ!G18,dataset_okres!$B$2:$B$83,0)),"")</f>
        <v/>
      </c>
      <c r="AK94" s="38" t="str">
        <f>IFERROR(INDEX(dataset_okres!$E$2:$E$83,MATCH(Calc_UoZ!H18,dataset_okres!$B$2:$B$83,0)),"")</f>
        <v/>
      </c>
      <c r="AL94" s="38" t="str">
        <f>IFERROR(INDEX(dataset_okres!$E$2:$E$83,MATCH(Calc_UoZ!I18,dataset_okres!$B$2:$B$83,0)),"")</f>
        <v/>
      </c>
      <c r="AM94" s="38" t="str">
        <f>IFERROR(INDEX(dataset_okres!$E$2:$E$83,MATCH(Calc_UoZ!J18,dataset_okres!$B$2:$B$83,0)),"")</f>
        <v/>
      </c>
      <c r="AN94" s="39" t="str">
        <f>IFERROR(INDEX(dataset_okres!$E$2:$E$83,MATCH(Calc_UoZ!K18,dataset_okres!$B$2:$B$83,0)),"")</f>
        <v/>
      </c>
      <c r="AO94" s="42">
        <f t="shared" si="7"/>
        <v>4483.0833333333339</v>
      </c>
    </row>
    <row r="95" spans="1:41" x14ac:dyDescent="0.45">
      <c r="A95" s="41" t="s">
        <v>63</v>
      </c>
      <c r="B95" s="37">
        <f>IFERROR(INDEX(dataset_okres!$C$2:$C$83,MATCH(Calc_UoZ!A19,dataset_okres!$B$2:$B$83,0)),"n/a")</f>
        <v>5159.25</v>
      </c>
      <c r="C95" s="38">
        <f>IFERROR(INDEX(dataset_okres!$C$2:$C$83,MATCH(Calc_UoZ!B19,dataset_okres!$B$2:$B$83,0)),"n/a")</f>
        <v>5861.5</v>
      </c>
      <c r="D95" s="38" t="str">
        <f>IFERROR(INDEX(dataset_okres!$C$2:$C$83,MATCH(Calc_UoZ!C19,dataset_okres!$B$2:$B$83,0)),"n/a")</f>
        <v>n/a</v>
      </c>
      <c r="E95" s="38" t="str">
        <f>IFERROR(INDEX(dataset_okres!$C$2:$C$83,MATCH(Calc_UoZ!D19,dataset_okres!$B$2:$B$83,0)),"n/a")</f>
        <v>n/a</v>
      </c>
      <c r="F95" s="38" t="str">
        <f>IFERROR(INDEX(dataset_okres!$C$2:$C$83,MATCH(Calc_UoZ!E19,dataset_okres!$B$2:$B$83,0)),"n/a")</f>
        <v>n/a</v>
      </c>
      <c r="G95" s="38" t="str">
        <f>IFERROR(INDEX(dataset_okres!$C$2:$C$83,MATCH(Calc_UoZ!F19,dataset_okres!$B$2:$B$83,0)),"n/a")</f>
        <v>n/a</v>
      </c>
      <c r="H95" s="38" t="str">
        <f>IFERROR(INDEX(dataset_okres!$C$2:$C$83,MATCH(Calc_UoZ!G19,dataset_okres!$B$2:$B$83,0)),"n/a")</f>
        <v>n/a</v>
      </c>
      <c r="I95" s="38" t="str">
        <f>IFERROR(INDEX(dataset_okres!$C$2:$C$83,MATCH(Calc_UoZ!H19,dataset_okres!$B$2:$B$83,0)),"n/a")</f>
        <v>n/a</v>
      </c>
      <c r="J95" s="38" t="str">
        <f>IFERROR(INDEX(dataset_okres!$C$2:$C$83,MATCH(Calc_UoZ!I19,dataset_okres!$B$2:$B$83,0)),"n/a")</f>
        <v>n/a</v>
      </c>
      <c r="K95" s="38" t="str">
        <f>IFERROR(INDEX(dataset_okres!$C$2:$C$83,MATCH(Calc_UoZ!J19,dataset_okres!$B$2:$B$83,0)),"n/a")</f>
        <v>n/a</v>
      </c>
      <c r="L95" s="39" t="str">
        <f>IFERROR(INDEX(dataset_okres!$C$2:$C$83,MATCH(Calc_UoZ!K19,dataset_okres!$B$2:$B$83,0)),"n/a")</f>
        <v>n/a</v>
      </c>
      <c r="M95" s="1">
        <f t="shared" si="5"/>
        <v>11020.75</v>
      </c>
      <c r="O95" s="41" t="s">
        <v>63</v>
      </c>
      <c r="P95" s="37">
        <f>IFERROR(INDEX(dataset_okres!$D$2:$D$83,MATCH(Calc_UoZ!A19,dataset_okres!$B$2:$B$83,0)),"n/a")</f>
        <v>1477.9166666666665</v>
      </c>
      <c r="Q95" s="38">
        <f>IFERROR(INDEX(dataset_okres!$D$2:$D$83,MATCH(Calc_UoZ!B19,dataset_okres!$B$2:$B$83,0)),"n/a")</f>
        <v>159</v>
      </c>
      <c r="R95" s="38" t="str">
        <f>IFERROR(INDEX(dataset_okres!$D$2:$D$83,MATCH(Calc_UoZ!C19,dataset_okres!$B$2:$B$83,0)),"n/a")</f>
        <v>n/a</v>
      </c>
      <c r="S95" s="38" t="str">
        <f>IFERROR(INDEX(dataset_okres!$D$2:$D$83,MATCH(Calc_UoZ!D19,dataset_okres!$B$2:$B$83,0)),"n/a")</f>
        <v>n/a</v>
      </c>
      <c r="T95" s="38" t="str">
        <f>IFERROR(INDEX(dataset_okres!$D$2:$D$83,MATCH(Calc_UoZ!E19,dataset_okres!$B$2:$B$83,0)),"n/a")</f>
        <v>n/a</v>
      </c>
      <c r="U95" s="38" t="str">
        <f>IFERROR(INDEX(dataset_okres!$D$2:$D$83,MATCH(Calc_UoZ!F19,dataset_okres!$B$2:$B$83,0)),"n/a")</f>
        <v>n/a</v>
      </c>
      <c r="V95" s="38" t="str">
        <f>IFERROR(INDEX(dataset_okres!$D$2:$D$83,MATCH(Calc_UoZ!G19,dataset_okres!$B$2:$B$83,0)),"n/a")</f>
        <v>n/a</v>
      </c>
      <c r="W95" s="38" t="str">
        <f>IFERROR(INDEX(dataset_okres!$D$2:$D$83,MATCH(Calc_UoZ!H19,dataset_okres!$B$2:$B$83,0)),"n/a")</f>
        <v>n/a</v>
      </c>
      <c r="X95" s="38" t="str">
        <f>IFERROR(INDEX(dataset_okres!$D$2:$D$83,MATCH(Calc_UoZ!I19,dataset_okres!$B$2:$B$83,0)),"n/a")</f>
        <v>n/a</v>
      </c>
      <c r="Y95" s="38" t="str">
        <f>IFERROR(INDEX(dataset_okres!$D$2:$D$83,MATCH(Calc_UoZ!J19,dataset_okres!$B$2:$B$83,0)),"n/a")</f>
        <v>n/a</v>
      </c>
      <c r="Z95" s="39" t="str">
        <f>IFERROR(INDEX(dataset_okres!$D$2:$D$83,MATCH(Calc_UoZ!K19,dataset_okres!$B$2:$B$83,0)),"n/a")</f>
        <v>n/a</v>
      </c>
      <c r="AA95" s="1">
        <f t="shared" si="6"/>
        <v>1636.9166666666665</v>
      </c>
      <c r="AC95" s="41" t="s">
        <v>63</v>
      </c>
      <c r="AD95" s="37">
        <f>IFERROR(INDEX(dataset_okres!$E$2:$E$83,MATCH(Calc_UoZ!A19,dataset_okres!$B$2:$B$83,0)),"")</f>
        <v>3681.3333333333335</v>
      </c>
      <c r="AE95" s="38">
        <f>IFERROR(INDEX(dataset_okres!$E$2:$E$83,MATCH(Calc_UoZ!B19,dataset_okres!$B$2:$B$83,0)),"")</f>
        <v>5702.5</v>
      </c>
      <c r="AF95" s="38" t="str">
        <f>IFERROR(INDEX(dataset_okres!$E$2:$E$83,MATCH(Calc_UoZ!C19,dataset_okres!$B$2:$B$83,0)),"")</f>
        <v/>
      </c>
      <c r="AG95" s="38" t="str">
        <f>IFERROR(INDEX(dataset_okres!$E$2:$E$83,MATCH(Calc_UoZ!D19,dataset_okres!$B$2:$B$83,0)),"")</f>
        <v/>
      </c>
      <c r="AH95" s="38" t="str">
        <f>IFERROR(INDEX(dataset_okres!$E$2:$E$83,MATCH(Calc_UoZ!E19,dataset_okres!$B$2:$B$83,0)),"")</f>
        <v/>
      </c>
      <c r="AI95" s="38" t="str">
        <f>IFERROR(INDEX(dataset_okres!$E$2:$E$83,MATCH(Calc_UoZ!F19,dataset_okres!$B$2:$B$83,0)),"")</f>
        <v/>
      </c>
      <c r="AJ95" s="38" t="str">
        <f>IFERROR(INDEX(dataset_okres!$E$2:$E$83,MATCH(Calc_UoZ!G19,dataset_okres!$B$2:$B$83,0)),"")</f>
        <v/>
      </c>
      <c r="AK95" s="38" t="str">
        <f>IFERROR(INDEX(dataset_okres!$E$2:$E$83,MATCH(Calc_UoZ!H19,dataset_okres!$B$2:$B$83,0)),"")</f>
        <v/>
      </c>
      <c r="AL95" s="38" t="str">
        <f>IFERROR(INDEX(dataset_okres!$E$2:$E$83,MATCH(Calc_UoZ!I19,dataset_okres!$B$2:$B$83,0)),"")</f>
        <v/>
      </c>
      <c r="AM95" s="38" t="str">
        <f>IFERROR(INDEX(dataset_okres!$E$2:$E$83,MATCH(Calc_UoZ!J19,dataset_okres!$B$2:$B$83,0)),"")</f>
        <v/>
      </c>
      <c r="AN95" s="39" t="str">
        <f>IFERROR(INDEX(dataset_okres!$E$2:$E$83,MATCH(Calc_UoZ!K19,dataset_okres!$B$2:$B$83,0)),"")</f>
        <v/>
      </c>
      <c r="AO95" s="42">
        <f t="shared" si="7"/>
        <v>9383.8333333333339</v>
      </c>
    </row>
    <row r="96" spans="1:41" x14ac:dyDescent="0.45">
      <c r="A96" s="41" t="s">
        <v>64</v>
      </c>
      <c r="B96" s="37">
        <f>IFERROR(INDEX(dataset_okres!$C$2:$C$83,MATCH(Calc_UoZ!A20,dataset_okres!$B$2:$B$83,0)),"n/a")</f>
        <v>5888</v>
      </c>
      <c r="C96" s="38">
        <f>IFERROR(INDEX(dataset_okres!$C$2:$C$83,MATCH(Calc_UoZ!B20,dataset_okres!$B$2:$B$83,0)),"n/a")</f>
        <v>3268.5</v>
      </c>
      <c r="D96" s="38">
        <f>IFERROR(INDEX(dataset_okres!$C$2:$C$83,MATCH(Calc_UoZ!C20,dataset_okres!$B$2:$B$83,0)),"n/a")</f>
        <v>1895.1666666666667</v>
      </c>
      <c r="E96" s="38">
        <f>IFERROR(INDEX(dataset_okres!$C$2:$C$83,MATCH(Calc_UoZ!D20,dataset_okres!$B$2:$B$83,0)),"n/a")</f>
        <v>1593.3333333333333</v>
      </c>
      <c r="F96" s="38">
        <f>IFERROR(INDEX(dataset_okres!$C$2:$C$83,MATCH(Calc_UoZ!E20,dataset_okres!$B$2:$B$83,0)),"n/a")</f>
        <v>3961.25</v>
      </c>
      <c r="G96" s="38" t="str">
        <f>IFERROR(INDEX(dataset_okres!$C$2:$C$83,MATCH(Calc_UoZ!F20,dataset_okres!$B$2:$B$83,0)),"n/a")</f>
        <v>n/a</v>
      </c>
      <c r="H96" s="38" t="str">
        <f>IFERROR(INDEX(dataset_okres!$C$2:$C$83,MATCH(Calc_UoZ!G20,dataset_okres!$B$2:$B$83,0)),"n/a")</f>
        <v>n/a</v>
      </c>
      <c r="I96" s="38" t="str">
        <f>IFERROR(INDEX(dataset_okres!$C$2:$C$83,MATCH(Calc_UoZ!H20,dataset_okres!$B$2:$B$83,0)),"n/a")</f>
        <v>n/a</v>
      </c>
      <c r="J96" s="38" t="str">
        <f>IFERROR(INDEX(dataset_okres!$C$2:$C$83,MATCH(Calc_UoZ!I20,dataset_okres!$B$2:$B$83,0)),"n/a")</f>
        <v>n/a</v>
      </c>
      <c r="K96" s="38" t="str">
        <f>IFERROR(INDEX(dataset_okres!$C$2:$C$83,MATCH(Calc_UoZ!J20,dataset_okres!$B$2:$B$83,0)),"n/a")</f>
        <v>n/a</v>
      </c>
      <c r="L96" s="39" t="str">
        <f>IFERROR(INDEX(dataset_okres!$C$2:$C$83,MATCH(Calc_UoZ!K20,dataset_okres!$B$2:$B$83,0)),"n/a")</f>
        <v>n/a</v>
      </c>
      <c r="M96" s="1">
        <f t="shared" si="5"/>
        <v>16606.25</v>
      </c>
      <c r="O96" s="41" t="s">
        <v>64</v>
      </c>
      <c r="P96" s="37">
        <f>IFERROR(INDEX(dataset_okres!$D$2:$D$83,MATCH(Calc_UoZ!A20,dataset_okres!$B$2:$B$83,0)),"n/a")</f>
        <v>137.41666666666666</v>
      </c>
      <c r="Q96" s="38">
        <f>IFERROR(INDEX(dataset_okres!$D$2:$D$83,MATCH(Calc_UoZ!B20,dataset_okres!$B$2:$B$83,0)),"n/a")</f>
        <v>573.83333333333337</v>
      </c>
      <c r="R96" s="38">
        <f>IFERROR(INDEX(dataset_okres!$D$2:$D$83,MATCH(Calc_UoZ!C20,dataset_okres!$B$2:$B$83,0)),"n/a")</f>
        <v>204.33333333333334</v>
      </c>
      <c r="S96" s="38">
        <f>IFERROR(INDEX(dataset_okres!$D$2:$D$83,MATCH(Calc_UoZ!D20,dataset_okres!$B$2:$B$83,0)),"n/a")</f>
        <v>48.416666666666664</v>
      </c>
      <c r="T96" s="38">
        <f>IFERROR(INDEX(dataset_okres!$D$2:$D$83,MATCH(Calc_UoZ!E20,dataset_okres!$B$2:$B$83,0)),"n/a")</f>
        <v>56.5</v>
      </c>
      <c r="U96" s="38" t="str">
        <f>IFERROR(INDEX(dataset_okres!$D$2:$D$83,MATCH(Calc_UoZ!F20,dataset_okres!$B$2:$B$83,0)),"n/a")</f>
        <v>n/a</v>
      </c>
      <c r="V96" s="38" t="str">
        <f>IFERROR(INDEX(dataset_okres!$D$2:$D$83,MATCH(Calc_UoZ!G20,dataset_okres!$B$2:$B$83,0)),"n/a")</f>
        <v>n/a</v>
      </c>
      <c r="W96" s="38" t="str">
        <f>IFERROR(INDEX(dataset_okres!$D$2:$D$83,MATCH(Calc_UoZ!H20,dataset_okres!$B$2:$B$83,0)),"n/a")</f>
        <v>n/a</v>
      </c>
      <c r="X96" s="38" t="str">
        <f>IFERROR(INDEX(dataset_okres!$D$2:$D$83,MATCH(Calc_UoZ!I20,dataset_okres!$B$2:$B$83,0)),"n/a")</f>
        <v>n/a</v>
      </c>
      <c r="Y96" s="38" t="str">
        <f>IFERROR(INDEX(dataset_okres!$D$2:$D$83,MATCH(Calc_UoZ!J20,dataset_okres!$B$2:$B$83,0)),"n/a")</f>
        <v>n/a</v>
      </c>
      <c r="Z96" s="39" t="str">
        <f>IFERROR(INDEX(dataset_okres!$D$2:$D$83,MATCH(Calc_UoZ!K20,dataset_okres!$B$2:$B$83,0)),"n/a")</f>
        <v>n/a</v>
      </c>
      <c r="AA96" s="1">
        <f t="shared" si="6"/>
        <v>1020.5</v>
      </c>
      <c r="AC96" s="41" t="s">
        <v>64</v>
      </c>
      <c r="AD96" s="37">
        <f>IFERROR(INDEX(dataset_okres!$E$2:$E$83,MATCH(Calc_UoZ!A20,dataset_okres!$B$2:$B$83,0)),"")</f>
        <v>5750.583333333333</v>
      </c>
      <c r="AE96" s="38">
        <f>IFERROR(INDEX(dataset_okres!$E$2:$E$83,MATCH(Calc_UoZ!B20,dataset_okres!$B$2:$B$83,0)),"")</f>
        <v>2694.6666666666665</v>
      </c>
      <c r="AF96" s="38">
        <f>IFERROR(INDEX(dataset_okres!$E$2:$E$83,MATCH(Calc_UoZ!C20,dataset_okres!$B$2:$B$83,0)),"")</f>
        <v>1690.8333333333335</v>
      </c>
      <c r="AG96" s="38">
        <f>IFERROR(INDEX(dataset_okres!$E$2:$E$83,MATCH(Calc_UoZ!D20,dataset_okres!$B$2:$B$83,0)),"")</f>
        <v>1544.9166666666665</v>
      </c>
      <c r="AH96" s="38">
        <f>IFERROR(INDEX(dataset_okres!$E$2:$E$83,MATCH(Calc_UoZ!E20,dataset_okres!$B$2:$B$83,0)),"")</f>
        <v>3904.75</v>
      </c>
      <c r="AI96" s="38" t="str">
        <f>IFERROR(INDEX(dataset_okres!$E$2:$E$83,MATCH(Calc_UoZ!F20,dataset_okres!$B$2:$B$83,0)),"")</f>
        <v/>
      </c>
      <c r="AJ96" s="38" t="str">
        <f>IFERROR(INDEX(dataset_okres!$E$2:$E$83,MATCH(Calc_UoZ!G20,dataset_okres!$B$2:$B$83,0)),"")</f>
        <v/>
      </c>
      <c r="AK96" s="38" t="str">
        <f>IFERROR(INDEX(dataset_okres!$E$2:$E$83,MATCH(Calc_UoZ!H20,dataset_okres!$B$2:$B$83,0)),"")</f>
        <v/>
      </c>
      <c r="AL96" s="38" t="str">
        <f>IFERROR(INDEX(dataset_okres!$E$2:$E$83,MATCH(Calc_UoZ!I20,dataset_okres!$B$2:$B$83,0)),"")</f>
        <v/>
      </c>
      <c r="AM96" s="38" t="str">
        <f>IFERROR(INDEX(dataset_okres!$E$2:$E$83,MATCH(Calc_UoZ!J20,dataset_okres!$B$2:$B$83,0)),"")</f>
        <v/>
      </c>
      <c r="AN96" s="39" t="str">
        <f>IFERROR(INDEX(dataset_okres!$E$2:$E$83,MATCH(Calc_UoZ!K20,dataset_okres!$B$2:$B$83,0)),"")</f>
        <v/>
      </c>
      <c r="AO96" s="42">
        <f t="shared" si="7"/>
        <v>15585.75</v>
      </c>
    </row>
    <row r="97" spans="1:41" x14ac:dyDescent="0.45">
      <c r="A97" s="41" t="s">
        <v>38</v>
      </c>
      <c r="B97" s="37">
        <f>IFERROR(INDEX(dataset_okres!$C$2:$C$83,MATCH(Calc_UoZ!A21,dataset_okres!$B$2:$B$83,0)),"n/a")</f>
        <v>975.66666666666663</v>
      </c>
      <c r="C97" s="38">
        <f>IFERROR(INDEX(dataset_okres!$C$2:$C$83,MATCH(Calc_UoZ!B21,dataset_okres!$B$2:$B$83,0)),"n/a")</f>
        <v>3503.9166666666665</v>
      </c>
      <c r="D97" s="38">
        <f>IFERROR(INDEX(dataset_okres!$C$2:$C$83,MATCH(Calc_UoZ!C21,dataset_okres!$B$2:$B$83,0)),"n/a")</f>
        <v>2359.75</v>
      </c>
      <c r="E97" s="38" t="str">
        <f>IFERROR(INDEX(dataset_okres!$C$2:$C$83,MATCH(Calc_UoZ!D21,dataset_okres!$B$2:$B$83,0)),"n/a")</f>
        <v>n/a</v>
      </c>
      <c r="F97" s="38" t="str">
        <f>IFERROR(INDEX(dataset_okres!$C$2:$C$83,MATCH(Calc_UoZ!E21,dataset_okres!$B$2:$B$83,0)),"n/a")</f>
        <v>n/a</v>
      </c>
      <c r="G97" s="38" t="str">
        <f>IFERROR(INDEX(dataset_okres!$C$2:$C$83,MATCH(Calc_UoZ!F21,dataset_okres!$B$2:$B$83,0)),"n/a")</f>
        <v>n/a</v>
      </c>
      <c r="H97" s="38" t="str">
        <f>IFERROR(INDEX(dataset_okres!$C$2:$C$83,MATCH(Calc_UoZ!G21,dataset_okres!$B$2:$B$83,0)),"n/a")</f>
        <v>n/a</v>
      </c>
      <c r="I97" s="38" t="str">
        <f>IFERROR(INDEX(dataset_okres!$C$2:$C$83,MATCH(Calc_UoZ!H21,dataset_okres!$B$2:$B$83,0)),"n/a")</f>
        <v>n/a</v>
      </c>
      <c r="J97" s="38" t="str">
        <f>IFERROR(INDEX(dataset_okres!$C$2:$C$83,MATCH(Calc_UoZ!I21,dataset_okres!$B$2:$B$83,0)),"n/a")</f>
        <v>n/a</v>
      </c>
      <c r="K97" s="38" t="str">
        <f>IFERROR(INDEX(dataset_okres!$C$2:$C$83,MATCH(Calc_UoZ!J21,dataset_okres!$B$2:$B$83,0)),"n/a")</f>
        <v>n/a</v>
      </c>
      <c r="L97" s="39" t="str">
        <f>IFERROR(INDEX(dataset_okres!$C$2:$C$83,MATCH(Calc_UoZ!K21,dataset_okres!$B$2:$B$83,0)),"n/a")</f>
        <v>n/a</v>
      </c>
      <c r="M97" s="1">
        <f t="shared" si="5"/>
        <v>6839.333333333333</v>
      </c>
      <c r="O97" s="41" t="s">
        <v>38</v>
      </c>
      <c r="P97" s="37">
        <f>IFERROR(INDEX(dataset_okres!$D$2:$D$83,MATCH(Calc_UoZ!A21,dataset_okres!$B$2:$B$83,0)),"n/a")</f>
        <v>564.75</v>
      </c>
      <c r="Q97" s="38">
        <f>IFERROR(INDEX(dataset_okres!$D$2:$D$83,MATCH(Calc_UoZ!B21,dataset_okres!$B$2:$B$83,0)),"n/a")</f>
        <v>2444.0833333333335</v>
      </c>
      <c r="R97" s="38">
        <f>IFERROR(INDEX(dataset_okres!$D$2:$D$83,MATCH(Calc_UoZ!C21,dataset_okres!$B$2:$B$83,0)),"n/a")</f>
        <v>616.75</v>
      </c>
      <c r="S97" s="38" t="str">
        <f>IFERROR(INDEX(dataset_okres!$D$2:$D$83,MATCH(Calc_UoZ!D21,dataset_okres!$B$2:$B$83,0)),"n/a")</f>
        <v>n/a</v>
      </c>
      <c r="T97" s="38" t="str">
        <f>IFERROR(INDEX(dataset_okres!$D$2:$D$83,MATCH(Calc_UoZ!E21,dataset_okres!$B$2:$B$83,0)),"n/a")</f>
        <v>n/a</v>
      </c>
      <c r="U97" s="38" t="str">
        <f>IFERROR(INDEX(dataset_okres!$D$2:$D$83,MATCH(Calc_UoZ!F21,dataset_okres!$B$2:$B$83,0)),"n/a")</f>
        <v>n/a</v>
      </c>
      <c r="V97" s="38" t="str">
        <f>IFERROR(INDEX(dataset_okres!$D$2:$D$83,MATCH(Calc_UoZ!G21,dataset_okres!$B$2:$B$83,0)),"n/a")</f>
        <v>n/a</v>
      </c>
      <c r="W97" s="38" t="str">
        <f>IFERROR(INDEX(dataset_okres!$D$2:$D$83,MATCH(Calc_UoZ!H21,dataset_okres!$B$2:$B$83,0)),"n/a")</f>
        <v>n/a</v>
      </c>
      <c r="X97" s="38" t="str">
        <f>IFERROR(INDEX(dataset_okres!$D$2:$D$83,MATCH(Calc_UoZ!I21,dataset_okres!$B$2:$B$83,0)),"n/a")</f>
        <v>n/a</v>
      </c>
      <c r="Y97" s="38" t="str">
        <f>IFERROR(INDEX(dataset_okres!$D$2:$D$83,MATCH(Calc_UoZ!J21,dataset_okres!$B$2:$B$83,0)),"n/a")</f>
        <v>n/a</v>
      </c>
      <c r="Z97" s="39" t="str">
        <f>IFERROR(INDEX(dataset_okres!$D$2:$D$83,MATCH(Calc_UoZ!K21,dataset_okres!$B$2:$B$83,0)),"n/a")</f>
        <v>n/a</v>
      </c>
      <c r="AA97" s="1">
        <f t="shared" si="6"/>
        <v>3625.5833333333335</v>
      </c>
      <c r="AC97" s="41" t="s">
        <v>38</v>
      </c>
      <c r="AD97" s="37">
        <f>IFERROR(INDEX(dataset_okres!$E$2:$E$83,MATCH(Calc_UoZ!A21,dataset_okres!$B$2:$B$83,0)),"")</f>
        <v>410.91666666666663</v>
      </c>
      <c r="AE97" s="38">
        <f>IFERROR(INDEX(dataset_okres!$E$2:$E$83,MATCH(Calc_UoZ!B21,dataset_okres!$B$2:$B$83,0)),"")</f>
        <v>1059.833333333333</v>
      </c>
      <c r="AF97" s="38">
        <f>IFERROR(INDEX(dataset_okres!$E$2:$E$83,MATCH(Calc_UoZ!C21,dataset_okres!$B$2:$B$83,0)),"")</f>
        <v>1743</v>
      </c>
      <c r="AG97" s="38" t="str">
        <f>IFERROR(INDEX(dataset_okres!$E$2:$E$83,MATCH(Calc_UoZ!D21,dataset_okres!$B$2:$B$83,0)),"")</f>
        <v/>
      </c>
      <c r="AH97" s="38" t="str">
        <f>IFERROR(INDEX(dataset_okres!$E$2:$E$83,MATCH(Calc_UoZ!E21,dataset_okres!$B$2:$B$83,0)),"")</f>
        <v/>
      </c>
      <c r="AI97" s="38" t="str">
        <f>IFERROR(INDEX(dataset_okres!$E$2:$E$83,MATCH(Calc_UoZ!F21,dataset_okres!$B$2:$B$83,0)),"")</f>
        <v/>
      </c>
      <c r="AJ97" s="38" t="str">
        <f>IFERROR(INDEX(dataset_okres!$E$2:$E$83,MATCH(Calc_UoZ!G21,dataset_okres!$B$2:$B$83,0)),"")</f>
        <v/>
      </c>
      <c r="AK97" s="38" t="str">
        <f>IFERROR(INDEX(dataset_okres!$E$2:$E$83,MATCH(Calc_UoZ!H21,dataset_okres!$B$2:$B$83,0)),"")</f>
        <v/>
      </c>
      <c r="AL97" s="38" t="str">
        <f>IFERROR(INDEX(dataset_okres!$E$2:$E$83,MATCH(Calc_UoZ!I21,dataset_okres!$B$2:$B$83,0)),"")</f>
        <v/>
      </c>
      <c r="AM97" s="38" t="str">
        <f>IFERROR(INDEX(dataset_okres!$E$2:$E$83,MATCH(Calc_UoZ!J21,dataset_okres!$B$2:$B$83,0)),"")</f>
        <v/>
      </c>
      <c r="AN97" s="39" t="str">
        <f>IFERROR(INDEX(dataset_okres!$E$2:$E$83,MATCH(Calc_UoZ!K21,dataset_okres!$B$2:$B$83,0)),"")</f>
        <v/>
      </c>
      <c r="AO97" s="42">
        <f t="shared" si="7"/>
        <v>3213.7499999999995</v>
      </c>
    </row>
    <row r="98" spans="1:41" x14ac:dyDescent="0.45">
      <c r="A98" s="41" t="s">
        <v>43</v>
      </c>
      <c r="B98" s="37">
        <f>IFERROR(INDEX(dataset_okres!$C$2:$C$83,MATCH(Calc_UoZ!A22,dataset_okres!$B$2:$B$83,0)),"n/a")</f>
        <v>2808.75</v>
      </c>
      <c r="C98" s="38">
        <f>IFERROR(INDEX(dataset_okres!$C$2:$C$83,MATCH(Calc_UoZ!B22,dataset_okres!$B$2:$B$83,0)),"n/a")</f>
        <v>2619.5833333333335</v>
      </c>
      <c r="D98" s="38">
        <f>IFERROR(INDEX(dataset_okres!$C$2:$C$83,MATCH(Calc_UoZ!C22,dataset_okres!$B$2:$B$83,0)),"n/a")</f>
        <v>1741.8333333333333</v>
      </c>
      <c r="E98" s="38">
        <f>IFERROR(INDEX(dataset_okres!$C$2:$C$83,MATCH(Calc_UoZ!D22,dataset_okres!$B$2:$B$83,0)),"n/a")</f>
        <v>1041.0833333333333</v>
      </c>
      <c r="F98" s="38">
        <f>IFERROR(INDEX(dataset_okres!$C$2:$C$83,MATCH(Calc_UoZ!E22,dataset_okres!$B$2:$B$83,0)),"n/a")</f>
        <v>3291.25</v>
      </c>
      <c r="G98" s="38" t="str">
        <f>IFERROR(INDEX(dataset_okres!$C$2:$C$83,MATCH(Calc_UoZ!F22,dataset_okres!$B$2:$B$83,0)),"n/a")</f>
        <v>n/a</v>
      </c>
      <c r="H98" s="38" t="str">
        <f>IFERROR(INDEX(dataset_okres!$C$2:$C$83,MATCH(Calc_UoZ!G22,dataset_okres!$B$2:$B$83,0)),"n/a")</f>
        <v>n/a</v>
      </c>
      <c r="I98" s="38" t="str">
        <f>IFERROR(INDEX(dataset_okres!$C$2:$C$83,MATCH(Calc_UoZ!H22,dataset_okres!$B$2:$B$83,0)),"n/a")</f>
        <v>n/a</v>
      </c>
      <c r="J98" s="38" t="str">
        <f>IFERROR(INDEX(dataset_okres!$C$2:$C$83,MATCH(Calc_UoZ!I22,dataset_okres!$B$2:$B$83,0)),"n/a")</f>
        <v>n/a</v>
      </c>
      <c r="K98" s="38" t="str">
        <f>IFERROR(INDEX(dataset_okres!$C$2:$C$83,MATCH(Calc_UoZ!J22,dataset_okres!$B$2:$B$83,0)),"n/a")</f>
        <v>n/a</v>
      </c>
      <c r="L98" s="39" t="str">
        <f>IFERROR(INDEX(dataset_okres!$C$2:$C$83,MATCH(Calc_UoZ!K22,dataset_okres!$B$2:$B$83,0)),"n/a")</f>
        <v>n/a</v>
      </c>
      <c r="M98" s="1">
        <f t="shared" si="5"/>
        <v>11502.5</v>
      </c>
      <c r="O98" s="41" t="s">
        <v>43</v>
      </c>
      <c r="P98" s="37">
        <f>IFERROR(INDEX(dataset_okres!$D$2:$D$83,MATCH(Calc_UoZ!A22,dataset_okres!$B$2:$B$83,0)),"n/a")</f>
        <v>838.41666666666663</v>
      </c>
      <c r="Q98" s="38">
        <f>IFERROR(INDEX(dataset_okres!$D$2:$D$83,MATCH(Calc_UoZ!B22,dataset_okres!$B$2:$B$83,0)),"n/a")</f>
        <v>1721.8333333333333</v>
      </c>
      <c r="R98" s="38">
        <f>IFERROR(INDEX(dataset_okres!$D$2:$D$83,MATCH(Calc_UoZ!C22,dataset_okres!$B$2:$B$83,0)),"n/a")</f>
        <v>2891.6666666666665</v>
      </c>
      <c r="S98" s="38">
        <f>IFERROR(INDEX(dataset_okres!$D$2:$D$83,MATCH(Calc_UoZ!D22,dataset_okres!$B$2:$B$83,0)),"n/a")</f>
        <v>587.66666666666663</v>
      </c>
      <c r="T98" s="38">
        <f>IFERROR(INDEX(dataset_okres!$D$2:$D$83,MATCH(Calc_UoZ!E22,dataset_okres!$B$2:$B$83,0)),"n/a")</f>
        <v>1357.5833333333333</v>
      </c>
      <c r="U98" s="38" t="str">
        <f>IFERROR(INDEX(dataset_okres!$D$2:$D$83,MATCH(Calc_UoZ!F22,dataset_okres!$B$2:$B$83,0)),"n/a")</f>
        <v>n/a</v>
      </c>
      <c r="V98" s="38" t="str">
        <f>IFERROR(INDEX(dataset_okres!$D$2:$D$83,MATCH(Calc_UoZ!G22,dataset_okres!$B$2:$B$83,0)),"n/a")</f>
        <v>n/a</v>
      </c>
      <c r="W98" s="38" t="str">
        <f>IFERROR(INDEX(dataset_okres!$D$2:$D$83,MATCH(Calc_UoZ!H22,dataset_okres!$B$2:$B$83,0)),"n/a")</f>
        <v>n/a</v>
      </c>
      <c r="X98" s="38" t="str">
        <f>IFERROR(INDEX(dataset_okres!$D$2:$D$83,MATCH(Calc_UoZ!I22,dataset_okres!$B$2:$B$83,0)),"n/a")</f>
        <v>n/a</v>
      </c>
      <c r="Y98" s="38" t="str">
        <f>IFERROR(INDEX(dataset_okres!$D$2:$D$83,MATCH(Calc_UoZ!J22,dataset_okres!$B$2:$B$83,0)),"n/a")</f>
        <v>n/a</v>
      </c>
      <c r="Z98" s="39" t="str">
        <f>IFERROR(INDEX(dataset_okres!$D$2:$D$83,MATCH(Calc_UoZ!K22,dataset_okres!$B$2:$B$83,0)),"n/a")</f>
        <v>n/a</v>
      </c>
      <c r="AA98" s="1">
        <f t="shared" si="6"/>
        <v>7397.1666666666661</v>
      </c>
      <c r="AC98" s="41" t="s">
        <v>43</v>
      </c>
      <c r="AD98" s="37">
        <f>IFERROR(INDEX(dataset_okres!$E$2:$E$83,MATCH(Calc_UoZ!A22,dataset_okres!$B$2:$B$83,0)),"")</f>
        <v>1970.3333333333335</v>
      </c>
      <c r="AE98" s="38">
        <f>IFERROR(INDEX(dataset_okres!$E$2:$E$83,MATCH(Calc_UoZ!B22,dataset_okres!$B$2:$B$83,0)),"")</f>
        <v>897.75000000000023</v>
      </c>
      <c r="AF98" s="38">
        <f>IFERROR(INDEX(dataset_okres!$E$2:$E$83,MATCH(Calc_UoZ!C22,dataset_okres!$B$2:$B$83,0)),"")</f>
        <v>-1149.8333333333333</v>
      </c>
      <c r="AG98" s="38">
        <f>IFERROR(INDEX(dataset_okres!$E$2:$E$83,MATCH(Calc_UoZ!D22,dataset_okres!$B$2:$B$83,0)),"")</f>
        <v>453.41666666666663</v>
      </c>
      <c r="AH98" s="38">
        <f>IFERROR(INDEX(dataset_okres!$E$2:$E$83,MATCH(Calc_UoZ!E22,dataset_okres!$B$2:$B$83,0)),"")</f>
        <v>1933.6666666666667</v>
      </c>
      <c r="AI98" s="38" t="str">
        <f>IFERROR(INDEX(dataset_okres!$E$2:$E$83,MATCH(Calc_UoZ!F22,dataset_okres!$B$2:$B$83,0)),"")</f>
        <v/>
      </c>
      <c r="AJ98" s="38" t="str">
        <f>IFERROR(INDEX(dataset_okres!$E$2:$E$83,MATCH(Calc_UoZ!G22,dataset_okres!$B$2:$B$83,0)),"")</f>
        <v/>
      </c>
      <c r="AK98" s="38" t="str">
        <f>IFERROR(INDEX(dataset_okres!$E$2:$E$83,MATCH(Calc_UoZ!H22,dataset_okres!$B$2:$B$83,0)),"")</f>
        <v/>
      </c>
      <c r="AL98" s="38" t="str">
        <f>IFERROR(INDEX(dataset_okres!$E$2:$E$83,MATCH(Calc_UoZ!I22,dataset_okres!$B$2:$B$83,0)),"")</f>
        <v/>
      </c>
      <c r="AM98" s="38" t="str">
        <f>IFERROR(INDEX(dataset_okres!$E$2:$E$83,MATCH(Calc_UoZ!J22,dataset_okres!$B$2:$B$83,0)),"")</f>
        <v/>
      </c>
      <c r="AN98" s="39" t="str">
        <f>IFERROR(INDEX(dataset_okres!$E$2:$E$83,MATCH(Calc_UoZ!K22,dataset_okres!$B$2:$B$83,0)),"")</f>
        <v/>
      </c>
      <c r="AO98" s="42">
        <f t="shared" si="7"/>
        <v>4105.3333333333339</v>
      </c>
    </row>
    <row r="99" spans="1:41" x14ac:dyDescent="0.45">
      <c r="A99" s="41" t="s">
        <v>52</v>
      </c>
      <c r="B99" s="37">
        <f>IFERROR(INDEX(dataset_okres!$C$2:$C$83,MATCH(Calc_UoZ!A23,dataset_okres!$B$2:$B$83,0)),"n/a")</f>
        <v>5861.5</v>
      </c>
      <c r="C99" s="38">
        <f>IFERROR(INDEX(dataset_okres!$C$2:$C$83,MATCH(Calc_UoZ!B23,dataset_okres!$B$2:$B$83,0)),"n/a")</f>
        <v>5159.25</v>
      </c>
      <c r="D99" s="38">
        <f>IFERROR(INDEX(dataset_okres!$C$2:$C$83,MATCH(Calc_UoZ!C23,dataset_okres!$B$2:$B$83,0)),"n/a")</f>
        <v>6174</v>
      </c>
      <c r="E99" s="38">
        <f>IFERROR(INDEX(dataset_okres!$C$2:$C$83,MATCH(Calc_UoZ!D23,dataset_okres!$B$2:$B$83,0)),"n/a")</f>
        <v>4356.333333333333</v>
      </c>
      <c r="F99" s="38">
        <f>IFERROR(INDEX(dataset_okres!$C$2:$C$83,MATCH(Calc_UoZ!E23,dataset_okres!$B$2:$B$83,0)),"n/a")</f>
        <v>1624.0833333333333</v>
      </c>
      <c r="G99" s="38">
        <f>IFERROR(INDEX(dataset_okres!$C$2:$C$83,MATCH(Calc_UoZ!F23,dataset_okres!$B$2:$B$83,0)),"n/a")</f>
        <v>6707.166666666667</v>
      </c>
      <c r="H99" s="38">
        <f>IFERROR(INDEX(dataset_okres!$C$2:$C$83,MATCH(Calc_UoZ!G23,dataset_okres!$B$2:$B$83,0)),"n/a")</f>
        <v>5841.583333333333</v>
      </c>
      <c r="I99" s="38" t="str">
        <f>IFERROR(INDEX(dataset_okres!$C$2:$C$83,MATCH(Calc_UoZ!H23,dataset_okres!$B$2:$B$83,0)),"n/a")</f>
        <v>n/a</v>
      </c>
      <c r="J99" s="38" t="str">
        <f>IFERROR(INDEX(dataset_okres!$C$2:$C$83,MATCH(Calc_UoZ!I23,dataset_okres!$B$2:$B$83,0)),"n/a")</f>
        <v>n/a</v>
      </c>
      <c r="K99" s="38" t="str">
        <f>IFERROR(INDEX(dataset_okres!$C$2:$C$83,MATCH(Calc_UoZ!J23,dataset_okres!$B$2:$B$83,0)),"n/a")</f>
        <v>n/a</v>
      </c>
      <c r="L99" s="39" t="str">
        <f>IFERROR(INDEX(dataset_okres!$C$2:$C$83,MATCH(Calc_UoZ!K23,dataset_okres!$B$2:$B$83,0)),"n/a")</f>
        <v>n/a</v>
      </c>
      <c r="M99" s="1">
        <f t="shared" si="5"/>
        <v>35723.916666666664</v>
      </c>
      <c r="O99" s="41" t="s">
        <v>52</v>
      </c>
      <c r="P99" s="37">
        <f>IFERROR(INDEX(dataset_okres!$D$2:$D$83,MATCH(Calc_UoZ!A23,dataset_okres!$B$2:$B$83,0)),"n/a")</f>
        <v>159</v>
      </c>
      <c r="Q99" s="38">
        <f>IFERROR(INDEX(dataset_okres!$D$2:$D$83,MATCH(Calc_UoZ!B23,dataset_okres!$B$2:$B$83,0)),"n/a")</f>
        <v>1477.9166666666665</v>
      </c>
      <c r="R99" s="38">
        <f>IFERROR(INDEX(dataset_okres!$D$2:$D$83,MATCH(Calc_UoZ!C23,dataset_okres!$B$2:$B$83,0)),"n/a")</f>
        <v>272.08333333333331</v>
      </c>
      <c r="S99" s="38">
        <f>IFERROR(INDEX(dataset_okres!$D$2:$D$83,MATCH(Calc_UoZ!D23,dataset_okres!$B$2:$B$83,0)),"n/a")</f>
        <v>108.66666666666667</v>
      </c>
      <c r="T99" s="38">
        <f>IFERROR(INDEX(dataset_okres!$D$2:$D$83,MATCH(Calc_UoZ!E23,dataset_okres!$B$2:$B$83,0)),"n/a")</f>
        <v>34.583333333333336</v>
      </c>
      <c r="U99" s="38">
        <f>IFERROR(INDEX(dataset_okres!$D$2:$D$83,MATCH(Calc_UoZ!F23,dataset_okres!$B$2:$B$83,0)),"n/a")</f>
        <v>383</v>
      </c>
      <c r="V99" s="38">
        <f>IFERROR(INDEX(dataset_okres!$D$2:$D$83,MATCH(Calc_UoZ!G23,dataset_okres!$B$2:$B$83,0)),"n/a")</f>
        <v>316.91666666666669</v>
      </c>
      <c r="W99" s="38" t="str">
        <f>IFERROR(INDEX(dataset_okres!$D$2:$D$83,MATCH(Calc_UoZ!H23,dataset_okres!$B$2:$B$83,0)),"n/a")</f>
        <v>n/a</v>
      </c>
      <c r="X99" s="38" t="str">
        <f>IFERROR(INDEX(dataset_okres!$D$2:$D$83,MATCH(Calc_UoZ!I23,dataset_okres!$B$2:$B$83,0)),"n/a")</f>
        <v>n/a</v>
      </c>
      <c r="Y99" s="38" t="str">
        <f>IFERROR(INDEX(dataset_okres!$D$2:$D$83,MATCH(Calc_UoZ!J23,dataset_okres!$B$2:$B$83,0)),"n/a")</f>
        <v>n/a</v>
      </c>
      <c r="Z99" s="39" t="str">
        <f>IFERROR(INDEX(dataset_okres!$D$2:$D$83,MATCH(Calc_UoZ!K23,dataset_okres!$B$2:$B$83,0)),"n/a")</f>
        <v>n/a</v>
      </c>
      <c r="AA99" s="1">
        <f t="shared" si="6"/>
        <v>2752.1666666666665</v>
      </c>
      <c r="AC99" s="41" t="s">
        <v>52</v>
      </c>
      <c r="AD99" s="37">
        <f>IFERROR(INDEX(dataset_okres!$E$2:$E$83,MATCH(Calc_UoZ!A23,dataset_okres!$B$2:$B$83,0)),"")</f>
        <v>5702.5</v>
      </c>
      <c r="AE99" s="38">
        <f>IFERROR(INDEX(dataset_okres!$E$2:$E$83,MATCH(Calc_UoZ!B23,dataset_okres!$B$2:$B$83,0)),"")</f>
        <v>3681.3333333333335</v>
      </c>
      <c r="AF99" s="38">
        <f>IFERROR(INDEX(dataset_okres!$E$2:$E$83,MATCH(Calc_UoZ!C23,dataset_okres!$B$2:$B$83,0)),"")</f>
        <v>5901.916666666667</v>
      </c>
      <c r="AG99" s="38">
        <f>IFERROR(INDEX(dataset_okres!$E$2:$E$83,MATCH(Calc_UoZ!D23,dataset_okres!$B$2:$B$83,0)),"")</f>
        <v>4247.6666666666661</v>
      </c>
      <c r="AH99" s="38">
        <f>IFERROR(INDEX(dataset_okres!$E$2:$E$83,MATCH(Calc_UoZ!E23,dataset_okres!$B$2:$B$83,0)),"")</f>
        <v>1589.5</v>
      </c>
      <c r="AI99" s="38">
        <f>IFERROR(INDEX(dataset_okres!$E$2:$E$83,MATCH(Calc_UoZ!F23,dataset_okres!$B$2:$B$83,0)),"")</f>
        <v>6324.166666666667</v>
      </c>
      <c r="AJ99" s="38">
        <f>IFERROR(INDEX(dataset_okres!$E$2:$E$83,MATCH(Calc_UoZ!G23,dataset_okres!$B$2:$B$83,0)),"")</f>
        <v>5524.6666666666661</v>
      </c>
      <c r="AK99" s="38" t="str">
        <f>IFERROR(INDEX(dataset_okres!$E$2:$E$83,MATCH(Calc_UoZ!H23,dataset_okres!$B$2:$B$83,0)),"")</f>
        <v/>
      </c>
      <c r="AL99" s="38" t="str">
        <f>IFERROR(INDEX(dataset_okres!$E$2:$E$83,MATCH(Calc_UoZ!I23,dataset_okres!$B$2:$B$83,0)),"")</f>
        <v/>
      </c>
      <c r="AM99" s="38" t="str">
        <f>IFERROR(INDEX(dataset_okres!$E$2:$E$83,MATCH(Calc_UoZ!J23,dataset_okres!$B$2:$B$83,0)),"")</f>
        <v/>
      </c>
      <c r="AN99" s="39" t="str">
        <f>IFERROR(INDEX(dataset_okres!$E$2:$E$83,MATCH(Calc_UoZ!K23,dataset_okres!$B$2:$B$83,0)),"")</f>
        <v/>
      </c>
      <c r="AO99" s="42">
        <f t="shared" si="7"/>
        <v>32971.75</v>
      </c>
    </row>
    <row r="100" spans="1:41" x14ac:dyDescent="0.45">
      <c r="A100" s="41" t="s">
        <v>45</v>
      </c>
      <c r="B100" s="37">
        <f>IFERROR(INDEX(dataset_okres!$C$2:$C$83,MATCH(Calc_UoZ!A24,dataset_okres!$B$2:$B$83,0)),"n/a")</f>
        <v>3922.3333333333335</v>
      </c>
      <c r="C100" s="38">
        <f>IFERROR(INDEX(dataset_okres!$C$2:$C$83,MATCH(Calc_UoZ!B24,dataset_okres!$B$2:$B$83,0)),"n/a")</f>
        <v>1719.6666666666667</v>
      </c>
      <c r="D100" s="38">
        <f>IFERROR(INDEX(dataset_okres!$C$2:$C$83,MATCH(Calc_UoZ!C24,dataset_okres!$B$2:$B$83,0)),"n/a")</f>
        <v>951.5</v>
      </c>
      <c r="E100" s="38">
        <f>IFERROR(INDEX(dataset_okres!$C$2:$C$83,MATCH(Calc_UoZ!D24,dataset_okres!$B$2:$B$83,0)),"n/a")</f>
        <v>1310.5833333333333</v>
      </c>
      <c r="F100" s="38">
        <f>IFERROR(INDEX(dataset_okres!$C$2:$C$83,MATCH(Calc_UoZ!E24,dataset_okres!$B$2:$B$83,0)),"n/a")</f>
        <v>7684.083333333333</v>
      </c>
      <c r="G100" s="38">
        <f>IFERROR(INDEX(dataset_okres!$C$2:$C$83,MATCH(Calc_UoZ!F24,dataset_okres!$B$2:$B$83,0)),"n/a")</f>
        <v>1580.6666666666667</v>
      </c>
      <c r="H100" s="38" t="str">
        <f>IFERROR(INDEX(dataset_okres!$C$2:$C$83,MATCH(Calc_UoZ!G24,dataset_okres!$B$2:$B$83,0)),"n/a")</f>
        <v>n/a</v>
      </c>
      <c r="I100" s="38" t="str">
        <f>IFERROR(INDEX(dataset_okres!$C$2:$C$83,MATCH(Calc_UoZ!H24,dataset_okres!$B$2:$B$83,0)),"n/a")</f>
        <v>n/a</v>
      </c>
      <c r="J100" s="38" t="str">
        <f>IFERROR(INDEX(dataset_okres!$C$2:$C$83,MATCH(Calc_UoZ!I24,dataset_okres!$B$2:$B$83,0)),"n/a")</f>
        <v>n/a</v>
      </c>
      <c r="K100" s="38" t="str">
        <f>IFERROR(INDEX(dataset_okres!$C$2:$C$83,MATCH(Calc_UoZ!J24,dataset_okres!$B$2:$B$83,0)),"n/a")</f>
        <v>n/a</v>
      </c>
      <c r="L100" s="39" t="str">
        <f>IFERROR(INDEX(dataset_okres!$C$2:$C$83,MATCH(Calc_UoZ!K24,dataset_okres!$B$2:$B$83,0)),"n/a")</f>
        <v>n/a</v>
      </c>
      <c r="M100" s="1">
        <f t="shared" si="5"/>
        <v>17168.833333333332</v>
      </c>
      <c r="O100" s="41" t="s">
        <v>45</v>
      </c>
      <c r="P100" s="37">
        <f>IFERROR(INDEX(dataset_okres!$D$2:$D$83,MATCH(Calc_UoZ!A24,dataset_okres!$B$2:$B$83,0)),"n/a")</f>
        <v>150.83333333333334</v>
      </c>
      <c r="Q100" s="38">
        <f>IFERROR(INDEX(dataset_okres!$D$2:$D$83,MATCH(Calc_UoZ!B24,dataset_okres!$B$2:$B$83,0)),"n/a")</f>
        <v>188.66666666666666</v>
      </c>
      <c r="R100" s="38">
        <f>IFERROR(INDEX(dataset_okres!$D$2:$D$83,MATCH(Calc_UoZ!C24,dataset_okres!$B$2:$B$83,0)),"n/a")</f>
        <v>71.083333333333329</v>
      </c>
      <c r="S100" s="38">
        <f>IFERROR(INDEX(dataset_okres!$D$2:$D$83,MATCH(Calc_UoZ!D24,dataset_okres!$B$2:$B$83,0)),"n/a")</f>
        <v>18.083333333333332</v>
      </c>
      <c r="T100" s="38">
        <f>IFERROR(INDEX(dataset_okres!$D$2:$D$83,MATCH(Calc_UoZ!E24,dataset_okres!$B$2:$B$83,0)),"n/a")</f>
        <v>245</v>
      </c>
      <c r="U100" s="38">
        <f>IFERROR(INDEX(dataset_okres!$D$2:$D$83,MATCH(Calc_UoZ!F24,dataset_okres!$B$2:$B$83,0)),"n/a")</f>
        <v>414.83333333333331</v>
      </c>
      <c r="V100" s="38" t="str">
        <f>IFERROR(INDEX(dataset_okres!$D$2:$D$83,MATCH(Calc_UoZ!G24,dataset_okres!$B$2:$B$83,0)),"n/a")</f>
        <v>n/a</v>
      </c>
      <c r="W100" s="38" t="str">
        <f>IFERROR(INDEX(dataset_okres!$D$2:$D$83,MATCH(Calc_UoZ!H24,dataset_okres!$B$2:$B$83,0)),"n/a")</f>
        <v>n/a</v>
      </c>
      <c r="X100" s="38" t="str">
        <f>IFERROR(INDEX(dataset_okres!$D$2:$D$83,MATCH(Calc_UoZ!I24,dataset_okres!$B$2:$B$83,0)),"n/a")</f>
        <v>n/a</v>
      </c>
      <c r="Y100" s="38" t="str">
        <f>IFERROR(INDEX(dataset_okres!$D$2:$D$83,MATCH(Calc_UoZ!J24,dataset_okres!$B$2:$B$83,0)),"n/a")</f>
        <v>n/a</v>
      </c>
      <c r="Z100" s="39" t="str">
        <f>IFERROR(INDEX(dataset_okres!$D$2:$D$83,MATCH(Calc_UoZ!K24,dataset_okres!$B$2:$B$83,0)),"n/a")</f>
        <v>n/a</v>
      </c>
      <c r="AA100" s="1">
        <f t="shared" si="6"/>
        <v>1088.5</v>
      </c>
      <c r="AC100" s="41" t="s">
        <v>45</v>
      </c>
      <c r="AD100" s="37">
        <f>IFERROR(INDEX(dataset_okres!$E$2:$E$83,MATCH(Calc_UoZ!A24,dataset_okres!$B$2:$B$83,0)),"")</f>
        <v>3771.5</v>
      </c>
      <c r="AE100" s="38">
        <f>IFERROR(INDEX(dataset_okres!$E$2:$E$83,MATCH(Calc_UoZ!B24,dataset_okres!$B$2:$B$83,0)),"")</f>
        <v>1531</v>
      </c>
      <c r="AF100" s="38">
        <f>IFERROR(INDEX(dataset_okres!$E$2:$E$83,MATCH(Calc_UoZ!C24,dataset_okres!$B$2:$B$83,0)),"")</f>
        <v>880.41666666666663</v>
      </c>
      <c r="AG100" s="38">
        <f>IFERROR(INDEX(dataset_okres!$E$2:$E$83,MATCH(Calc_UoZ!D24,dataset_okres!$B$2:$B$83,0)),"")</f>
        <v>1292.5</v>
      </c>
      <c r="AH100" s="38">
        <f>IFERROR(INDEX(dataset_okres!$E$2:$E$83,MATCH(Calc_UoZ!E24,dataset_okres!$B$2:$B$83,0)),"")</f>
        <v>7439.083333333333</v>
      </c>
      <c r="AI100" s="38">
        <f>IFERROR(INDEX(dataset_okres!$E$2:$E$83,MATCH(Calc_UoZ!F24,dataset_okres!$B$2:$B$83,0)),"")</f>
        <v>1165.8333333333335</v>
      </c>
      <c r="AJ100" s="38" t="str">
        <f>IFERROR(INDEX(dataset_okres!$E$2:$E$83,MATCH(Calc_UoZ!G24,dataset_okres!$B$2:$B$83,0)),"")</f>
        <v/>
      </c>
      <c r="AK100" s="38" t="str">
        <f>IFERROR(INDEX(dataset_okres!$E$2:$E$83,MATCH(Calc_UoZ!H24,dataset_okres!$B$2:$B$83,0)),"")</f>
        <v/>
      </c>
      <c r="AL100" s="38" t="str">
        <f>IFERROR(INDEX(dataset_okres!$E$2:$E$83,MATCH(Calc_UoZ!I24,dataset_okres!$B$2:$B$83,0)),"")</f>
        <v/>
      </c>
      <c r="AM100" s="38" t="str">
        <f>IFERROR(INDEX(dataset_okres!$E$2:$E$83,MATCH(Calc_UoZ!J24,dataset_okres!$B$2:$B$83,0)),"")</f>
        <v/>
      </c>
      <c r="AN100" s="39" t="str">
        <f>IFERROR(INDEX(dataset_okres!$E$2:$E$83,MATCH(Calc_UoZ!K24,dataset_okres!$B$2:$B$83,0)),"")</f>
        <v/>
      </c>
      <c r="AO100" s="42">
        <f t="shared" si="7"/>
        <v>16080.333333333334</v>
      </c>
    </row>
    <row r="101" spans="1:41" x14ac:dyDescent="0.45">
      <c r="A101" s="41" t="s">
        <v>65</v>
      </c>
      <c r="B101" s="37">
        <f>IFERROR(INDEX(dataset_okres!$C$2:$C$83,MATCH(Calc_UoZ!A25,dataset_okres!$B$2:$B$83,0)),"n/a")</f>
        <v>1593.3333333333333</v>
      </c>
      <c r="C101" s="38">
        <f>IFERROR(INDEX(dataset_okres!$C$2:$C$83,MATCH(Calc_UoZ!B25,dataset_okres!$B$2:$B$83,0)),"n/a")</f>
        <v>5888</v>
      </c>
      <c r="D101" s="38">
        <f>IFERROR(INDEX(dataset_okres!$C$2:$C$83,MATCH(Calc_UoZ!C25,dataset_okres!$B$2:$B$83,0)),"n/a")</f>
        <v>3961.25</v>
      </c>
      <c r="E101" s="38">
        <f>IFERROR(INDEX(dataset_okres!$C$2:$C$83,MATCH(Calc_UoZ!D25,dataset_okres!$B$2:$B$83,0)),"n/a")</f>
        <v>3268.5</v>
      </c>
      <c r="F101" s="38">
        <f>IFERROR(INDEX(dataset_okres!$C$2:$C$83,MATCH(Calc_UoZ!E25,dataset_okres!$B$2:$B$83,0)),"n/a")</f>
        <v>6707.166666666667</v>
      </c>
      <c r="G101" s="38">
        <f>IFERROR(INDEX(dataset_okres!$C$2:$C$83,MATCH(Calc_UoZ!F25,dataset_okres!$B$2:$B$83,0)),"n/a")</f>
        <v>4168.666666666667</v>
      </c>
      <c r="H101" s="38" t="str">
        <f>IFERROR(INDEX(dataset_okres!$C$2:$C$83,MATCH(Calc_UoZ!G25,dataset_okres!$B$2:$B$83,0)),"n/a")</f>
        <v>n/a</v>
      </c>
      <c r="I101" s="38" t="str">
        <f>IFERROR(INDEX(dataset_okres!$C$2:$C$83,MATCH(Calc_UoZ!H25,dataset_okres!$B$2:$B$83,0)),"n/a")</f>
        <v>n/a</v>
      </c>
      <c r="J101" s="38" t="str">
        <f>IFERROR(INDEX(dataset_okres!$C$2:$C$83,MATCH(Calc_UoZ!I25,dataset_okres!$B$2:$B$83,0)),"n/a")</f>
        <v>n/a</v>
      </c>
      <c r="K101" s="38" t="str">
        <f>IFERROR(INDEX(dataset_okres!$C$2:$C$83,MATCH(Calc_UoZ!J25,dataset_okres!$B$2:$B$83,0)),"n/a")</f>
        <v>n/a</v>
      </c>
      <c r="L101" s="39" t="str">
        <f>IFERROR(INDEX(dataset_okres!$C$2:$C$83,MATCH(Calc_UoZ!K25,dataset_okres!$B$2:$B$83,0)),"n/a")</f>
        <v>n/a</v>
      </c>
      <c r="M101" s="1">
        <f t="shared" si="5"/>
        <v>25586.916666666668</v>
      </c>
      <c r="O101" s="41" t="s">
        <v>65</v>
      </c>
      <c r="P101" s="37">
        <f>IFERROR(INDEX(dataset_okres!$D$2:$D$83,MATCH(Calc_UoZ!A25,dataset_okres!$B$2:$B$83,0)),"n/a")</f>
        <v>48.416666666666664</v>
      </c>
      <c r="Q101" s="38">
        <f>IFERROR(INDEX(dataset_okres!$D$2:$D$83,MATCH(Calc_UoZ!B25,dataset_okres!$B$2:$B$83,0)),"n/a")</f>
        <v>137.41666666666666</v>
      </c>
      <c r="R101" s="38">
        <f>IFERROR(INDEX(dataset_okres!$D$2:$D$83,MATCH(Calc_UoZ!C25,dataset_okres!$B$2:$B$83,0)),"n/a")</f>
        <v>56.5</v>
      </c>
      <c r="S101" s="38">
        <f>IFERROR(INDEX(dataset_okres!$D$2:$D$83,MATCH(Calc_UoZ!D25,dataset_okres!$B$2:$B$83,0)),"n/a")</f>
        <v>573.83333333333337</v>
      </c>
      <c r="T101" s="38">
        <f>IFERROR(INDEX(dataset_okres!$D$2:$D$83,MATCH(Calc_UoZ!E25,dataset_okres!$B$2:$B$83,0)),"n/a")</f>
        <v>383</v>
      </c>
      <c r="U101" s="38">
        <f>IFERROR(INDEX(dataset_okres!$D$2:$D$83,MATCH(Calc_UoZ!F25,dataset_okres!$B$2:$B$83,0)),"n/a")</f>
        <v>246</v>
      </c>
      <c r="V101" s="38" t="str">
        <f>IFERROR(INDEX(dataset_okres!$D$2:$D$83,MATCH(Calc_UoZ!G25,dataset_okres!$B$2:$B$83,0)),"n/a")</f>
        <v>n/a</v>
      </c>
      <c r="W101" s="38" t="str">
        <f>IFERROR(INDEX(dataset_okres!$D$2:$D$83,MATCH(Calc_UoZ!H25,dataset_okres!$B$2:$B$83,0)),"n/a")</f>
        <v>n/a</v>
      </c>
      <c r="X101" s="38" t="str">
        <f>IFERROR(INDEX(dataset_okres!$D$2:$D$83,MATCH(Calc_UoZ!I25,dataset_okres!$B$2:$B$83,0)),"n/a")</f>
        <v>n/a</v>
      </c>
      <c r="Y101" s="38" t="str">
        <f>IFERROR(INDEX(dataset_okres!$D$2:$D$83,MATCH(Calc_UoZ!J25,dataset_okres!$B$2:$B$83,0)),"n/a")</f>
        <v>n/a</v>
      </c>
      <c r="Z101" s="39" t="str">
        <f>IFERROR(INDEX(dataset_okres!$D$2:$D$83,MATCH(Calc_UoZ!K25,dataset_okres!$B$2:$B$83,0)),"n/a")</f>
        <v>n/a</v>
      </c>
      <c r="AA101" s="1">
        <f t="shared" si="6"/>
        <v>1445.1666666666667</v>
      </c>
      <c r="AC101" s="41" t="s">
        <v>65</v>
      </c>
      <c r="AD101" s="37">
        <f>IFERROR(INDEX(dataset_okres!$E$2:$E$83,MATCH(Calc_UoZ!A25,dataset_okres!$B$2:$B$83,0)),"")</f>
        <v>1544.9166666666665</v>
      </c>
      <c r="AE101" s="38">
        <f>IFERROR(INDEX(dataset_okres!$E$2:$E$83,MATCH(Calc_UoZ!B25,dataset_okres!$B$2:$B$83,0)),"")</f>
        <v>5750.583333333333</v>
      </c>
      <c r="AF101" s="38">
        <f>IFERROR(INDEX(dataset_okres!$E$2:$E$83,MATCH(Calc_UoZ!C25,dataset_okres!$B$2:$B$83,0)),"")</f>
        <v>3904.75</v>
      </c>
      <c r="AG101" s="38">
        <f>IFERROR(INDEX(dataset_okres!$E$2:$E$83,MATCH(Calc_UoZ!D25,dataset_okres!$B$2:$B$83,0)),"")</f>
        <v>2694.6666666666665</v>
      </c>
      <c r="AH101" s="38">
        <f>IFERROR(INDEX(dataset_okres!$E$2:$E$83,MATCH(Calc_UoZ!E25,dataset_okres!$B$2:$B$83,0)),"")</f>
        <v>6324.166666666667</v>
      </c>
      <c r="AI101" s="38">
        <f>IFERROR(INDEX(dataset_okres!$E$2:$E$83,MATCH(Calc_UoZ!F25,dataset_okres!$B$2:$B$83,0)),"")</f>
        <v>3922.666666666667</v>
      </c>
      <c r="AJ101" s="38" t="str">
        <f>IFERROR(INDEX(dataset_okres!$E$2:$E$83,MATCH(Calc_UoZ!G25,dataset_okres!$B$2:$B$83,0)),"")</f>
        <v/>
      </c>
      <c r="AK101" s="38" t="str">
        <f>IFERROR(INDEX(dataset_okres!$E$2:$E$83,MATCH(Calc_UoZ!H25,dataset_okres!$B$2:$B$83,0)),"")</f>
        <v/>
      </c>
      <c r="AL101" s="38" t="str">
        <f>IFERROR(INDEX(dataset_okres!$E$2:$E$83,MATCH(Calc_UoZ!I25,dataset_okres!$B$2:$B$83,0)),"")</f>
        <v/>
      </c>
      <c r="AM101" s="38" t="str">
        <f>IFERROR(INDEX(dataset_okres!$E$2:$E$83,MATCH(Calc_UoZ!J25,dataset_okres!$B$2:$B$83,0)),"")</f>
        <v/>
      </c>
      <c r="AN101" s="39" t="str">
        <f>IFERROR(INDEX(dataset_okres!$E$2:$E$83,MATCH(Calc_UoZ!K25,dataset_okres!$B$2:$B$83,0)),"")</f>
        <v/>
      </c>
      <c r="AO101" s="42">
        <f t="shared" si="7"/>
        <v>24141.75</v>
      </c>
    </row>
    <row r="102" spans="1:41" x14ac:dyDescent="0.45">
      <c r="A102" s="41" t="s">
        <v>27</v>
      </c>
      <c r="B102" s="37">
        <f>IFERROR(INDEX(dataset_okres!$C$2:$C$83,MATCH(Calc_UoZ!A26,dataset_okres!$B$2:$B$83,0)),"n/a")</f>
        <v>2132.4166666666665</v>
      </c>
      <c r="C102" s="38">
        <f>IFERROR(INDEX(dataset_okres!$C$2:$C$83,MATCH(Calc_UoZ!B26,dataset_okres!$B$2:$B$83,0)),"n/a")</f>
        <v>1629.0833333333333</v>
      </c>
      <c r="D102" s="38">
        <f>IFERROR(INDEX(dataset_okres!$C$2:$C$83,MATCH(Calc_UoZ!C26,dataset_okres!$B$2:$B$83,0)),"n/a")</f>
        <v>1133.0833333333333</v>
      </c>
      <c r="E102" s="38">
        <f>IFERROR(INDEX(dataset_okres!$C$2:$C$83,MATCH(Calc_UoZ!D26,dataset_okres!$B$2:$B$83,0)),"n/a")</f>
        <v>762.58333333333337</v>
      </c>
      <c r="F102" s="38">
        <f>IFERROR(INDEX(dataset_okres!$C$2:$C$83,MATCH(Calc_UoZ!E26,dataset_okres!$B$2:$B$83,0)),"n/a")</f>
        <v>2306.5833333333335</v>
      </c>
      <c r="G102" s="38">
        <f>IFERROR(INDEX(dataset_okres!$C$2:$C$83,MATCH(Calc_UoZ!F26,dataset_okres!$B$2:$B$83,0)),"n/a")</f>
        <v>3268.5</v>
      </c>
      <c r="H102" s="38" t="str">
        <f>IFERROR(INDEX(dataset_okres!$C$2:$C$83,MATCH(Calc_UoZ!G26,dataset_okres!$B$2:$B$83,0)),"n/a")</f>
        <v>n/a</v>
      </c>
      <c r="I102" s="38" t="str">
        <f>IFERROR(INDEX(dataset_okres!$C$2:$C$83,MATCH(Calc_UoZ!H26,dataset_okres!$B$2:$B$83,0)),"n/a")</f>
        <v>n/a</v>
      </c>
      <c r="J102" s="38" t="str">
        <f>IFERROR(INDEX(dataset_okres!$C$2:$C$83,MATCH(Calc_UoZ!I26,dataset_okres!$B$2:$B$83,0)),"n/a")</f>
        <v>n/a</v>
      </c>
      <c r="K102" s="38" t="str">
        <f>IFERROR(INDEX(dataset_okres!$C$2:$C$83,MATCH(Calc_UoZ!J26,dataset_okres!$B$2:$B$83,0)),"n/a")</f>
        <v>n/a</v>
      </c>
      <c r="L102" s="39" t="str">
        <f>IFERROR(INDEX(dataset_okres!$C$2:$C$83,MATCH(Calc_UoZ!K26,dataset_okres!$B$2:$B$83,0)),"n/a")</f>
        <v>n/a</v>
      </c>
      <c r="M102" s="1">
        <f t="shared" si="5"/>
        <v>11232.25</v>
      </c>
      <c r="O102" s="41" t="s">
        <v>27</v>
      </c>
      <c r="P102" s="37">
        <f>IFERROR(INDEX(dataset_okres!$D$2:$D$83,MATCH(Calc_UoZ!A26,dataset_okres!$B$2:$B$83,0)),"n/a")</f>
        <v>636.5</v>
      </c>
      <c r="Q102" s="38">
        <f>IFERROR(INDEX(dataset_okres!$D$2:$D$83,MATCH(Calc_UoZ!B26,dataset_okres!$B$2:$B$83,0)),"n/a")</f>
        <v>233.5</v>
      </c>
      <c r="R102" s="38">
        <f>IFERROR(INDEX(dataset_okres!$D$2:$D$83,MATCH(Calc_UoZ!C26,dataset_okres!$B$2:$B$83,0)),"n/a")</f>
        <v>158.5</v>
      </c>
      <c r="S102" s="38">
        <f>IFERROR(INDEX(dataset_okres!$D$2:$D$83,MATCH(Calc_UoZ!D26,dataset_okres!$B$2:$B$83,0)),"n/a")</f>
        <v>513.83333333333337</v>
      </c>
      <c r="T102" s="38">
        <f>IFERROR(INDEX(dataset_okres!$D$2:$D$83,MATCH(Calc_UoZ!E26,dataset_okres!$B$2:$B$83,0)),"n/a")</f>
        <v>132.58333333333334</v>
      </c>
      <c r="U102" s="38">
        <f>IFERROR(INDEX(dataset_okres!$D$2:$D$83,MATCH(Calc_UoZ!F26,dataset_okres!$B$2:$B$83,0)),"n/a")</f>
        <v>573.83333333333337</v>
      </c>
      <c r="V102" s="38" t="str">
        <f>IFERROR(INDEX(dataset_okres!$D$2:$D$83,MATCH(Calc_UoZ!G26,dataset_okres!$B$2:$B$83,0)),"n/a")</f>
        <v>n/a</v>
      </c>
      <c r="W102" s="38" t="str">
        <f>IFERROR(INDEX(dataset_okres!$D$2:$D$83,MATCH(Calc_UoZ!H26,dataset_okres!$B$2:$B$83,0)),"n/a")</f>
        <v>n/a</v>
      </c>
      <c r="X102" s="38" t="str">
        <f>IFERROR(INDEX(dataset_okres!$D$2:$D$83,MATCH(Calc_UoZ!I26,dataset_okres!$B$2:$B$83,0)),"n/a")</f>
        <v>n/a</v>
      </c>
      <c r="Y102" s="38" t="str">
        <f>IFERROR(INDEX(dataset_okres!$D$2:$D$83,MATCH(Calc_UoZ!J26,dataset_okres!$B$2:$B$83,0)),"n/a")</f>
        <v>n/a</v>
      </c>
      <c r="Z102" s="39" t="str">
        <f>IFERROR(INDEX(dataset_okres!$D$2:$D$83,MATCH(Calc_UoZ!K26,dataset_okres!$B$2:$B$83,0)),"n/a")</f>
        <v>n/a</v>
      </c>
      <c r="AA102" s="1">
        <f t="shared" si="6"/>
        <v>2248.75</v>
      </c>
      <c r="AC102" s="41" t="s">
        <v>27</v>
      </c>
      <c r="AD102" s="37">
        <f>IFERROR(INDEX(dataset_okres!$E$2:$E$83,MATCH(Calc_UoZ!A26,dataset_okres!$B$2:$B$83,0)),"")</f>
        <v>1495.9166666666665</v>
      </c>
      <c r="AE102" s="38">
        <f>IFERROR(INDEX(dataset_okres!$E$2:$E$83,MATCH(Calc_UoZ!B26,dataset_okres!$B$2:$B$83,0)),"")</f>
        <v>1395.5833333333333</v>
      </c>
      <c r="AF102" s="38">
        <f>IFERROR(INDEX(dataset_okres!$E$2:$E$83,MATCH(Calc_UoZ!C26,dataset_okres!$B$2:$B$83,0)),"")</f>
        <v>974.58333333333326</v>
      </c>
      <c r="AG102" s="38">
        <f>IFERROR(INDEX(dataset_okres!$E$2:$E$83,MATCH(Calc_UoZ!D26,dataset_okres!$B$2:$B$83,0)),"")</f>
        <v>248.75</v>
      </c>
      <c r="AH102" s="38">
        <f>IFERROR(INDEX(dataset_okres!$E$2:$E$83,MATCH(Calc_UoZ!E26,dataset_okres!$B$2:$B$83,0)),"")</f>
        <v>2174</v>
      </c>
      <c r="AI102" s="38">
        <f>IFERROR(INDEX(dataset_okres!$E$2:$E$83,MATCH(Calc_UoZ!F26,dataset_okres!$B$2:$B$83,0)),"")</f>
        <v>2694.6666666666665</v>
      </c>
      <c r="AJ102" s="38" t="str">
        <f>IFERROR(INDEX(dataset_okres!$E$2:$E$83,MATCH(Calc_UoZ!G26,dataset_okres!$B$2:$B$83,0)),"")</f>
        <v/>
      </c>
      <c r="AK102" s="38" t="str">
        <f>IFERROR(INDEX(dataset_okres!$E$2:$E$83,MATCH(Calc_UoZ!H26,dataset_okres!$B$2:$B$83,0)),"")</f>
        <v/>
      </c>
      <c r="AL102" s="38" t="str">
        <f>IFERROR(INDEX(dataset_okres!$E$2:$E$83,MATCH(Calc_UoZ!I26,dataset_okres!$B$2:$B$83,0)),"")</f>
        <v/>
      </c>
      <c r="AM102" s="38" t="str">
        <f>IFERROR(INDEX(dataset_okres!$E$2:$E$83,MATCH(Calc_UoZ!J26,dataset_okres!$B$2:$B$83,0)),"")</f>
        <v/>
      </c>
      <c r="AN102" s="39" t="str">
        <f>IFERROR(INDEX(dataset_okres!$E$2:$E$83,MATCH(Calc_UoZ!K26,dataset_okres!$B$2:$B$83,0)),"")</f>
        <v/>
      </c>
      <c r="AO102" s="42">
        <f t="shared" si="7"/>
        <v>8983.5</v>
      </c>
    </row>
    <row r="103" spans="1:41" x14ac:dyDescent="0.45">
      <c r="A103" s="41" t="s">
        <v>33</v>
      </c>
      <c r="B103" s="37">
        <f>IFERROR(INDEX(dataset_okres!$C$2:$C$83,MATCH(Calc_UoZ!A27,dataset_okres!$B$2:$B$83,0)),"n/a")</f>
        <v>2662.5</v>
      </c>
      <c r="C103" s="38">
        <f>IFERROR(INDEX(dataset_okres!$C$2:$C$83,MATCH(Calc_UoZ!B27,dataset_okres!$B$2:$B$83,0)),"n/a")</f>
        <v>788.25</v>
      </c>
      <c r="D103" s="38">
        <f>IFERROR(INDEX(dataset_okres!$C$2:$C$83,MATCH(Calc_UoZ!C27,dataset_okres!$B$2:$B$83,0)),"n/a")</f>
        <v>2606.0833333333335</v>
      </c>
      <c r="E103" s="38">
        <f>IFERROR(INDEX(dataset_okres!$C$2:$C$83,MATCH(Calc_UoZ!D27,dataset_okres!$B$2:$B$83,0)),"n/a")</f>
        <v>3291.25</v>
      </c>
      <c r="F103" s="38">
        <f>IFERROR(INDEX(dataset_okres!$C$2:$C$83,MATCH(Calc_UoZ!E27,dataset_okres!$B$2:$B$83,0)),"n/a")</f>
        <v>984.41666666666663</v>
      </c>
      <c r="G103" s="38">
        <f>IFERROR(INDEX(dataset_okres!$C$2:$C$83,MATCH(Calc_UoZ!F27,dataset_okres!$B$2:$B$83,0)),"n/a")</f>
        <v>604.08333333333337</v>
      </c>
      <c r="H103" s="38">
        <f>IFERROR(INDEX(dataset_okres!$C$2:$C$83,MATCH(Calc_UoZ!G27,dataset_okres!$B$2:$B$83,0)),"n/a")</f>
        <v>824.91666666666663</v>
      </c>
      <c r="I103" s="38">
        <f>IFERROR(INDEX(dataset_okres!$C$2:$C$83,MATCH(Calc_UoZ!H27,dataset_okres!$B$2:$B$83,0)),"n/a")</f>
        <v>1719.6666666666667</v>
      </c>
      <c r="J103" s="38" t="str">
        <f>IFERROR(INDEX(dataset_okres!$C$2:$C$83,MATCH(Calc_UoZ!I27,dataset_okres!$B$2:$B$83,0)),"n/a")</f>
        <v>n/a</v>
      </c>
      <c r="K103" s="38" t="str">
        <f>IFERROR(INDEX(dataset_okres!$C$2:$C$83,MATCH(Calc_UoZ!J27,dataset_okres!$B$2:$B$83,0)),"n/a")</f>
        <v>n/a</v>
      </c>
      <c r="L103" s="39" t="str">
        <f>IFERROR(INDEX(dataset_okres!$C$2:$C$83,MATCH(Calc_UoZ!K27,dataset_okres!$B$2:$B$83,0)),"n/a")</f>
        <v>n/a</v>
      </c>
      <c r="M103" s="1">
        <f t="shared" si="5"/>
        <v>13481.166666666666</v>
      </c>
      <c r="O103" s="41" t="s">
        <v>33</v>
      </c>
      <c r="P103" s="37">
        <f>IFERROR(INDEX(dataset_okres!$D$2:$D$83,MATCH(Calc_UoZ!A27,dataset_okres!$B$2:$B$83,0)),"n/a")</f>
        <v>1202.25</v>
      </c>
      <c r="Q103" s="38">
        <f>IFERROR(INDEX(dataset_okres!$D$2:$D$83,MATCH(Calc_UoZ!B27,dataset_okres!$B$2:$B$83,0)),"n/a")</f>
        <v>194.75</v>
      </c>
      <c r="R103" s="38">
        <f>IFERROR(INDEX(dataset_okres!$D$2:$D$83,MATCH(Calc_UoZ!C27,dataset_okres!$B$2:$B$83,0)),"n/a")</f>
        <v>7901.333333333333</v>
      </c>
      <c r="S103" s="38">
        <f>IFERROR(INDEX(dataset_okres!$D$2:$D$83,MATCH(Calc_UoZ!D27,dataset_okres!$B$2:$B$83,0)),"n/a")</f>
        <v>1357.5833333333333</v>
      </c>
      <c r="T103" s="38">
        <f>IFERROR(INDEX(dataset_okres!$D$2:$D$83,MATCH(Calc_UoZ!E27,dataset_okres!$B$2:$B$83,0)),"n/a")</f>
        <v>286.75</v>
      </c>
      <c r="U103" s="38">
        <f>IFERROR(INDEX(dataset_okres!$D$2:$D$83,MATCH(Calc_UoZ!F27,dataset_okres!$B$2:$B$83,0)),"n/a")</f>
        <v>60</v>
      </c>
      <c r="V103" s="38">
        <f>IFERROR(INDEX(dataset_okres!$D$2:$D$83,MATCH(Calc_UoZ!G27,dataset_okres!$B$2:$B$83,0)),"n/a")</f>
        <v>1043</v>
      </c>
      <c r="W103" s="38">
        <f>IFERROR(INDEX(dataset_okres!$D$2:$D$83,MATCH(Calc_UoZ!H27,dataset_okres!$B$2:$B$83,0)),"n/a")</f>
        <v>188.66666666666666</v>
      </c>
      <c r="X103" s="38" t="str">
        <f>IFERROR(INDEX(dataset_okres!$D$2:$D$83,MATCH(Calc_UoZ!I27,dataset_okres!$B$2:$B$83,0)),"n/a")</f>
        <v>n/a</v>
      </c>
      <c r="Y103" s="38" t="str">
        <f>IFERROR(INDEX(dataset_okres!$D$2:$D$83,MATCH(Calc_UoZ!J27,dataset_okres!$B$2:$B$83,0)),"n/a")</f>
        <v>n/a</v>
      </c>
      <c r="Z103" s="39" t="str">
        <f>IFERROR(INDEX(dataset_okres!$D$2:$D$83,MATCH(Calc_UoZ!K27,dataset_okres!$B$2:$B$83,0)),"n/a")</f>
        <v>n/a</v>
      </c>
      <c r="AA103" s="1">
        <f t="shared" si="6"/>
        <v>12234.333333333332</v>
      </c>
      <c r="AC103" s="41" t="s">
        <v>33</v>
      </c>
      <c r="AD103" s="37">
        <f>IFERROR(INDEX(dataset_okres!$E$2:$E$83,MATCH(Calc_UoZ!A27,dataset_okres!$B$2:$B$83,0)),"")</f>
        <v>1460.25</v>
      </c>
      <c r="AE103" s="38">
        <f>IFERROR(INDEX(dataset_okres!$E$2:$E$83,MATCH(Calc_UoZ!B27,dataset_okres!$B$2:$B$83,0)),"")</f>
        <v>593.5</v>
      </c>
      <c r="AF103" s="38">
        <f>IFERROR(INDEX(dataset_okres!$E$2:$E$83,MATCH(Calc_UoZ!C27,dataset_okres!$B$2:$B$83,0)),"")</f>
        <v>-5295.25</v>
      </c>
      <c r="AG103" s="38">
        <f>IFERROR(INDEX(dataset_okres!$E$2:$E$83,MATCH(Calc_UoZ!D27,dataset_okres!$B$2:$B$83,0)),"")</f>
        <v>1933.6666666666667</v>
      </c>
      <c r="AH103" s="38">
        <f>IFERROR(INDEX(dataset_okres!$E$2:$E$83,MATCH(Calc_UoZ!E27,dataset_okres!$B$2:$B$83,0)),"")</f>
        <v>697.66666666666663</v>
      </c>
      <c r="AI103" s="38">
        <f>IFERROR(INDEX(dataset_okres!$E$2:$E$83,MATCH(Calc_UoZ!F27,dataset_okres!$B$2:$B$83,0)),"")</f>
        <v>544.08333333333337</v>
      </c>
      <c r="AJ103" s="38">
        <f>IFERROR(INDEX(dataset_okres!$E$2:$E$83,MATCH(Calc_UoZ!G27,dataset_okres!$B$2:$B$83,0)),"")</f>
        <v>-218.08333333333337</v>
      </c>
      <c r="AK103" s="38">
        <f>IFERROR(INDEX(dataset_okres!$E$2:$E$83,MATCH(Calc_UoZ!H27,dataset_okres!$B$2:$B$83,0)),"")</f>
        <v>1531</v>
      </c>
      <c r="AL103" s="38" t="str">
        <f>IFERROR(INDEX(dataset_okres!$E$2:$E$83,MATCH(Calc_UoZ!I27,dataset_okres!$B$2:$B$83,0)),"")</f>
        <v/>
      </c>
      <c r="AM103" s="38" t="str">
        <f>IFERROR(INDEX(dataset_okres!$E$2:$E$83,MATCH(Calc_UoZ!J27,dataset_okres!$B$2:$B$83,0)),"")</f>
        <v/>
      </c>
      <c r="AN103" s="39" t="str">
        <f>IFERROR(INDEX(dataset_okres!$E$2:$E$83,MATCH(Calc_UoZ!K27,dataset_okres!$B$2:$B$83,0)),"")</f>
        <v/>
      </c>
      <c r="AO103" s="42">
        <f t="shared" si="7"/>
        <v>1246.8333333333335</v>
      </c>
    </row>
    <row r="104" spans="1:41" x14ac:dyDescent="0.45">
      <c r="A104" s="41" t="s">
        <v>1</v>
      </c>
      <c r="B104" s="37">
        <f>IFERROR(INDEX(dataset_okres!$C$2:$C$83,MATCH(Calc_UoZ!A28,dataset_okres!$B$2:$B$83,0)),"n/a")</f>
        <v>1384.75</v>
      </c>
      <c r="C104" s="38">
        <f>IFERROR(INDEX(dataset_okres!$C$2:$C$83,MATCH(Calc_UoZ!B28,dataset_okres!$B$2:$B$83,0)),"n/a")</f>
        <v>7936.5833333333339</v>
      </c>
      <c r="D104" s="38">
        <f>IFERROR(INDEX(dataset_okres!$C$2:$C$83,MATCH(Calc_UoZ!C28,dataset_okres!$B$2:$B$83,0)),"n/a")</f>
        <v>1367.5</v>
      </c>
      <c r="E104" s="38">
        <f>IFERROR(INDEX(dataset_okres!$C$2:$C$83,MATCH(Calc_UoZ!D28,dataset_okres!$B$2:$B$83,0)),"n/a")</f>
        <v>2001.75</v>
      </c>
      <c r="F104" s="38">
        <f>IFERROR(INDEX(dataset_okres!$C$2:$C$83,MATCH(Calc_UoZ!E28,dataset_okres!$B$2:$B$83,0)),"n/a")</f>
        <v>2197.8333333333335</v>
      </c>
      <c r="G104" s="38">
        <f>IFERROR(INDEX(dataset_okres!$C$2:$C$83,MATCH(Calc_UoZ!F28,dataset_okres!$B$2:$B$83,0)),"n/a")</f>
        <v>924.08333333333337</v>
      </c>
      <c r="H104" s="38" t="str">
        <f>IFERROR(INDEX(dataset_okres!$C$2:$C$83,MATCH(Calc_UoZ!G28,dataset_okres!$B$2:$B$83,0)),"n/a")</f>
        <v>n/a</v>
      </c>
      <c r="I104" s="38" t="str">
        <f>IFERROR(INDEX(dataset_okres!$C$2:$C$83,MATCH(Calc_UoZ!H28,dataset_okres!$B$2:$B$83,0)),"n/a")</f>
        <v>n/a</v>
      </c>
      <c r="J104" s="38" t="str">
        <f>IFERROR(INDEX(dataset_okres!$C$2:$C$83,MATCH(Calc_UoZ!I28,dataset_okres!$B$2:$B$83,0)),"n/a")</f>
        <v>n/a</v>
      </c>
      <c r="K104" s="38" t="str">
        <f>IFERROR(INDEX(dataset_okres!$C$2:$C$83,MATCH(Calc_UoZ!J28,dataset_okres!$B$2:$B$83,0)),"n/a")</f>
        <v>n/a</v>
      </c>
      <c r="L104" s="39" t="str">
        <f>IFERROR(INDEX(dataset_okres!$C$2:$C$83,MATCH(Calc_UoZ!K28,dataset_okres!$B$2:$B$83,0)),"n/a")</f>
        <v>n/a</v>
      </c>
      <c r="M104" s="1">
        <f t="shared" si="5"/>
        <v>15812.500000000002</v>
      </c>
      <c r="O104" s="41" t="s">
        <v>1</v>
      </c>
      <c r="P104" s="37">
        <f>IFERROR(INDEX(dataset_okres!$D$2:$D$83,MATCH(Calc_UoZ!A28,dataset_okres!$B$2:$B$83,0)),"n/a")</f>
        <v>3157.25</v>
      </c>
      <c r="Q104" s="38">
        <f>IFERROR(INDEX(dataset_okres!$D$2:$D$83,MATCH(Calc_UoZ!B28,dataset_okres!$B$2:$B$83,0)),"n/a")</f>
        <v>25404.249999999996</v>
      </c>
      <c r="R104" s="38">
        <f>IFERROR(INDEX(dataset_okres!$D$2:$D$83,MATCH(Calc_UoZ!C28,dataset_okres!$B$2:$B$83,0)),"n/a")</f>
        <v>228.91666666666666</v>
      </c>
      <c r="S104" s="38">
        <f>IFERROR(INDEX(dataset_okres!$D$2:$D$83,MATCH(Calc_UoZ!D28,dataset_okres!$B$2:$B$83,0)),"n/a")</f>
        <v>538.41666666666663</v>
      </c>
      <c r="T104" s="38">
        <f>IFERROR(INDEX(dataset_okres!$D$2:$D$83,MATCH(Calc_UoZ!E28,dataset_okres!$B$2:$B$83,0)),"n/a")</f>
        <v>4289.333333333333</v>
      </c>
      <c r="U104" s="38">
        <f>IFERROR(INDEX(dataset_okres!$D$2:$D$83,MATCH(Calc_UoZ!F28,dataset_okres!$B$2:$B$83,0)),"n/a")</f>
        <v>2194.25</v>
      </c>
      <c r="V104" s="38" t="str">
        <f>IFERROR(INDEX(dataset_okres!$D$2:$D$83,MATCH(Calc_UoZ!G28,dataset_okres!$B$2:$B$83,0)),"n/a")</f>
        <v>n/a</v>
      </c>
      <c r="W104" s="38" t="str">
        <f>IFERROR(INDEX(dataset_okres!$D$2:$D$83,MATCH(Calc_UoZ!H28,dataset_okres!$B$2:$B$83,0)),"n/a")</f>
        <v>n/a</v>
      </c>
      <c r="X104" s="38" t="str">
        <f>IFERROR(INDEX(dataset_okres!$D$2:$D$83,MATCH(Calc_UoZ!I28,dataset_okres!$B$2:$B$83,0)),"n/a")</f>
        <v>n/a</v>
      </c>
      <c r="Y104" s="38" t="str">
        <f>IFERROR(INDEX(dataset_okres!$D$2:$D$83,MATCH(Calc_UoZ!J28,dataset_okres!$B$2:$B$83,0)),"n/a")</f>
        <v>n/a</v>
      </c>
      <c r="Z104" s="39" t="str">
        <f>IFERROR(INDEX(dataset_okres!$D$2:$D$83,MATCH(Calc_UoZ!K28,dataset_okres!$B$2:$B$83,0)),"n/a")</f>
        <v>n/a</v>
      </c>
      <c r="AA104" s="1">
        <f t="shared" si="6"/>
        <v>35812.416666666664</v>
      </c>
      <c r="AC104" s="41" t="s">
        <v>1</v>
      </c>
      <c r="AD104" s="37">
        <f>IFERROR(INDEX(dataset_okres!$E$2:$E$83,MATCH(Calc_UoZ!A28,dataset_okres!$B$2:$B$83,0)),"")</f>
        <v>-1772.5</v>
      </c>
      <c r="AE104" s="38">
        <f>IFERROR(INDEX(dataset_okres!$E$2:$E$83,MATCH(Calc_UoZ!B28,dataset_okres!$B$2:$B$83,0)),"")</f>
        <v>-17467.666666666664</v>
      </c>
      <c r="AF104" s="38">
        <f>IFERROR(INDEX(dataset_okres!$E$2:$E$83,MATCH(Calc_UoZ!C28,dataset_okres!$B$2:$B$83,0)),"")</f>
        <v>1138.5833333333333</v>
      </c>
      <c r="AG104" s="38">
        <f>IFERROR(INDEX(dataset_okres!$E$2:$E$83,MATCH(Calc_UoZ!D28,dataset_okres!$B$2:$B$83,0)),"")</f>
        <v>1463.3333333333335</v>
      </c>
      <c r="AH104" s="38">
        <f>IFERROR(INDEX(dataset_okres!$E$2:$E$83,MATCH(Calc_UoZ!E28,dataset_okres!$B$2:$B$83,0)),"")</f>
        <v>-2091.4999999999995</v>
      </c>
      <c r="AI104" s="38">
        <f>IFERROR(INDEX(dataset_okres!$E$2:$E$83,MATCH(Calc_UoZ!F28,dataset_okres!$B$2:$B$83,0)),"")</f>
        <v>-1270.1666666666665</v>
      </c>
      <c r="AJ104" s="38" t="str">
        <f>IFERROR(INDEX(dataset_okres!$E$2:$E$83,MATCH(Calc_UoZ!G28,dataset_okres!$B$2:$B$83,0)),"")</f>
        <v/>
      </c>
      <c r="AK104" s="38" t="str">
        <f>IFERROR(INDEX(dataset_okres!$E$2:$E$83,MATCH(Calc_UoZ!H28,dataset_okres!$B$2:$B$83,0)),"")</f>
        <v/>
      </c>
      <c r="AL104" s="38" t="str">
        <f>IFERROR(INDEX(dataset_okres!$E$2:$E$83,MATCH(Calc_UoZ!I28,dataset_okres!$B$2:$B$83,0)),"")</f>
        <v/>
      </c>
      <c r="AM104" s="38" t="str">
        <f>IFERROR(INDEX(dataset_okres!$E$2:$E$83,MATCH(Calc_UoZ!J28,dataset_okres!$B$2:$B$83,0)),"")</f>
        <v/>
      </c>
      <c r="AN104" s="39" t="str">
        <f>IFERROR(INDEX(dataset_okres!$E$2:$E$83,MATCH(Calc_UoZ!K28,dataset_okres!$B$2:$B$83,0)),"")</f>
        <v/>
      </c>
      <c r="AO104" s="42">
        <f t="shared" si="7"/>
        <v>-19999.916666666668</v>
      </c>
    </row>
    <row r="105" spans="1:41" x14ac:dyDescent="0.45">
      <c r="A105" s="41" t="s">
        <v>59</v>
      </c>
      <c r="B105" s="37">
        <f>IFERROR(INDEX(dataset_okres!$C$2:$C$83,MATCH(Calc_UoZ!A29,dataset_okres!$B$2:$B$83,0)),"n/a")</f>
        <v>5862</v>
      </c>
      <c r="C105" s="38">
        <f>IFERROR(INDEX(dataset_okres!$C$2:$C$83,MATCH(Calc_UoZ!B29,dataset_okres!$B$2:$B$83,0)),"n/a")</f>
        <v>6174</v>
      </c>
      <c r="D105" s="38">
        <f>IFERROR(INDEX(dataset_okres!$C$2:$C$83,MATCH(Calc_UoZ!C29,dataset_okres!$B$2:$B$83,0)),"n/a")</f>
        <v>1417.6666666666667</v>
      </c>
      <c r="E105" s="38">
        <f>IFERROR(INDEX(dataset_okres!$C$2:$C$83,MATCH(Calc_UoZ!D29,dataset_okres!$B$2:$B$83,0)),"n/a")</f>
        <v>5841.583333333333</v>
      </c>
      <c r="F105" s="38">
        <f>IFERROR(INDEX(dataset_okres!$C$2:$C$83,MATCH(Calc_UoZ!E29,dataset_okres!$B$2:$B$83,0)),"n/a")</f>
        <v>2395.9166666666665</v>
      </c>
      <c r="G105" s="38" t="str">
        <f>IFERROR(INDEX(dataset_okres!$C$2:$C$83,MATCH(Calc_UoZ!F29,dataset_okres!$B$2:$B$83,0)),"n/a")</f>
        <v>n/a</v>
      </c>
      <c r="H105" s="38" t="str">
        <f>IFERROR(INDEX(dataset_okres!$C$2:$C$83,MATCH(Calc_UoZ!G29,dataset_okres!$B$2:$B$83,0)),"n/a")</f>
        <v>n/a</v>
      </c>
      <c r="I105" s="38" t="str">
        <f>IFERROR(INDEX(dataset_okres!$C$2:$C$83,MATCH(Calc_UoZ!H29,dataset_okres!$B$2:$B$83,0)),"n/a")</f>
        <v>n/a</v>
      </c>
      <c r="J105" s="38" t="str">
        <f>IFERROR(INDEX(dataset_okres!$C$2:$C$83,MATCH(Calc_UoZ!I29,dataset_okres!$B$2:$B$83,0)),"n/a")</f>
        <v>n/a</v>
      </c>
      <c r="K105" s="38" t="str">
        <f>IFERROR(INDEX(dataset_okres!$C$2:$C$83,MATCH(Calc_UoZ!J29,dataset_okres!$B$2:$B$83,0)),"n/a")</f>
        <v>n/a</v>
      </c>
      <c r="L105" s="39" t="str">
        <f>IFERROR(INDEX(dataset_okres!$C$2:$C$83,MATCH(Calc_UoZ!K29,dataset_okres!$B$2:$B$83,0)),"n/a")</f>
        <v>n/a</v>
      </c>
      <c r="M105" s="1">
        <f t="shared" si="5"/>
        <v>21691.166666666668</v>
      </c>
      <c r="O105" s="41" t="s">
        <v>59</v>
      </c>
      <c r="P105" s="37">
        <f>IFERROR(INDEX(dataset_okres!$D$2:$D$83,MATCH(Calc_UoZ!A29,dataset_okres!$B$2:$B$83,0)),"n/a")</f>
        <v>670.75</v>
      </c>
      <c r="Q105" s="38">
        <f>IFERROR(INDEX(dataset_okres!$D$2:$D$83,MATCH(Calc_UoZ!B29,dataset_okres!$B$2:$B$83,0)),"n/a")</f>
        <v>272.08333333333331</v>
      </c>
      <c r="R105" s="38">
        <f>IFERROR(INDEX(dataset_okres!$D$2:$D$83,MATCH(Calc_UoZ!C29,dataset_okres!$B$2:$B$83,0)),"n/a")</f>
        <v>143.25</v>
      </c>
      <c r="S105" s="38">
        <f>IFERROR(INDEX(dataset_okres!$D$2:$D$83,MATCH(Calc_UoZ!D29,dataset_okres!$B$2:$B$83,0)),"n/a")</f>
        <v>316.91666666666669</v>
      </c>
      <c r="T105" s="38">
        <f>IFERROR(INDEX(dataset_okres!$D$2:$D$83,MATCH(Calc_UoZ!E29,dataset_okres!$B$2:$B$83,0)),"n/a")</f>
        <v>230.41666666666666</v>
      </c>
      <c r="U105" s="38" t="str">
        <f>IFERROR(INDEX(dataset_okres!$D$2:$D$83,MATCH(Calc_UoZ!F29,dataset_okres!$B$2:$B$83,0)),"n/a")</f>
        <v>n/a</v>
      </c>
      <c r="V105" s="38" t="str">
        <f>IFERROR(INDEX(dataset_okres!$D$2:$D$83,MATCH(Calc_UoZ!G29,dataset_okres!$B$2:$B$83,0)),"n/a")</f>
        <v>n/a</v>
      </c>
      <c r="W105" s="38" t="str">
        <f>IFERROR(INDEX(dataset_okres!$D$2:$D$83,MATCH(Calc_UoZ!H29,dataset_okres!$B$2:$B$83,0)),"n/a")</f>
        <v>n/a</v>
      </c>
      <c r="X105" s="38" t="str">
        <f>IFERROR(INDEX(dataset_okres!$D$2:$D$83,MATCH(Calc_UoZ!I29,dataset_okres!$B$2:$B$83,0)),"n/a")</f>
        <v>n/a</v>
      </c>
      <c r="Y105" s="38" t="str">
        <f>IFERROR(INDEX(dataset_okres!$D$2:$D$83,MATCH(Calc_UoZ!J29,dataset_okres!$B$2:$B$83,0)),"n/a")</f>
        <v>n/a</v>
      </c>
      <c r="Z105" s="39" t="str">
        <f>IFERROR(INDEX(dataset_okres!$D$2:$D$83,MATCH(Calc_UoZ!K29,dataset_okres!$B$2:$B$83,0)),"n/a")</f>
        <v>n/a</v>
      </c>
      <c r="AA105" s="1">
        <f t="shared" si="6"/>
        <v>1633.4166666666667</v>
      </c>
      <c r="AC105" s="41" t="s">
        <v>59</v>
      </c>
      <c r="AD105" s="37">
        <f>IFERROR(INDEX(dataset_okres!$E$2:$E$83,MATCH(Calc_UoZ!A29,dataset_okres!$B$2:$B$83,0)),"")</f>
        <v>5191.25</v>
      </c>
      <c r="AE105" s="38">
        <f>IFERROR(INDEX(dataset_okres!$E$2:$E$83,MATCH(Calc_UoZ!B29,dataset_okres!$B$2:$B$83,0)),"")</f>
        <v>5901.916666666667</v>
      </c>
      <c r="AF105" s="38">
        <f>IFERROR(INDEX(dataset_okres!$E$2:$E$83,MATCH(Calc_UoZ!C29,dataset_okres!$B$2:$B$83,0)),"")</f>
        <v>1274.4166666666667</v>
      </c>
      <c r="AG105" s="38">
        <f>IFERROR(INDEX(dataset_okres!$E$2:$E$83,MATCH(Calc_UoZ!D29,dataset_okres!$B$2:$B$83,0)),"")</f>
        <v>5524.6666666666661</v>
      </c>
      <c r="AH105" s="38">
        <f>IFERROR(INDEX(dataset_okres!$E$2:$E$83,MATCH(Calc_UoZ!E29,dataset_okres!$B$2:$B$83,0)),"")</f>
        <v>2165.5</v>
      </c>
      <c r="AI105" s="38" t="str">
        <f>IFERROR(INDEX(dataset_okres!$E$2:$E$83,MATCH(Calc_UoZ!F29,dataset_okres!$B$2:$B$83,0)),"")</f>
        <v/>
      </c>
      <c r="AJ105" s="38" t="str">
        <f>IFERROR(INDEX(dataset_okres!$E$2:$E$83,MATCH(Calc_UoZ!G29,dataset_okres!$B$2:$B$83,0)),"")</f>
        <v/>
      </c>
      <c r="AK105" s="38" t="str">
        <f>IFERROR(INDEX(dataset_okres!$E$2:$E$83,MATCH(Calc_UoZ!H29,dataset_okres!$B$2:$B$83,0)),"")</f>
        <v/>
      </c>
      <c r="AL105" s="38" t="str">
        <f>IFERROR(INDEX(dataset_okres!$E$2:$E$83,MATCH(Calc_UoZ!I29,dataset_okres!$B$2:$B$83,0)),"")</f>
        <v/>
      </c>
      <c r="AM105" s="38" t="str">
        <f>IFERROR(INDEX(dataset_okres!$E$2:$E$83,MATCH(Calc_UoZ!J29,dataset_okres!$B$2:$B$83,0)),"")</f>
        <v/>
      </c>
      <c r="AN105" s="39" t="str">
        <f>IFERROR(INDEX(dataset_okres!$E$2:$E$83,MATCH(Calc_UoZ!K29,dataset_okres!$B$2:$B$83,0)),"")</f>
        <v/>
      </c>
      <c r="AO105" s="42">
        <f t="shared" si="7"/>
        <v>20057.75</v>
      </c>
    </row>
    <row r="106" spans="1:41" x14ac:dyDescent="0.45">
      <c r="A106" s="41" t="s">
        <v>57</v>
      </c>
      <c r="B106" s="37">
        <f>IFERROR(INDEX(dataset_okres!$C$2:$C$83,MATCH(Calc_UoZ!A30,dataset_okres!$B$2:$B$83,0)),"n/a")</f>
        <v>809.08333333333337</v>
      </c>
      <c r="C106" s="38">
        <f>IFERROR(INDEX(dataset_okres!$C$2:$C$83,MATCH(Calc_UoZ!B30,dataset_okres!$B$2:$B$83,0)),"n/a")</f>
        <v>1317.9166666666667</v>
      </c>
      <c r="D106" s="38">
        <f>IFERROR(INDEX(dataset_okres!$C$2:$C$83,MATCH(Calc_UoZ!C30,dataset_okres!$B$2:$B$83,0)),"n/a")</f>
        <v>2395.9166666666665</v>
      </c>
      <c r="E106" s="38">
        <f>IFERROR(INDEX(dataset_okres!$C$2:$C$83,MATCH(Calc_UoZ!D30,dataset_okres!$B$2:$B$83,0)),"n/a")</f>
        <v>1638.6666666666667</v>
      </c>
      <c r="F106" s="38" t="str">
        <f>IFERROR(INDEX(dataset_okres!$C$2:$C$83,MATCH(Calc_UoZ!E30,dataset_okres!$B$2:$B$83,0)),"n/a")</f>
        <v>n/a</v>
      </c>
      <c r="G106" s="38" t="str">
        <f>IFERROR(INDEX(dataset_okres!$C$2:$C$83,MATCH(Calc_UoZ!F30,dataset_okres!$B$2:$B$83,0)),"n/a")</f>
        <v>n/a</v>
      </c>
      <c r="H106" s="38" t="str">
        <f>IFERROR(INDEX(dataset_okres!$C$2:$C$83,MATCH(Calc_UoZ!G30,dataset_okres!$B$2:$B$83,0)),"n/a")</f>
        <v>n/a</v>
      </c>
      <c r="I106" s="38" t="str">
        <f>IFERROR(INDEX(dataset_okres!$C$2:$C$83,MATCH(Calc_UoZ!H30,dataset_okres!$B$2:$B$83,0)),"n/a")</f>
        <v>n/a</v>
      </c>
      <c r="J106" s="38" t="str">
        <f>IFERROR(INDEX(dataset_okres!$C$2:$C$83,MATCH(Calc_UoZ!I30,dataset_okres!$B$2:$B$83,0)),"n/a")</f>
        <v>n/a</v>
      </c>
      <c r="K106" s="38" t="str">
        <f>IFERROR(INDEX(dataset_okres!$C$2:$C$83,MATCH(Calc_UoZ!J30,dataset_okres!$B$2:$B$83,0)),"n/a")</f>
        <v>n/a</v>
      </c>
      <c r="L106" s="39" t="str">
        <f>IFERROR(INDEX(dataset_okres!$C$2:$C$83,MATCH(Calc_UoZ!K30,dataset_okres!$B$2:$B$83,0)),"n/a")</f>
        <v>n/a</v>
      </c>
      <c r="M106" s="1">
        <f t="shared" si="5"/>
        <v>6161.583333333333</v>
      </c>
      <c r="O106" s="41" t="s">
        <v>57</v>
      </c>
      <c r="P106" s="37">
        <f>IFERROR(INDEX(dataset_okres!$D$2:$D$83,MATCH(Calc_UoZ!A30,dataset_okres!$B$2:$B$83,0)),"n/a")</f>
        <v>17.916666666666668</v>
      </c>
      <c r="Q106" s="38">
        <f>IFERROR(INDEX(dataset_okres!$D$2:$D$83,MATCH(Calc_UoZ!B30,dataset_okres!$B$2:$B$83,0)),"n/a")</f>
        <v>46.75</v>
      </c>
      <c r="R106" s="38">
        <f>IFERROR(INDEX(dataset_okres!$D$2:$D$83,MATCH(Calc_UoZ!C30,dataset_okres!$B$2:$B$83,0)),"n/a")</f>
        <v>230.41666666666666</v>
      </c>
      <c r="S106" s="38">
        <f>IFERROR(INDEX(dataset_okres!$D$2:$D$83,MATCH(Calc_UoZ!D30,dataset_okres!$B$2:$B$83,0)),"n/a")</f>
        <v>192.91666666666666</v>
      </c>
      <c r="T106" s="38" t="str">
        <f>IFERROR(INDEX(dataset_okres!$D$2:$D$83,MATCH(Calc_UoZ!E30,dataset_okres!$B$2:$B$83,0)),"n/a")</f>
        <v>n/a</v>
      </c>
      <c r="U106" s="38" t="str">
        <f>IFERROR(INDEX(dataset_okres!$D$2:$D$83,MATCH(Calc_UoZ!F30,dataset_okres!$B$2:$B$83,0)),"n/a")</f>
        <v>n/a</v>
      </c>
      <c r="V106" s="38" t="str">
        <f>IFERROR(INDEX(dataset_okres!$D$2:$D$83,MATCH(Calc_UoZ!G30,dataset_okres!$B$2:$B$83,0)),"n/a")</f>
        <v>n/a</v>
      </c>
      <c r="W106" s="38" t="str">
        <f>IFERROR(INDEX(dataset_okres!$D$2:$D$83,MATCH(Calc_UoZ!H30,dataset_okres!$B$2:$B$83,0)),"n/a")</f>
        <v>n/a</v>
      </c>
      <c r="X106" s="38" t="str">
        <f>IFERROR(INDEX(dataset_okres!$D$2:$D$83,MATCH(Calc_UoZ!I30,dataset_okres!$B$2:$B$83,0)),"n/a")</f>
        <v>n/a</v>
      </c>
      <c r="Y106" s="38" t="str">
        <f>IFERROR(INDEX(dataset_okres!$D$2:$D$83,MATCH(Calc_UoZ!J30,dataset_okres!$B$2:$B$83,0)),"n/a")</f>
        <v>n/a</v>
      </c>
      <c r="Z106" s="39" t="str">
        <f>IFERROR(INDEX(dataset_okres!$D$2:$D$83,MATCH(Calc_UoZ!K30,dataset_okres!$B$2:$B$83,0)),"n/a")</f>
        <v>n/a</v>
      </c>
      <c r="AA106" s="1">
        <f t="shared" si="6"/>
        <v>488</v>
      </c>
      <c r="AC106" s="41" t="s">
        <v>57</v>
      </c>
      <c r="AD106" s="37">
        <f>IFERROR(INDEX(dataset_okres!$E$2:$E$83,MATCH(Calc_UoZ!A30,dataset_okres!$B$2:$B$83,0)),"")</f>
        <v>791.16666666666674</v>
      </c>
      <c r="AE106" s="38">
        <f>IFERROR(INDEX(dataset_okres!$E$2:$E$83,MATCH(Calc_UoZ!B30,dataset_okres!$B$2:$B$83,0)),"")</f>
        <v>1271.1666666666667</v>
      </c>
      <c r="AF106" s="38">
        <f>IFERROR(INDEX(dataset_okres!$E$2:$E$83,MATCH(Calc_UoZ!C30,dataset_okres!$B$2:$B$83,0)),"")</f>
        <v>2165.5</v>
      </c>
      <c r="AG106" s="38">
        <f>IFERROR(INDEX(dataset_okres!$E$2:$E$83,MATCH(Calc_UoZ!D30,dataset_okres!$B$2:$B$83,0)),"")</f>
        <v>1445.75</v>
      </c>
      <c r="AH106" s="38" t="str">
        <f>IFERROR(INDEX(dataset_okres!$E$2:$E$83,MATCH(Calc_UoZ!E30,dataset_okres!$B$2:$B$83,0)),"")</f>
        <v/>
      </c>
      <c r="AI106" s="38" t="str">
        <f>IFERROR(INDEX(dataset_okres!$E$2:$E$83,MATCH(Calc_UoZ!F30,dataset_okres!$B$2:$B$83,0)),"")</f>
        <v/>
      </c>
      <c r="AJ106" s="38" t="str">
        <f>IFERROR(INDEX(dataset_okres!$E$2:$E$83,MATCH(Calc_UoZ!G30,dataset_okres!$B$2:$B$83,0)),"")</f>
        <v/>
      </c>
      <c r="AK106" s="38" t="str">
        <f>IFERROR(INDEX(dataset_okres!$E$2:$E$83,MATCH(Calc_UoZ!H30,dataset_okres!$B$2:$B$83,0)),"")</f>
        <v/>
      </c>
      <c r="AL106" s="38" t="str">
        <f>IFERROR(INDEX(dataset_okres!$E$2:$E$83,MATCH(Calc_UoZ!I30,dataset_okres!$B$2:$B$83,0)),"")</f>
        <v/>
      </c>
      <c r="AM106" s="38" t="str">
        <f>IFERROR(INDEX(dataset_okres!$E$2:$E$83,MATCH(Calc_UoZ!J30,dataset_okres!$B$2:$B$83,0)),"")</f>
        <v/>
      </c>
      <c r="AN106" s="39" t="str">
        <f>IFERROR(INDEX(dataset_okres!$E$2:$E$83,MATCH(Calc_UoZ!K30,dataset_okres!$B$2:$B$83,0)),"")</f>
        <v/>
      </c>
      <c r="AO106" s="42">
        <f t="shared" si="7"/>
        <v>5673.5833333333339</v>
      </c>
    </row>
    <row r="107" spans="1:41" x14ac:dyDescent="0.45">
      <c r="A107" s="41" t="s">
        <v>10</v>
      </c>
      <c r="B107" s="37">
        <f>IFERROR(INDEX(dataset_okres!$C$2:$C$83,MATCH(Calc_UoZ!A31,dataset_okres!$B$2:$B$83,0)),"n/a")</f>
        <v>2041.75</v>
      </c>
      <c r="C107" s="38">
        <f>IFERROR(INDEX(dataset_okres!$C$2:$C$83,MATCH(Calc_UoZ!B31,dataset_okres!$B$2:$B$83,0)),"n/a")</f>
        <v>513.5</v>
      </c>
      <c r="D107" s="38">
        <f>IFERROR(INDEX(dataset_okres!$C$2:$C$83,MATCH(Calc_UoZ!C31,dataset_okres!$B$2:$B$83,0)),"n/a")</f>
        <v>1629.0833333333333</v>
      </c>
      <c r="E107" s="38">
        <f>IFERROR(INDEX(dataset_okres!$C$2:$C$83,MATCH(Calc_UoZ!D31,dataset_okres!$B$2:$B$83,0)),"n/a")</f>
        <v>1133.0833333333333</v>
      </c>
      <c r="F107" s="38">
        <f>IFERROR(INDEX(dataset_okres!$C$2:$C$83,MATCH(Calc_UoZ!E31,dataset_okres!$B$2:$B$83,0)),"n/a")</f>
        <v>3503.9166666666665</v>
      </c>
      <c r="G107" s="38">
        <f>IFERROR(INDEX(dataset_okres!$C$2:$C$83,MATCH(Calc_UoZ!F31,dataset_okres!$B$2:$B$83,0)),"n/a")</f>
        <v>3702.75</v>
      </c>
      <c r="H107" s="38">
        <f>IFERROR(INDEX(dataset_okres!$C$2:$C$83,MATCH(Calc_UoZ!G31,dataset_okres!$B$2:$B$83,0)),"n/a")</f>
        <v>2535.6666666666665</v>
      </c>
      <c r="I107" s="38" t="str">
        <f>IFERROR(INDEX(dataset_okres!$C$2:$C$83,MATCH(Calc_UoZ!H31,dataset_okres!$B$2:$B$83,0)),"n/a")</f>
        <v>n/a</v>
      </c>
      <c r="J107" s="38" t="str">
        <f>IFERROR(INDEX(dataset_okres!$C$2:$C$83,MATCH(Calc_UoZ!I31,dataset_okres!$B$2:$B$83,0)),"n/a")</f>
        <v>n/a</v>
      </c>
      <c r="K107" s="38" t="str">
        <f>IFERROR(INDEX(dataset_okres!$C$2:$C$83,MATCH(Calc_UoZ!J31,dataset_okres!$B$2:$B$83,0)),"n/a")</f>
        <v>n/a</v>
      </c>
      <c r="L107" s="39" t="str">
        <f>IFERROR(INDEX(dataset_okres!$C$2:$C$83,MATCH(Calc_UoZ!K31,dataset_okres!$B$2:$B$83,0)),"n/a")</f>
        <v>n/a</v>
      </c>
      <c r="M107" s="1">
        <f t="shared" si="5"/>
        <v>15059.749999999998</v>
      </c>
      <c r="O107" s="41" t="s">
        <v>10</v>
      </c>
      <c r="P107" s="37">
        <f>IFERROR(INDEX(dataset_okres!$D$2:$D$83,MATCH(Calc_UoZ!A31,dataset_okres!$B$2:$B$83,0)),"n/a")</f>
        <v>456.16666666666669</v>
      </c>
      <c r="Q107" s="38">
        <f>IFERROR(INDEX(dataset_okres!$D$2:$D$83,MATCH(Calc_UoZ!B31,dataset_okres!$B$2:$B$83,0)),"n/a")</f>
        <v>139.75</v>
      </c>
      <c r="R107" s="38">
        <f>IFERROR(INDEX(dataset_okres!$D$2:$D$83,MATCH(Calc_UoZ!C31,dataset_okres!$B$2:$B$83,0)),"n/a")</f>
        <v>233.5</v>
      </c>
      <c r="S107" s="38">
        <f>IFERROR(INDEX(dataset_okres!$D$2:$D$83,MATCH(Calc_UoZ!D31,dataset_okres!$B$2:$B$83,0)),"n/a")</f>
        <v>158.5</v>
      </c>
      <c r="T107" s="38">
        <f>IFERROR(INDEX(dataset_okres!$D$2:$D$83,MATCH(Calc_UoZ!E31,dataset_okres!$B$2:$B$83,0)),"n/a")</f>
        <v>2444.0833333333335</v>
      </c>
      <c r="U107" s="38">
        <f>IFERROR(INDEX(dataset_okres!$D$2:$D$83,MATCH(Calc_UoZ!F31,dataset_okres!$B$2:$B$83,0)),"n/a")</f>
        <v>846.08333333333337</v>
      </c>
      <c r="V107" s="38">
        <f>IFERROR(INDEX(dataset_okres!$D$2:$D$83,MATCH(Calc_UoZ!G31,dataset_okres!$B$2:$B$83,0)),"n/a")</f>
        <v>809.58333333333337</v>
      </c>
      <c r="W107" s="38" t="str">
        <f>IFERROR(INDEX(dataset_okres!$D$2:$D$83,MATCH(Calc_UoZ!H31,dataset_okres!$B$2:$B$83,0)),"n/a")</f>
        <v>n/a</v>
      </c>
      <c r="X107" s="38" t="str">
        <f>IFERROR(INDEX(dataset_okres!$D$2:$D$83,MATCH(Calc_UoZ!I31,dataset_okres!$B$2:$B$83,0)),"n/a")</f>
        <v>n/a</v>
      </c>
      <c r="Y107" s="38" t="str">
        <f>IFERROR(INDEX(dataset_okres!$D$2:$D$83,MATCH(Calc_UoZ!J31,dataset_okres!$B$2:$B$83,0)),"n/a")</f>
        <v>n/a</v>
      </c>
      <c r="Z107" s="39" t="str">
        <f>IFERROR(INDEX(dataset_okres!$D$2:$D$83,MATCH(Calc_UoZ!K31,dataset_okres!$B$2:$B$83,0)),"n/a")</f>
        <v>n/a</v>
      </c>
      <c r="AA107" s="1">
        <f t="shared" si="6"/>
        <v>5087.6666666666661</v>
      </c>
      <c r="AC107" s="41" t="s">
        <v>10</v>
      </c>
      <c r="AD107" s="37">
        <f>IFERROR(INDEX(dataset_okres!$E$2:$E$83,MATCH(Calc_UoZ!A31,dataset_okres!$B$2:$B$83,0)),"")</f>
        <v>1585.5833333333333</v>
      </c>
      <c r="AE107" s="38">
        <f>IFERROR(INDEX(dataset_okres!$E$2:$E$83,MATCH(Calc_UoZ!B31,dataset_okres!$B$2:$B$83,0)),"")</f>
        <v>373.75</v>
      </c>
      <c r="AF107" s="38">
        <f>IFERROR(INDEX(dataset_okres!$E$2:$E$83,MATCH(Calc_UoZ!C31,dataset_okres!$B$2:$B$83,0)),"")</f>
        <v>1395.5833333333333</v>
      </c>
      <c r="AG107" s="38">
        <f>IFERROR(INDEX(dataset_okres!$E$2:$E$83,MATCH(Calc_UoZ!D31,dataset_okres!$B$2:$B$83,0)),"")</f>
        <v>974.58333333333326</v>
      </c>
      <c r="AH107" s="38">
        <f>IFERROR(INDEX(dataset_okres!$E$2:$E$83,MATCH(Calc_UoZ!E31,dataset_okres!$B$2:$B$83,0)),"")</f>
        <v>1059.833333333333</v>
      </c>
      <c r="AI107" s="38">
        <f>IFERROR(INDEX(dataset_okres!$E$2:$E$83,MATCH(Calc_UoZ!F31,dataset_okres!$B$2:$B$83,0)),"")</f>
        <v>2856.6666666666665</v>
      </c>
      <c r="AJ107" s="38">
        <f>IFERROR(INDEX(dataset_okres!$E$2:$E$83,MATCH(Calc_UoZ!G31,dataset_okres!$B$2:$B$83,0)),"")</f>
        <v>1726.083333333333</v>
      </c>
      <c r="AK107" s="38" t="str">
        <f>IFERROR(INDEX(dataset_okres!$E$2:$E$83,MATCH(Calc_UoZ!H31,dataset_okres!$B$2:$B$83,0)),"")</f>
        <v/>
      </c>
      <c r="AL107" s="38" t="str">
        <f>IFERROR(INDEX(dataset_okres!$E$2:$E$83,MATCH(Calc_UoZ!I31,dataset_okres!$B$2:$B$83,0)),"")</f>
        <v/>
      </c>
      <c r="AM107" s="38" t="str">
        <f>IFERROR(INDEX(dataset_okres!$E$2:$E$83,MATCH(Calc_UoZ!J31,dataset_okres!$B$2:$B$83,0)),"")</f>
        <v/>
      </c>
      <c r="AN107" s="39" t="str">
        <f>IFERROR(INDEX(dataset_okres!$E$2:$E$83,MATCH(Calc_UoZ!K31,dataset_okres!$B$2:$B$83,0)),"")</f>
        <v/>
      </c>
      <c r="AO107" s="42">
        <f t="shared" si="7"/>
        <v>9972.0833333333321</v>
      </c>
    </row>
    <row r="108" spans="1:41" x14ac:dyDescent="0.45">
      <c r="A108" s="41" t="s">
        <v>71</v>
      </c>
      <c r="B108" s="37">
        <f>IFERROR(INDEX(dataset_okres!$C$2:$C$83,MATCH(Calc_UoZ!A32,dataset_okres!$B$2:$B$83,0)),"n/a")</f>
        <v>492</v>
      </c>
      <c r="C108" s="38">
        <f>IFERROR(INDEX(dataset_okres!$C$2:$C$83,MATCH(Calc_UoZ!B32,dataset_okres!$B$2:$B$83,0)),"n/a")</f>
        <v>1194.5833333333333</v>
      </c>
      <c r="D108" s="38">
        <f>IFERROR(INDEX(dataset_okres!$C$2:$C$83,MATCH(Calc_UoZ!C32,dataset_okres!$B$2:$B$83,0)),"n/a")</f>
        <v>924.08333333333337</v>
      </c>
      <c r="E108" s="38">
        <f>IFERROR(INDEX(dataset_okres!$C$2:$C$83,MATCH(Calc_UoZ!D32,dataset_okres!$B$2:$B$83,0)),"n/a")</f>
        <v>2001.75</v>
      </c>
      <c r="F108" s="38">
        <f>IFERROR(INDEX(dataset_okres!$C$2:$C$83,MATCH(Calc_UoZ!E32,dataset_okres!$B$2:$B$83,0)),"n/a")</f>
        <v>2197.8333333333335</v>
      </c>
      <c r="G108" s="38">
        <f>IFERROR(INDEX(dataset_okres!$C$2:$C$83,MATCH(Calc_UoZ!F32,dataset_okres!$B$2:$B$83,0)),"n/a")</f>
        <v>1025.8333333333333</v>
      </c>
      <c r="H108" s="38" t="str">
        <f>IFERROR(INDEX(dataset_okres!$C$2:$C$83,MATCH(Calc_UoZ!G32,dataset_okres!$B$2:$B$83,0)),"n/a")</f>
        <v>n/a</v>
      </c>
      <c r="I108" s="38" t="str">
        <f>IFERROR(INDEX(dataset_okres!$C$2:$C$83,MATCH(Calc_UoZ!H32,dataset_okres!$B$2:$B$83,0)),"n/a")</f>
        <v>n/a</v>
      </c>
      <c r="J108" s="38" t="str">
        <f>IFERROR(INDEX(dataset_okres!$C$2:$C$83,MATCH(Calc_UoZ!I32,dataset_okres!$B$2:$B$83,0)),"n/a")</f>
        <v>n/a</v>
      </c>
      <c r="K108" s="38" t="str">
        <f>IFERROR(INDEX(dataset_okres!$C$2:$C$83,MATCH(Calc_UoZ!J32,dataset_okres!$B$2:$B$83,0)),"n/a")</f>
        <v>n/a</v>
      </c>
      <c r="L108" s="39" t="str">
        <f>IFERROR(INDEX(dataset_okres!$C$2:$C$83,MATCH(Calc_UoZ!K32,dataset_okres!$B$2:$B$83,0)),"n/a")</f>
        <v>n/a</v>
      </c>
      <c r="M108" s="1">
        <f t="shared" si="5"/>
        <v>7836.083333333333</v>
      </c>
      <c r="O108" s="41" t="s">
        <v>71</v>
      </c>
      <c r="P108" s="37">
        <f>IFERROR(INDEX(dataset_okres!$D$2:$D$83,MATCH(Calc_UoZ!A32,dataset_okres!$B$2:$B$83,0)),"n/a")</f>
        <v>254.5</v>
      </c>
      <c r="Q108" s="38">
        <f>IFERROR(INDEX(dataset_okres!$D$2:$D$83,MATCH(Calc_UoZ!B32,dataset_okres!$B$2:$B$83,0)),"n/a")</f>
        <v>1471.5</v>
      </c>
      <c r="R108" s="38">
        <f>IFERROR(INDEX(dataset_okres!$D$2:$D$83,MATCH(Calc_UoZ!C32,dataset_okres!$B$2:$B$83,0)),"n/a")</f>
        <v>2194.25</v>
      </c>
      <c r="S108" s="38">
        <f>IFERROR(INDEX(dataset_okres!$D$2:$D$83,MATCH(Calc_UoZ!D32,dataset_okres!$B$2:$B$83,0)),"n/a")</f>
        <v>538.41666666666663</v>
      </c>
      <c r="T108" s="38">
        <f>IFERROR(INDEX(dataset_okres!$D$2:$D$83,MATCH(Calc_UoZ!E32,dataset_okres!$B$2:$B$83,0)),"n/a")</f>
        <v>4289.333333333333</v>
      </c>
      <c r="U108" s="38">
        <f>IFERROR(INDEX(dataset_okres!$D$2:$D$83,MATCH(Calc_UoZ!F32,dataset_okres!$B$2:$B$83,0)),"n/a")</f>
        <v>379.33333333333331</v>
      </c>
      <c r="V108" s="38" t="str">
        <f>IFERROR(INDEX(dataset_okres!$D$2:$D$83,MATCH(Calc_UoZ!G32,dataset_okres!$B$2:$B$83,0)),"n/a")</f>
        <v>n/a</v>
      </c>
      <c r="W108" s="38" t="str">
        <f>IFERROR(INDEX(dataset_okres!$D$2:$D$83,MATCH(Calc_UoZ!H32,dataset_okres!$B$2:$B$83,0)),"n/a")</f>
        <v>n/a</v>
      </c>
      <c r="X108" s="38" t="str">
        <f>IFERROR(INDEX(dataset_okres!$D$2:$D$83,MATCH(Calc_UoZ!I32,dataset_okres!$B$2:$B$83,0)),"n/a")</f>
        <v>n/a</v>
      </c>
      <c r="Y108" s="38" t="str">
        <f>IFERROR(INDEX(dataset_okres!$D$2:$D$83,MATCH(Calc_UoZ!J32,dataset_okres!$B$2:$B$83,0)),"n/a")</f>
        <v>n/a</v>
      </c>
      <c r="Z108" s="39" t="str">
        <f>IFERROR(INDEX(dataset_okres!$D$2:$D$83,MATCH(Calc_UoZ!K32,dataset_okres!$B$2:$B$83,0)),"n/a")</f>
        <v>n/a</v>
      </c>
      <c r="AA108" s="1">
        <f t="shared" si="6"/>
        <v>9127.3333333333339</v>
      </c>
      <c r="AC108" s="41" t="s">
        <v>71</v>
      </c>
      <c r="AD108" s="37">
        <f>IFERROR(INDEX(dataset_okres!$E$2:$E$83,MATCH(Calc_UoZ!A32,dataset_okres!$B$2:$B$83,0)),"")</f>
        <v>237.5</v>
      </c>
      <c r="AE108" s="38">
        <f>IFERROR(INDEX(dataset_okres!$E$2:$E$83,MATCH(Calc_UoZ!B32,dataset_okres!$B$2:$B$83,0)),"")</f>
        <v>-276.91666666666674</v>
      </c>
      <c r="AF108" s="38">
        <f>IFERROR(INDEX(dataset_okres!$E$2:$E$83,MATCH(Calc_UoZ!C32,dataset_okres!$B$2:$B$83,0)),"")</f>
        <v>-1270.1666666666665</v>
      </c>
      <c r="AG108" s="38">
        <f>IFERROR(INDEX(dataset_okres!$E$2:$E$83,MATCH(Calc_UoZ!D32,dataset_okres!$B$2:$B$83,0)),"")</f>
        <v>1463.3333333333335</v>
      </c>
      <c r="AH108" s="38">
        <f>IFERROR(INDEX(dataset_okres!$E$2:$E$83,MATCH(Calc_UoZ!E32,dataset_okres!$B$2:$B$83,0)),"")</f>
        <v>-2091.4999999999995</v>
      </c>
      <c r="AI108" s="38">
        <f>IFERROR(INDEX(dataset_okres!$E$2:$E$83,MATCH(Calc_UoZ!F32,dataset_okres!$B$2:$B$83,0)),"")</f>
        <v>646.5</v>
      </c>
      <c r="AJ108" s="38" t="str">
        <f>IFERROR(INDEX(dataset_okres!$E$2:$E$83,MATCH(Calc_UoZ!G32,dataset_okres!$B$2:$B$83,0)),"")</f>
        <v/>
      </c>
      <c r="AK108" s="38" t="str">
        <f>IFERROR(INDEX(dataset_okres!$E$2:$E$83,MATCH(Calc_UoZ!H32,dataset_okres!$B$2:$B$83,0)),"")</f>
        <v/>
      </c>
      <c r="AL108" s="38" t="str">
        <f>IFERROR(INDEX(dataset_okres!$E$2:$E$83,MATCH(Calc_UoZ!I32,dataset_okres!$B$2:$B$83,0)),"")</f>
        <v/>
      </c>
      <c r="AM108" s="38" t="str">
        <f>IFERROR(INDEX(dataset_okres!$E$2:$E$83,MATCH(Calc_UoZ!J32,dataset_okres!$B$2:$B$83,0)),"")</f>
        <v/>
      </c>
      <c r="AN108" s="39" t="str">
        <f>IFERROR(INDEX(dataset_okres!$E$2:$E$83,MATCH(Calc_UoZ!K32,dataset_okres!$B$2:$B$83,0)),"")</f>
        <v/>
      </c>
      <c r="AO108" s="42">
        <f t="shared" si="7"/>
        <v>-1291.2499999999993</v>
      </c>
    </row>
    <row r="109" spans="1:41" x14ac:dyDescent="0.45">
      <c r="A109" s="41" t="s">
        <v>18</v>
      </c>
      <c r="B109" s="37">
        <f>IFERROR(INDEX(dataset_okres!$C$2:$C$83,MATCH(Calc_UoZ!A33,dataset_okres!$B$2:$B$83,0)),"n/a")</f>
        <v>1194.5833333333333</v>
      </c>
      <c r="C109" s="38">
        <f>IFERROR(INDEX(dataset_okres!$C$2:$C$83,MATCH(Calc_UoZ!B33,dataset_okres!$B$2:$B$83,0)),"n/a")</f>
        <v>492</v>
      </c>
      <c r="D109" s="38">
        <f>IFERROR(INDEX(dataset_okres!$C$2:$C$83,MATCH(Calc_UoZ!C33,dataset_okres!$B$2:$B$83,0)),"n/a")</f>
        <v>1656.5</v>
      </c>
      <c r="E109" s="38">
        <f>IFERROR(INDEX(dataset_okres!$C$2:$C$83,MATCH(Calc_UoZ!D33,dataset_okres!$B$2:$B$83,0)),"n/a")</f>
        <v>734.83333333333337</v>
      </c>
      <c r="F109" s="38">
        <f>IFERROR(INDEX(dataset_okres!$C$2:$C$83,MATCH(Calc_UoZ!E33,dataset_okres!$B$2:$B$83,0)),"n/a")</f>
        <v>1025.8333333333333</v>
      </c>
      <c r="G109" s="38">
        <f>IFERROR(INDEX(dataset_okres!$C$2:$C$83,MATCH(Calc_UoZ!F33,dataset_okres!$B$2:$B$83,0)),"n/a")</f>
        <v>1767.25</v>
      </c>
      <c r="H109" s="38" t="str">
        <f>IFERROR(INDEX(dataset_okres!$C$2:$C$83,MATCH(Calc_UoZ!G33,dataset_okres!$B$2:$B$83,0)),"n/a")</f>
        <v>n/a</v>
      </c>
      <c r="I109" s="38" t="str">
        <f>IFERROR(INDEX(dataset_okres!$C$2:$C$83,MATCH(Calc_UoZ!H33,dataset_okres!$B$2:$B$83,0)),"n/a")</f>
        <v>n/a</v>
      </c>
      <c r="J109" s="38" t="str">
        <f>IFERROR(INDEX(dataset_okres!$C$2:$C$83,MATCH(Calc_UoZ!I33,dataset_okres!$B$2:$B$83,0)),"n/a")</f>
        <v>n/a</v>
      </c>
      <c r="K109" s="38" t="str">
        <f>IFERROR(INDEX(dataset_okres!$C$2:$C$83,MATCH(Calc_UoZ!J33,dataset_okres!$B$2:$B$83,0)),"n/a")</f>
        <v>n/a</v>
      </c>
      <c r="L109" s="39" t="str">
        <f>IFERROR(INDEX(dataset_okres!$C$2:$C$83,MATCH(Calc_UoZ!K33,dataset_okres!$B$2:$B$83,0)),"n/a")</f>
        <v>n/a</v>
      </c>
      <c r="M109" s="1">
        <f t="shared" si="5"/>
        <v>6871</v>
      </c>
      <c r="O109" s="41" t="s">
        <v>18</v>
      </c>
      <c r="P109" s="37">
        <f>IFERROR(INDEX(dataset_okres!$D$2:$D$83,MATCH(Calc_UoZ!A33,dataset_okres!$B$2:$B$83,0)),"n/a")</f>
        <v>1471.5</v>
      </c>
      <c r="Q109" s="38">
        <f>IFERROR(INDEX(dataset_okres!$D$2:$D$83,MATCH(Calc_UoZ!B33,dataset_okres!$B$2:$B$83,0)),"n/a")</f>
        <v>254.5</v>
      </c>
      <c r="R109" s="38">
        <f>IFERROR(INDEX(dataset_okres!$D$2:$D$83,MATCH(Calc_UoZ!C33,dataset_okres!$B$2:$B$83,0)),"n/a")</f>
        <v>1613.6666666666667</v>
      </c>
      <c r="S109" s="38">
        <f>IFERROR(INDEX(dataset_okres!$D$2:$D$83,MATCH(Calc_UoZ!D33,dataset_okres!$B$2:$B$83,0)),"n/a")</f>
        <v>500</v>
      </c>
      <c r="T109" s="38">
        <f>IFERROR(INDEX(dataset_okres!$D$2:$D$83,MATCH(Calc_UoZ!E33,dataset_okres!$B$2:$B$83,0)),"n/a")</f>
        <v>379.33333333333331</v>
      </c>
      <c r="U109" s="38">
        <f>IFERROR(INDEX(dataset_okres!$D$2:$D$83,MATCH(Calc_UoZ!F33,dataset_okres!$B$2:$B$83,0)),"n/a")</f>
        <v>1040.1666666666667</v>
      </c>
      <c r="V109" s="38" t="str">
        <f>IFERROR(INDEX(dataset_okres!$D$2:$D$83,MATCH(Calc_UoZ!G33,dataset_okres!$B$2:$B$83,0)),"n/a")</f>
        <v>n/a</v>
      </c>
      <c r="W109" s="38" t="str">
        <f>IFERROR(INDEX(dataset_okres!$D$2:$D$83,MATCH(Calc_UoZ!H33,dataset_okres!$B$2:$B$83,0)),"n/a")</f>
        <v>n/a</v>
      </c>
      <c r="X109" s="38" t="str">
        <f>IFERROR(INDEX(dataset_okres!$D$2:$D$83,MATCH(Calc_UoZ!I33,dataset_okres!$B$2:$B$83,0)),"n/a")</f>
        <v>n/a</v>
      </c>
      <c r="Y109" s="38" t="str">
        <f>IFERROR(INDEX(dataset_okres!$D$2:$D$83,MATCH(Calc_UoZ!J33,dataset_okres!$B$2:$B$83,0)),"n/a")</f>
        <v>n/a</v>
      </c>
      <c r="Z109" s="39" t="str">
        <f>IFERROR(INDEX(dataset_okres!$D$2:$D$83,MATCH(Calc_UoZ!K33,dataset_okres!$B$2:$B$83,0)),"n/a")</f>
        <v>n/a</v>
      </c>
      <c r="AA109" s="1">
        <f t="shared" si="6"/>
        <v>5259.166666666667</v>
      </c>
      <c r="AC109" s="41" t="s">
        <v>18</v>
      </c>
      <c r="AD109" s="37">
        <f>IFERROR(INDEX(dataset_okres!$E$2:$E$83,MATCH(Calc_UoZ!A33,dataset_okres!$B$2:$B$83,0)),"")</f>
        <v>-276.91666666666674</v>
      </c>
      <c r="AE109" s="38">
        <f>IFERROR(INDEX(dataset_okres!$E$2:$E$83,MATCH(Calc_UoZ!B33,dataset_okres!$B$2:$B$83,0)),"")</f>
        <v>237.5</v>
      </c>
      <c r="AF109" s="38">
        <f>IFERROR(INDEX(dataset_okres!$E$2:$E$83,MATCH(Calc_UoZ!C33,dataset_okres!$B$2:$B$83,0)),"")</f>
        <v>42.833333333333258</v>
      </c>
      <c r="AG109" s="38">
        <f>IFERROR(INDEX(dataset_okres!$E$2:$E$83,MATCH(Calc_UoZ!D33,dataset_okres!$B$2:$B$83,0)),"")</f>
        <v>234.83333333333337</v>
      </c>
      <c r="AH109" s="38">
        <f>IFERROR(INDEX(dataset_okres!$E$2:$E$83,MATCH(Calc_UoZ!E33,dataset_okres!$B$2:$B$83,0)),"")</f>
        <v>646.5</v>
      </c>
      <c r="AI109" s="38">
        <f>IFERROR(INDEX(dataset_okres!$E$2:$E$83,MATCH(Calc_UoZ!F33,dataset_okres!$B$2:$B$83,0)),"")</f>
        <v>727.08333333333326</v>
      </c>
      <c r="AJ109" s="38" t="str">
        <f>IFERROR(INDEX(dataset_okres!$E$2:$E$83,MATCH(Calc_UoZ!G33,dataset_okres!$B$2:$B$83,0)),"")</f>
        <v/>
      </c>
      <c r="AK109" s="38" t="str">
        <f>IFERROR(INDEX(dataset_okres!$E$2:$E$83,MATCH(Calc_UoZ!H33,dataset_okres!$B$2:$B$83,0)),"")</f>
        <v/>
      </c>
      <c r="AL109" s="38" t="str">
        <f>IFERROR(INDEX(dataset_okres!$E$2:$E$83,MATCH(Calc_UoZ!I33,dataset_okres!$B$2:$B$83,0)),"")</f>
        <v/>
      </c>
      <c r="AM109" s="38" t="str">
        <f>IFERROR(INDEX(dataset_okres!$E$2:$E$83,MATCH(Calc_UoZ!J33,dataset_okres!$B$2:$B$83,0)),"")</f>
        <v/>
      </c>
      <c r="AN109" s="39" t="str">
        <f>IFERROR(INDEX(dataset_okres!$E$2:$E$83,MATCH(Calc_UoZ!K33,dataset_okres!$B$2:$B$83,0)),"")</f>
        <v/>
      </c>
      <c r="AO109" s="42">
        <f t="shared" si="7"/>
        <v>1611.833333333333</v>
      </c>
    </row>
    <row r="110" spans="1:41" x14ac:dyDescent="0.45">
      <c r="A110" s="41" t="s">
        <v>39</v>
      </c>
      <c r="B110" s="37">
        <f>IFERROR(INDEX(dataset_okres!$C$2:$C$83,MATCH(Calc_UoZ!A34,dataset_okres!$B$2:$B$83,0)),"n/a")</f>
        <v>1332.5</v>
      </c>
      <c r="C110" s="38">
        <f>IFERROR(INDEX(dataset_okres!$C$2:$C$83,MATCH(Calc_UoZ!B34,dataset_okres!$B$2:$B$83,0)),"n/a")</f>
        <v>2359.75</v>
      </c>
      <c r="D110" s="38">
        <f>IFERROR(INDEX(dataset_okres!$C$2:$C$83,MATCH(Calc_UoZ!C34,dataset_okres!$B$2:$B$83,0)),"n/a")</f>
        <v>1133.0833333333333</v>
      </c>
      <c r="E110" s="38">
        <f>IFERROR(INDEX(dataset_okres!$C$2:$C$83,MATCH(Calc_UoZ!D34,dataset_okres!$B$2:$B$83,0)),"n/a")</f>
        <v>762.58333333333337</v>
      </c>
      <c r="F110" s="38" t="str">
        <f>IFERROR(INDEX(dataset_okres!$C$2:$C$83,MATCH(Calc_UoZ!E34,dataset_okres!$B$2:$B$83,0)),"n/a")</f>
        <v>n/a</v>
      </c>
      <c r="G110" s="38" t="str">
        <f>IFERROR(INDEX(dataset_okres!$C$2:$C$83,MATCH(Calc_UoZ!F34,dataset_okres!$B$2:$B$83,0)),"n/a")</f>
        <v>n/a</v>
      </c>
      <c r="H110" s="38" t="str">
        <f>IFERROR(INDEX(dataset_okres!$C$2:$C$83,MATCH(Calc_UoZ!G34,dataset_okres!$B$2:$B$83,0)),"n/a")</f>
        <v>n/a</v>
      </c>
      <c r="I110" s="38" t="str">
        <f>IFERROR(INDEX(dataset_okres!$C$2:$C$83,MATCH(Calc_UoZ!H34,dataset_okres!$B$2:$B$83,0)),"n/a")</f>
        <v>n/a</v>
      </c>
      <c r="J110" s="38" t="str">
        <f>IFERROR(INDEX(dataset_okres!$C$2:$C$83,MATCH(Calc_UoZ!I34,dataset_okres!$B$2:$B$83,0)),"n/a")</f>
        <v>n/a</v>
      </c>
      <c r="K110" s="38" t="str">
        <f>IFERROR(INDEX(dataset_okres!$C$2:$C$83,MATCH(Calc_UoZ!J34,dataset_okres!$B$2:$B$83,0)),"n/a")</f>
        <v>n/a</v>
      </c>
      <c r="L110" s="39" t="str">
        <f>IFERROR(INDEX(dataset_okres!$C$2:$C$83,MATCH(Calc_UoZ!K34,dataset_okres!$B$2:$B$83,0)),"n/a")</f>
        <v>n/a</v>
      </c>
      <c r="M110" s="1">
        <f t="shared" si="5"/>
        <v>5587.9166666666661</v>
      </c>
      <c r="O110" s="41" t="s">
        <v>39</v>
      </c>
      <c r="P110" s="37">
        <f>IFERROR(INDEX(dataset_okres!$D$2:$D$83,MATCH(Calc_UoZ!A34,dataset_okres!$B$2:$B$83,0)),"n/a")</f>
        <v>358.83333333333331</v>
      </c>
      <c r="Q110" s="38">
        <f>IFERROR(INDEX(dataset_okres!$D$2:$D$83,MATCH(Calc_UoZ!B34,dataset_okres!$B$2:$B$83,0)),"n/a")</f>
        <v>616.75</v>
      </c>
      <c r="R110" s="38">
        <f>IFERROR(INDEX(dataset_okres!$D$2:$D$83,MATCH(Calc_UoZ!C34,dataset_okres!$B$2:$B$83,0)),"n/a")</f>
        <v>158.5</v>
      </c>
      <c r="S110" s="38">
        <f>IFERROR(INDEX(dataset_okres!$D$2:$D$83,MATCH(Calc_UoZ!D34,dataset_okres!$B$2:$B$83,0)),"n/a")</f>
        <v>513.83333333333337</v>
      </c>
      <c r="T110" s="38" t="str">
        <f>IFERROR(INDEX(dataset_okres!$D$2:$D$83,MATCH(Calc_UoZ!E34,dataset_okres!$B$2:$B$83,0)),"n/a")</f>
        <v>n/a</v>
      </c>
      <c r="U110" s="38" t="str">
        <f>IFERROR(INDEX(dataset_okres!$D$2:$D$83,MATCH(Calc_UoZ!F34,dataset_okres!$B$2:$B$83,0)),"n/a")</f>
        <v>n/a</v>
      </c>
      <c r="V110" s="38" t="str">
        <f>IFERROR(INDEX(dataset_okres!$D$2:$D$83,MATCH(Calc_UoZ!G34,dataset_okres!$B$2:$B$83,0)),"n/a")</f>
        <v>n/a</v>
      </c>
      <c r="W110" s="38" t="str">
        <f>IFERROR(INDEX(dataset_okres!$D$2:$D$83,MATCH(Calc_UoZ!H34,dataset_okres!$B$2:$B$83,0)),"n/a")</f>
        <v>n/a</v>
      </c>
      <c r="X110" s="38" t="str">
        <f>IFERROR(INDEX(dataset_okres!$D$2:$D$83,MATCH(Calc_UoZ!I34,dataset_okres!$B$2:$B$83,0)),"n/a")</f>
        <v>n/a</v>
      </c>
      <c r="Y110" s="38" t="str">
        <f>IFERROR(INDEX(dataset_okres!$D$2:$D$83,MATCH(Calc_UoZ!J34,dataset_okres!$B$2:$B$83,0)),"n/a")</f>
        <v>n/a</v>
      </c>
      <c r="Z110" s="39" t="str">
        <f>IFERROR(INDEX(dataset_okres!$D$2:$D$83,MATCH(Calc_UoZ!K34,dataset_okres!$B$2:$B$83,0)),"n/a")</f>
        <v>n/a</v>
      </c>
      <c r="AA110" s="1">
        <f t="shared" si="6"/>
        <v>1647.9166666666665</v>
      </c>
      <c r="AC110" s="41" t="s">
        <v>39</v>
      </c>
      <c r="AD110" s="37">
        <f>IFERROR(INDEX(dataset_okres!$E$2:$E$83,MATCH(Calc_UoZ!A34,dataset_okres!$B$2:$B$83,0)),"")</f>
        <v>973.66666666666674</v>
      </c>
      <c r="AE110" s="38">
        <f>IFERROR(INDEX(dataset_okres!$E$2:$E$83,MATCH(Calc_UoZ!B34,dataset_okres!$B$2:$B$83,0)),"")</f>
        <v>1743</v>
      </c>
      <c r="AF110" s="38">
        <f>IFERROR(INDEX(dataset_okres!$E$2:$E$83,MATCH(Calc_UoZ!C34,dataset_okres!$B$2:$B$83,0)),"")</f>
        <v>974.58333333333326</v>
      </c>
      <c r="AG110" s="38">
        <f>IFERROR(INDEX(dataset_okres!$E$2:$E$83,MATCH(Calc_UoZ!D34,dataset_okres!$B$2:$B$83,0)),"")</f>
        <v>248.75</v>
      </c>
      <c r="AH110" s="38" t="str">
        <f>IFERROR(INDEX(dataset_okres!$E$2:$E$83,MATCH(Calc_UoZ!E34,dataset_okres!$B$2:$B$83,0)),"")</f>
        <v/>
      </c>
      <c r="AI110" s="38" t="str">
        <f>IFERROR(INDEX(dataset_okres!$E$2:$E$83,MATCH(Calc_UoZ!F34,dataset_okres!$B$2:$B$83,0)),"")</f>
        <v/>
      </c>
      <c r="AJ110" s="38" t="str">
        <f>IFERROR(INDEX(dataset_okres!$E$2:$E$83,MATCH(Calc_UoZ!G34,dataset_okres!$B$2:$B$83,0)),"")</f>
        <v/>
      </c>
      <c r="AK110" s="38" t="str">
        <f>IFERROR(INDEX(dataset_okres!$E$2:$E$83,MATCH(Calc_UoZ!H34,dataset_okres!$B$2:$B$83,0)),"")</f>
        <v/>
      </c>
      <c r="AL110" s="38" t="str">
        <f>IFERROR(INDEX(dataset_okres!$E$2:$E$83,MATCH(Calc_UoZ!I34,dataset_okres!$B$2:$B$83,0)),"")</f>
        <v/>
      </c>
      <c r="AM110" s="38" t="str">
        <f>IFERROR(INDEX(dataset_okres!$E$2:$E$83,MATCH(Calc_UoZ!J34,dataset_okres!$B$2:$B$83,0)),"")</f>
        <v/>
      </c>
      <c r="AN110" s="39" t="str">
        <f>IFERROR(INDEX(dataset_okres!$E$2:$E$83,MATCH(Calc_UoZ!K34,dataset_okres!$B$2:$B$83,0)),"")</f>
        <v/>
      </c>
      <c r="AO110" s="42">
        <f t="shared" si="7"/>
        <v>3940</v>
      </c>
    </row>
    <row r="111" spans="1:41" x14ac:dyDescent="0.45">
      <c r="A111" s="41" t="s">
        <v>48</v>
      </c>
      <c r="B111" s="37">
        <f>IFERROR(INDEX(dataset_okres!$C$2:$C$83,MATCH(Calc_UoZ!A35,dataset_okres!$B$2:$B$83,0)),"n/a")</f>
        <v>2606.0833333333335</v>
      </c>
      <c r="C111" s="38">
        <f>IFERROR(INDEX(dataset_okres!$C$2:$C$83,MATCH(Calc_UoZ!B35,dataset_okres!$B$2:$B$83,0)),"n/a")</f>
        <v>775</v>
      </c>
      <c r="D111" s="38">
        <f>IFERROR(INDEX(dataset_okres!$C$2:$C$83,MATCH(Calc_UoZ!C35,dataset_okres!$B$2:$B$83,0)),"n/a")</f>
        <v>1741.8333333333333</v>
      </c>
      <c r="E111" s="38">
        <f>IFERROR(INDEX(dataset_okres!$C$2:$C$83,MATCH(Calc_UoZ!D35,dataset_okres!$B$2:$B$83,0)),"n/a")</f>
        <v>1041.0833333333333</v>
      </c>
      <c r="F111" s="38">
        <f>IFERROR(INDEX(dataset_okres!$C$2:$C$83,MATCH(Calc_UoZ!E35,dataset_okres!$B$2:$B$83,0)),"n/a")</f>
        <v>3291.25</v>
      </c>
      <c r="G111" s="38">
        <f>IFERROR(INDEX(dataset_okres!$C$2:$C$83,MATCH(Calc_UoZ!F35,dataset_okres!$B$2:$B$83,0)),"n/a")</f>
        <v>2662.5</v>
      </c>
      <c r="H111" s="38">
        <f>IFERROR(INDEX(dataset_okres!$C$2:$C$83,MATCH(Calc_UoZ!G35,dataset_okres!$B$2:$B$83,0)),"n/a")</f>
        <v>788.25</v>
      </c>
      <c r="I111" s="38">
        <f>IFERROR(INDEX(dataset_okres!$C$2:$C$83,MATCH(Calc_UoZ!H35,dataset_okres!$B$2:$B$83,0)),"n/a")</f>
        <v>1767.25</v>
      </c>
      <c r="J111" s="38" t="str">
        <f>IFERROR(INDEX(dataset_okres!$C$2:$C$83,MATCH(Calc_UoZ!I35,dataset_okres!$B$2:$B$83,0)),"n/a")</f>
        <v>n/a</v>
      </c>
      <c r="K111" s="38" t="str">
        <f>IFERROR(INDEX(dataset_okres!$C$2:$C$83,MATCH(Calc_UoZ!J35,dataset_okres!$B$2:$B$83,0)),"n/a")</f>
        <v>n/a</v>
      </c>
      <c r="L111" s="39" t="str">
        <f>IFERROR(INDEX(dataset_okres!$C$2:$C$83,MATCH(Calc_UoZ!K35,dataset_okres!$B$2:$B$83,0)),"n/a")</f>
        <v>n/a</v>
      </c>
      <c r="M111" s="1">
        <f t="shared" si="5"/>
        <v>14673.25</v>
      </c>
      <c r="O111" s="41" t="s">
        <v>48</v>
      </c>
      <c r="P111" s="37">
        <f>IFERROR(INDEX(dataset_okres!$D$2:$D$83,MATCH(Calc_UoZ!A35,dataset_okres!$B$2:$B$83,0)),"n/a")</f>
        <v>7901.333333333333</v>
      </c>
      <c r="Q111" s="38">
        <f>IFERROR(INDEX(dataset_okres!$D$2:$D$83,MATCH(Calc_UoZ!B35,dataset_okres!$B$2:$B$83,0)),"n/a")</f>
        <v>1353.0833333333333</v>
      </c>
      <c r="R111" s="38">
        <f>IFERROR(INDEX(dataset_okres!$D$2:$D$83,MATCH(Calc_UoZ!C35,dataset_okres!$B$2:$B$83,0)),"n/a")</f>
        <v>2891.6666666666665</v>
      </c>
      <c r="S111" s="38">
        <f>IFERROR(INDEX(dataset_okres!$D$2:$D$83,MATCH(Calc_UoZ!D35,dataset_okres!$B$2:$B$83,0)),"n/a")</f>
        <v>587.66666666666663</v>
      </c>
      <c r="T111" s="38">
        <f>IFERROR(INDEX(dataset_okres!$D$2:$D$83,MATCH(Calc_UoZ!E35,dataset_okres!$B$2:$B$83,0)),"n/a")</f>
        <v>1357.5833333333333</v>
      </c>
      <c r="U111" s="38">
        <f>IFERROR(INDEX(dataset_okres!$D$2:$D$83,MATCH(Calc_UoZ!F35,dataset_okres!$B$2:$B$83,0)),"n/a")</f>
        <v>1202.25</v>
      </c>
      <c r="V111" s="38">
        <f>IFERROR(INDEX(dataset_okres!$D$2:$D$83,MATCH(Calc_UoZ!G35,dataset_okres!$B$2:$B$83,0)),"n/a")</f>
        <v>194.75</v>
      </c>
      <c r="W111" s="38">
        <f>IFERROR(INDEX(dataset_okres!$D$2:$D$83,MATCH(Calc_UoZ!H35,dataset_okres!$B$2:$B$83,0)),"n/a")</f>
        <v>1040.1666666666667</v>
      </c>
      <c r="X111" s="38" t="str">
        <f>IFERROR(INDEX(dataset_okres!$D$2:$D$83,MATCH(Calc_UoZ!I35,dataset_okres!$B$2:$B$83,0)),"n/a")</f>
        <v>n/a</v>
      </c>
      <c r="Y111" s="38" t="str">
        <f>IFERROR(INDEX(dataset_okres!$D$2:$D$83,MATCH(Calc_UoZ!J35,dataset_okres!$B$2:$B$83,0)),"n/a")</f>
        <v>n/a</v>
      </c>
      <c r="Z111" s="39" t="str">
        <f>IFERROR(INDEX(dataset_okres!$D$2:$D$83,MATCH(Calc_UoZ!K35,dataset_okres!$B$2:$B$83,0)),"n/a")</f>
        <v>n/a</v>
      </c>
      <c r="AA111" s="1">
        <f t="shared" si="6"/>
        <v>16528.5</v>
      </c>
      <c r="AC111" s="41" t="s">
        <v>48</v>
      </c>
      <c r="AD111" s="37">
        <f>IFERROR(INDEX(dataset_okres!$E$2:$E$83,MATCH(Calc_UoZ!A35,dataset_okres!$B$2:$B$83,0)),"")</f>
        <v>-5295.25</v>
      </c>
      <c r="AE111" s="38">
        <f>IFERROR(INDEX(dataset_okres!$E$2:$E$83,MATCH(Calc_UoZ!B35,dataset_okres!$B$2:$B$83,0)),"")</f>
        <v>-578.08333333333326</v>
      </c>
      <c r="AF111" s="38">
        <f>IFERROR(INDEX(dataset_okres!$E$2:$E$83,MATCH(Calc_UoZ!C35,dataset_okres!$B$2:$B$83,0)),"")</f>
        <v>-1149.8333333333333</v>
      </c>
      <c r="AG111" s="38">
        <f>IFERROR(INDEX(dataset_okres!$E$2:$E$83,MATCH(Calc_UoZ!D35,dataset_okres!$B$2:$B$83,0)),"")</f>
        <v>453.41666666666663</v>
      </c>
      <c r="AH111" s="38">
        <f>IFERROR(INDEX(dataset_okres!$E$2:$E$83,MATCH(Calc_UoZ!E35,dataset_okres!$B$2:$B$83,0)),"")</f>
        <v>1933.6666666666667</v>
      </c>
      <c r="AI111" s="38">
        <f>IFERROR(INDEX(dataset_okres!$E$2:$E$83,MATCH(Calc_UoZ!F35,dataset_okres!$B$2:$B$83,0)),"")</f>
        <v>1460.25</v>
      </c>
      <c r="AJ111" s="38">
        <f>IFERROR(INDEX(dataset_okres!$E$2:$E$83,MATCH(Calc_UoZ!G35,dataset_okres!$B$2:$B$83,0)),"")</f>
        <v>593.5</v>
      </c>
      <c r="AK111" s="38">
        <f>IFERROR(INDEX(dataset_okres!$E$2:$E$83,MATCH(Calc_UoZ!H35,dataset_okres!$B$2:$B$83,0)),"")</f>
        <v>727.08333333333326</v>
      </c>
      <c r="AL111" s="38" t="str">
        <f>IFERROR(INDEX(dataset_okres!$E$2:$E$83,MATCH(Calc_UoZ!I35,dataset_okres!$B$2:$B$83,0)),"")</f>
        <v/>
      </c>
      <c r="AM111" s="38" t="str">
        <f>IFERROR(INDEX(dataset_okres!$E$2:$E$83,MATCH(Calc_UoZ!J35,dataset_okres!$B$2:$B$83,0)),"")</f>
        <v/>
      </c>
      <c r="AN111" s="39" t="str">
        <f>IFERROR(INDEX(dataset_okres!$E$2:$E$83,MATCH(Calc_UoZ!K35,dataset_okres!$B$2:$B$83,0)),"")</f>
        <v/>
      </c>
      <c r="AO111" s="42">
        <f t="shared" si="7"/>
        <v>-1855.2499999999989</v>
      </c>
    </row>
    <row r="112" spans="1:41" x14ac:dyDescent="0.45">
      <c r="A112" s="41" t="s">
        <v>67</v>
      </c>
      <c r="B112" s="37">
        <f>IFERROR(INDEX(dataset_okres!$C$2:$C$83,MATCH(Calc_UoZ!A36,dataset_okres!$B$2:$B$83,0)),"n/a")</f>
        <v>3291.25</v>
      </c>
      <c r="C112" s="38">
        <f>IFERROR(INDEX(dataset_okres!$C$2:$C$83,MATCH(Calc_UoZ!B36,dataset_okres!$B$2:$B$83,0)),"n/a")</f>
        <v>2808.75</v>
      </c>
      <c r="D112" s="38">
        <f>IFERROR(INDEX(dataset_okres!$C$2:$C$83,MATCH(Calc_UoZ!C36,dataset_okres!$B$2:$B$83,0)),"n/a")</f>
        <v>1041.0833333333333</v>
      </c>
      <c r="E112" s="38">
        <f>IFERROR(INDEX(dataset_okres!$C$2:$C$83,MATCH(Calc_UoZ!D36,dataset_okres!$B$2:$B$83,0)),"n/a")</f>
        <v>2606.0833333333335</v>
      </c>
      <c r="F112" s="38">
        <f>IFERROR(INDEX(dataset_okres!$C$2:$C$83,MATCH(Calc_UoZ!E36,dataset_okres!$B$2:$B$83,0)),"n/a")</f>
        <v>2662.5</v>
      </c>
      <c r="G112" s="38" t="str">
        <f>IFERROR(INDEX(dataset_okres!$C$2:$C$83,MATCH(Calc_UoZ!F36,dataset_okres!$B$2:$B$83,0)),"n/a")</f>
        <v>n/a</v>
      </c>
      <c r="H112" s="38" t="str">
        <f>IFERROR(INDEX(dataset_okres!$C$2:$C$83,MATCH(Calc_UoZ!G36,dataset_okres!$B$2:$B$83,0)),"n/a")</f>
        <v>n/a</v>
      </c>
      <c r="I112" s="38" t="str">
        <f>IFERROR(INDEX(dataset_okres!$C$2:$C$83,MATCH(Calc_UoZ!H36,dataset_okres!$B$2:$B$83,0)),"n/a")</f>
        <v>n/a</v>
      </c>
      <c r="J112" s="38" t="str">
        <f>IFERROR(INDEX(dataset_okres!$C$2:$C$83,MATCH(Calc_UoZ!I36,dataset_okres!$B$2:$B$83,0)),"n/a")</f>
        <v>n/a</v>
      </c>
      <c r="K112" s="38" t="str">
        <f>IFERROR(INDEX(dataset_okres!$C$2:$C$83,MATCH(Calc_UoZ!J36,dataset_okres!$B$2:$B$83,0)),"n/a")</f>
        <v>n/a</v>
      </c>
      <c r="L112" s="39" t="str">
        <f>IFERROR(INDEX(dataset_okres!$C$2:$C$83,MATCH(Calc_UoZ!K36,dataset_okres!$B$2:$B$83,0)),"n/a")</f>
        <v>n/a</v>
      </c>
      <c r="M112" s="1">
        <f t="shared" si="5"/>
        <v>12409.666666666666</v>
      </c>
      <c r="O112" s="41" t="s">
        <v>67</v>
      </c>
      <c r="P112" s="37">
        <f>IFERROR(INDEX(dataset_okres!$D$2:$D$83,MATCH(Calc_UoZ!A36,dataset_okres!$B$2:$B$83,0)),"n/a")</f>
        <v>1357.5833333333333</v>
      </c>
      <c r="Q112" s="38">
        <f>IFERROR(INDEX(dataset_okres!$D$2:$D$83,MATCH(Calc_UoZ!B36,dataset_okres!$B$2:$B$83,0)),"n/a")</f>
        <v>838.41666666666663</v>
      </c>
      <c r="R112" s="38">
        <f>IFERROR(INDEX(dataset_okres!$D$2:$D$83,MATCH(Calc_UoZ!C36,dataset_okres!$B$2:$B$83,0)),"n/a")</f>
        <v>587.66666666666663</v>
      </c>
      <c r="S112" s="38">
        <f>IFERROR(INDEX(dataset_okres!$D$2:$D$83,MATCH(Calc_UoZ!D36,dataset_okres!$B$2:$B$83,0)),"n/a")</f>
        <v>7901.333333333333</v>
      </c>
      <c r="T112" s="38">
        <f>IFERROR(INDEX(dataset_okres!$D$2:$D$83,MATCH(Calc_UoZ!E36,dataset_okres!$B$2:$B$83,0)),"n/a")</f>
        <v>1202.25</v>
      </c>
      <c r="U112" s="38" t="str">
        <f>IFERROR(INDEX(dataset_okres!$D$2:$D$83,MATCH(Calc_UoZ!F36,dataset_okres!$B$2:$B$83,0)),"n/a")</f>
        <v>n/a</v>
      </c>
      <c r="V112" s="38" t="str">
        <f>IFERROR(INDEX(dataset_okres!$D$2:$D$83,MATCH(Calc_UoZ!G36,dataset_okres!$B$2:$B$83,0)),"n/a")</f>
        <v>n/a</v>
      </c>
      <c r="W112" s="38" t="str">
        <f>IFERROR(INDEX(dataset_okres!$D$2:$D$83,MATCH(Calc_UoZ!H36,dataset_okres!$B$2:$B$83,0)),"n/a")</f>
        <v>n/a</v>
      </c>
      <c r="X112" s="38" t="str">
        <f>IFERROR(INDEX(dataset_okres!$D$2:$D$83,MATCH(Calc_UoZ!I36,dataset_okres!$B$2:$B$83,0)),"n/a")</f>
        <v>n/a</v>
      </c>
      <c r="Y112" s="38" t="str">
        <f>IFERROR(INDEX(dataset_okres!$D$2:$D$83,MATCH(Calc_UoZ!J36,dataset_okres!$B$2:$B$83,0)),"n/a")</f>
        <v>n/a</v>
      </c>
      <c r="Z112" s="39" t="str">
        <f>IFERROR(INDEX(dataset_okres!$D$2:$D$83,MATCH(Calc_UoZ!K36,dataset_okres!$B$2:$B$83,0)),"n/a")</f>
        <v>n/a</v>
      </c>
      <c r="AA112" s="1">
        <f t="shared" si="6"/>
        <v>11887.25</v>
      </c>
      <c r="AC112" s="41" t="s">
        <v>67</v>
      </c>
      <c r="AD112" s="37">
        <f>IFERROR(INDEX(dataset_okres!$E$2:$E$83,MATCH(Calc_UoZ!A36,dataset_okres!$B$2:$B$83,0)),"")</f>
        <v>1933.6666666666667</v>
      </c>
      <c r="AE112" s="38">
        <f>IFERROR(INDEX(dataset_okres!$E$2:$E$83,MATCH(Calc_UoZ!B36,dataset_okres!$B$2:$B$83,0)),"")</f>
        <v>1970.3333333333335</v>
      </c>
      <c r="AF112" s="38">
        <f>IFERROR(INDEX(dataset_okres!$E$2:$E$83,MATCH(Calc_UoZ!C36,dataset_okres!$B$2:$B$83,0)),"")</f>
        <v>453.41666666666663</v>
      </c>
      <c r="AG112" s="38">
        <f>IFERROR(INDEX(dataset_okres!$E$2:$E$83,MATCH(Calc_UoZ!D36,dataset_okres!$B$2:$B$83,0)),"")</f>
        <v>-5295.25</v>
      </c>
      <c r="AH112" s="38">
        <f>IFERROR(INDEX(dataset_okres!$E$2:$E$83,MATCH(Calc_UoZ!E36,dataset_okres!$B$2:$B$83,0)),"")</f>
        <v>1460.25</v>
      </c>
      <c r="AI112" s="38" t="str">
        <f>IFERROR(INDEX(dataset_okres!$E$2:$E$83,MATCH(Calc_UoZ!F36,dataset_okres!$B$2:$B$83,0)),"")</f>
        <v/>
      </c>
      <c r="AJ112" s="38" t="str">
        <f>IFERROR(INDEX(dataset_okres!$E$2:$E$83,MATCH(Calc_UoZ!G36,dataset_okres!$B$2:$B$83,0)),"")</f>
        <v/>
      </c>
      <c r="AK112" s="38" t="str">
        <f>IFERROR(INDEX(dataset_okres!$E$2:$E$83,MATCH(Calc_UoZ!H36,dataset_okres!$B$2:$B$83,0)),"")</f>
        <v/>
      </c>
      <c r="AL112" s="38" t="str">
        <f>IFERROR(INDEX(dataset_okres!$E$2:$E$83,MATCH(Calc_UoZ!I36,dataset_okres!$B$2:$B$83,0)),"")</f>
        <v/>
      </c>
      <c r="AM112" s="38" t="str">
        <f>IFERROR(INDEX(dataset_okres!$E$2:$E$83,MATCH(Calc_UoZ!J36,dataset_okres!$B$2:$B$83,0)),"")</f>
        <v/>
      </c>
      <c r="AN112" s="39" t="str">
        <f>IFERROR(INDEX(dataset_okres!$E$2:$E$83,MATCH(Calc_UoZ!K36,dataset_okres!$B$2:$B$83,0)),"")</f>
        <v/>
      </c>
      <c r="AO112" s="42">
        <f t="shared" si="7"/>
        <v>522.41666666666697</v>
      </c>
    </row>
    <row r="113" spans="1:41" x14ac:dyDescent="0.45">
      <c r="A113" s="41" t="s">
        <v>37</v>
      </c>
      <c r="B113" s="37">
        <f>IFERROR(INDEX(dataset_okres!$C$2:$C$83,MATCH(Calc_UoZ!A37,dataset_okres!$B$2:$B$83,0)),"n/a")</f>
        <v>1279</v>
      </c>
      <c r="C113" s="38">
        <f>IFERROR(INDEX(dataset_okres!$C$2:$C$83,MATCH(Calc_UoZ!B37,dataset_okres!$B$2:$B$83,0)),"n/a")</f>
        <v>788.58333333333337</v>
      </c>
      <c r="D113" s="38">
        <f>IFERROR(INDEX(dataset_okres!$C$2:$C$83,MATCH(Calc_UoZ!C37,dataset_okres!$B$2:$B$83,0)),"n/a")</f>
        <v>931.83333333333337</v>
      </c>
      <c r="E113" s="38">
        <f>IFERROR(INDEX(dataset_okres!$C$2:$C$83,MATCH(Calc_UoZ!D37,dataset_okres!$B$2:$B$83,0)),"n/a")</f>
        <v>3503.9166666666665</v>
      </c>
      <c r="F113" s="38">
        <f>IFERROR(INDEX(dataset_okres!$C$2:$C$83,MATCH(Calc_UoZ!E37,dataset_okres!$B$2:$B$83,0)),"n/a")</f>
        <v>808.83333333333337</v>
      </c>
      <c r="G113" s="38" t="str">
        <f>IFERROR(INDEX(dataset_okres!$C$2:$C$83,MATCH(Calc_UoZ!F37,dataset_okres!$B$2:$B$83,0)),"n/a")</f>
        <v>n/a</v>
      </c>
      <c r="H113" s="38" t="str">
        <f>IFERROR(INDEX(dataset_okres!$C$2:$C$83,MATCH(Calc_UoZ!G37,dataset_okres!$B$2:$B$83,0)),"n/a")</f>
        <v>n/a</v>
      </c>
      <c r="I113" s="38" t="str">
        <f>IFERROR(INDEX(dataset_okres!$C$2:$C$83,MATCH(Calc_UoZ!H37,dataset_okres!$B$2:$B$83,0)),"n/a")</f>
        <v>n/a</v>
      </c>
      <c r="J113" s="38" t="str">
        <f>IFERROR(INDEX(dataset_okres!$C$2:$C$83,MATCH(Calc_UoZ!I37,dataset_okres!$B$2:$B$83,0)),"n/a")</f>
        <v>n/a</v>
      </c>
      <c r="K113" s="38" t="str">
        <f>IFERROR(INDEX(dataset_okres!$C$2:$C$83,MATCH(Calc_UoZ!J37,dataset_okres!$B$2:$B$83,0)),"n/a")</f>
        <v>n/a</v>
      </c>
      <c r="L113" s="39" t="str">
        <f>IFERROR(INDEX(dataset_okres!$C$2:$C$83,MATCH(Calc_UoZ!K37,dataset_okres!$B$2:$B$83,0)),"n/a")</f>
        <v>n/a</v>
      </c>
      <c r="M113" s="1">
        <f t="shared" si="5"/>
        <v>7312.166666666667</v>
      </c>
      <c r="O113" s="41" t="s">
        <v>37</v>
      </c>
      <c r="P113" s="37">
        <f>IFERROR(INDEX(dataset_okres!$D$2:$D$83,MATCH(Calc_UoZ!A37,dataset_okres!$B$2:$B$83,0)),"n/a")</f>
        <v>717.91666666666663</v>
      </c>
      <c r="Q113" s="38">
        <f>IFERROR(INDEX(dataset_okres!$D$2:$D$83,MATCH(Calc_UoZ!B37,dataset_okres!$B$2:$B$83,0)),"n/a")</f>
        <v>585.16666666666663</v>
      </c>
      <c r="R113" s="38">
        <f>IFERROR(INDEX(dataset_okres!$D$2:$D$83,MATCH(Calc_UoZ!C37,dataset_okres!$B$2:$B$83,0)),"n/a")</f>
        <v>784.75</v>
      </c>
      <c r="S113" s="38">
        <f>IFERROR(INDEX(dataset_okres!$D$2:$D$83,MATCH(Calc_UoZ!D37,dataset_okres!$B$2:$B$83,0)),"n/a")</f>
        <v>2444.0833333333335</v>
      </c>
      <c r="T113" s="38">
        <f>IFERROR(INDEX(dataset_okres!$D$2:$D$83,MATCH(Calc_UoZ!E37,dataset_okres!$B$2:$B$83,0)),"n/a")</f>
        <v>91.583333333333329</v>
      </c>
      <c r="U113" s="38" t="str">
        <f>IFERROR(INDEX(dataset_okres!$D$2:$D$83,MATCH(Calc_UoZ!F37,dataset_okres!$B$2:$B$83,0)),"n/a")</f>
        <v>n/a</v>
      </c>
      <c r="V113" s="38" t="str">
        <f>IFERROR(INDEX(dataset_okres!$D$2:$D$83,MATCH(Calc_UoZ!G37,dataset_okres!$B$2:$B$83,0)),"n/a")</f>
        <v>n/a</v>
      </c>
      <c r="W113" s="38" t="str">
        <f>IFERROR(INDEX(dataset_okres!$D$2:$D$83,MATCH(Calc_UoZ!H37,dataset_okres!$B$2:$B$83,0)),"n/a")</f>
        <v>n/a</v>
      </c>
      <c r="X113" s="38" t="str">
        <f>IFERROR(INDEX(dataset_okres!$D$2:$D$83,MATCH(Calc_UoZ!I37,dataset_okres!$B$2:$B$83,0)),"n/a")</f>
        <v>n/a</v>
      </c>
      <c r="Y113" s="38" t="str">
        <f>IFERROR(INDEX(dataset_okres!$D$2:$D$83,MATCH(Calc_UoZ!J37,dataset_okres!$B$2:$B$83,0)),"n/a")</f>
        <v>n/a</v>
      </c>
      <c r="Z113" s="39" t="str">
        <f>IFERROR(INDEX(dataset_okres!$D$2:$D$83,MATCH(Calc_UoZ!K37,dataset_okres!$B$2:$B$83,0)),"n/a")</f>
        <v>n/a</v>
      </c>
      <c r="AA113" s="1">
        <f t="shared" si="6"/>
        <v>4623.4999999999991</v>
      </c>
      <c r="AC113" s="41" t="s">
        <v>37</v>
      </c>
      <c r="AD113" s="37">
        <f>IFERROR(INDEX(dataset_okres!$E$2:$E$83,MATCH(Calc_UoZ!A37,dataset_okres!$B$2:$B$83,0)),"")</f>
        <v>561.08333333333337</v>
      </c>
      <c r="AE113" s="38">
        <f>IFERROR(INDEX(dataset_okres!$E$2:$E$83,MATCH(Calc_UoZ!B37,dataset_okres!$B$2:$B$83,0)),"")</f>
        <v>203.41666666666674</v>
      </c>
      <c r="AF113" s="38">
        <f>IFERROR(INDEX(dataset_okres!$E$2:$E$83,MATCH(Calc_UoZ!C37,dataset_okres!$B$2:$B$83,0)),"")</f>
        <v>147.08333333333337</v>
      </c>
      <c r="AG113" s="38">
        <f>IFERROR(INDEX(dataset_okres!$E$2:$E$83,MATCH(Calc_UoZ!D37,dataset_okres!$B$2:$B$83,0)),"")</f>
        <v>1059.833333333333</v>
      </c>
      <c r="AH113" s="38">
        <f>IFERROR(INDEX(dataset_okres!$E$2:$E$83,MATCH(Calc_UoZ!E37,dataset_okres!$B$2:$B$83,0)),"")</f>
        <v>717.25</v>
      </c>
      <c r="AI113" s="38" t="str">
        <f>IFERROR(INDEX(dataset_okres!$E$2:$E$83,MATCH(Calc_UoZ!F37,dataset_okres!$B$2:$B$83,0)),"")</f>
        <v/>
      </c>
      <c r="AJ113" s="38" t="str">
        <f>IFERROR(INDEX(dataset_okres!$E$2:$E$83,MATCH(Calc_UoZ!G37,dataset_okres!$B$2:$B$83,0)),"")</f>
        <v/>
      </c>
      <c r="AK113" s="38" t="str">
        <f>IFERROR(INDEX(dataset_okres!$E$2:$E$83,MATCH(Calc_UoZ!H37,dataset_okres!$B$2:$B$83,0)),"")</f>
        <v/>
      </c>
      <c r="AL113" s="38" t="str">
        <f>IFERROR(INDEX(dataset_okres!$E$2:$E$83,MATCH(Calc_UoZ!I37,dataset_okres!$B$2:$B$83,0)),"")</f>
        <v/>
      </c>
      <c r="AM113" s="38" t="str">
        <f>IFERROR(INDEX(dataset_okres!$E$2:$E$83,MATCH(Calc_UoZ!J37,dataset_okres!$B$2:$B$83,0)),"")</f>
        <v/>
      </c>
      <c r="AN113" s="39" t="str">
        <f>IFERROR(INDEX(dataset_okres!$E$2:$E$83,MATCH(Calc_UoZ!K37,dataset_okres!$B$2:$B$83,0)),"")</f>
        <v/>
      </c>
      <c r="AO113" s="42">
        <f t="shared" si="7"/>
        <v>2688.6666666666665</v>
      </c>
    </row>
    <row r="114" spans="1:41" x14ac:dyDescent="0.45">
      <c r="A114" s="41" t="s">
        <v>20</v>
      </c>
      <c r="B114" s="37">
        <f>IFERROR(INDEX(dataset_okres!$C$2:$C$83,MATCH(Calc_UoZ!A38,dataset_okres!$B$2:$B$83,0)),"n/a")</f>
        <v>3702.75</v>
      </c>
      <c r="C114" s="38">
        <f>IFERROR(INDEX(dataset_okres!$C$2:$C$83,MATCH(Calc_UoZ!B38,dataset_okres!$B$2:$B$83,0)),"n/a")</f>
        <v>954.83333333333337</v>
      </c>
      <c r="D114" s="38">
        <f>IFERROR(INDEX(dataset_okres!$C$2:$C$83,MATCH(Calc_UoZ!C38,dataset_okres!$B$2:$B$83,0)),"n/a")</f>
        <v>734.83333333333337</v>
      </c>
      <c r="E114" s="38">
        <f>IFERROR(INDEX(dataset_okres!$C$2:$C$83,MATCH(Calc_UoZ!D38,dataset_okres!$B$2:$B$83,0)),"n/a")</f>
        <v>1656.5</v>
      </c>
      <c r="F114" s="38">
        <f>IFERROR(INDEX(dataset_okres!$C$2:$C$83,MATCH(Calc_UoZ!E38,dataset_okres!$B$2:$B$83,0)),"n/a")</f>
        <v>931.83333333333337</v>
      </c>
      <c r="G114" s="38">
        <f>IFERROR(INDEX(dataset_okres!$C$2:$C$83,MATCH(Calc_UoZ!F38,dataset_okres!$B$2:$B$83,0)),"n/a")</f>
        <v>984.41666666666663</v>
      </c>
      <c r="H114" s="38">
        <f>IFERROR(INDEX(dataset_okres!$C$2:$C$83,MATCH(Calc_UoZ!G38,dataset_okres!$B$2:$B$83,0)),"n/a")</f>
        <v>1367.0833333333333</v>
      </c>
      <c r="I114" s="38">
        <f>IFERROR(INDEX(dataset_okres!$C$2:$C$83,MATCH(Calc_UoZ!H38,dataset_okres!$B$2:$B$83,0)),"n/a")</f>
        <v>513.5</v>
      </c>
      <c r="J114" s="38">
        <f>IFERROR(INDEX(dataset_okres!$C$2:$C$83,MATCH(Calc_UoZ!I38,dataset_okres!$B$2:$B$83,0)),"n/a")</f>
        <v>2041.75</v>
      </c>
      <c r="K114" s="38">
        <f>IFERROR(INDEX(dataset_okres!$C$2:$C$83,MATCH(Calc_UoZ!J38,dataset_okres!$B$2:$B$83,0)),"n/a")</f>
        <v>3503.9166666666665</v>
      </c>
      <c r="L114" s="39" t="str">
        <f>IFERROR(INDEX(dataset_okres!$C$2:$C$83,MATCH(Calc_UoZ!K38,dataset_okres!$B$2:$B$83,0)),"n/a")</f>
        <v>n/a</v>
      </c>
      <c r="M114" s="1">
        <f t="shared" si="5"/>
        <v>16391.416666666668</v>
      </c>
      <c r="O114" s="41" t="s">
        <v>20</v>
      </c>
      <c r="P114" s="37">
        <f>IFERROR(INDEX(dataset_okres!$D$2:$D$83,MATCH(Calc_UoZ!A38,dataset_okres!$B$2:$B$83,0)),"n/a")</f>
        <v>846.08333333333337</v>
      </c>
      <c r="Q114" s="38">
        <f>IFERROR(INDEX(dataset_okres!$D$2:$D$83,MATCH(Calc_UoZ!B38,dataset_okres!$B$2:$B$83,0)),"n/a")</f>
        <v>179.83333333333334</v>
      </c>
      <c r="R114" s="38">
        <f>IFERROR(INDEX(dataset_okres!$D$2:$D$83,MATCH(Calc_UoZ!C38,dataset_okres!$B$2:$B$83,0)),"n/a")</f>
        <v>500</v>
      </c>
      <c r="S114" s="38">
        <f>IFERROR(INDEX(dataset_okres!$D$2:$D$83,MATCH(Calc_UoZ!D38,dataset_okres!$B$2:$B$83,0)),"n/a")</f>
        <v>1613.6666666666667</v>
      </c>
      <c r="T114" s="38">
        <f>IFERROR(INDEX(dataset_okres!$D$2:$D$83,MATCH(Calc_UoZ!E38,dataset_okres!$B$2:$B$83,0)),"n/a")</f>
        <v>784.75</v>
      </c>
      <c r="U114" s="38">
        <f>IFERROR(INDEX(dataset_okres!$D$2:$D$83,MATCH(Calc_UoZ!F38,dataset_okres!$B$2:$B$83,0)),"n/a")</f>
        <v>286.75</v>
      </c>
      <c r="V114" s="38">
        <f>IFERROR(INDEX(dataset_okres!$D$2:$D$83,MATCH(Calc_UoZ!G38,dataset_okres!$B$2:$B$83,0)),"n/a")</f>
        <v>268.91666666666669</v>
      </c>
      <c r="W114" s="38">
        <f>IFERROR(INDEX(dataset_okres!$D$2:$D$83,MATCH(Calc_UoZ!H38,dataset_okres!$B$2:$B$83,0)),"n/a")</f>
        <v>139.75</v>
      </c>
      <c r="X114" s="38">
        <f>IFERROR(INDEX(dataset_okres!$D$2:$D$83,MATCH(Calc_UoZ!I38,dataset_okres!$B$2:$B$83,0)),"n/a")</f>
        <v>456.16666666666669</v>
      </c>
      <c r="Y114" s="38">
        <f>IFERROR(INDEX(dataset_okres!$D$2:$D$83,MATCH(Calc_UoZ!J38,dataset_okres!$B$2:$B$83,0)),"n/a")</f>
        <v>2444.0833333333335</v>
      </c>
      <c r="Z114" s="39" t="str">
        <f>IFERROR(INDEX(dataset_okres!$D$2:$D$83,MATCH(Calc_UoZ!K38,dataset_okres!$B$2:$B$83,0)),"n/a")</f>
        <v>n/a</v>
      </c>
      <c r="AA114" s="1">
        <f t="shared" si="6"/>
        <v>7520.0000000000018</v>
      </c>
      <c r="AC114" s="41" t="s">
        <v>20</v>
      </c>
      <c r="AD114" s="37">
        <f>IFERROR(INDEX(dataset_okres!$E$2:$E$83,MATCH(Calc_UoZ!A38,dataset_okres!$B$2:$B$83,0)),"")</f>
        <v>2856.6666666666665</v>
      </c>
      <c r="AE114" s="38">
        <f>IFERROR(INDEX(dataset_okres!$E$2:$E$83,MATCH(Calc_UoZ!B38,dataset_okres!$B$2:$B$83,0)),"")</f>
        <v>775</v>
      </c>
      <c r="AF114" s="38">
        <f>IFERROR(INDEX(dataset_okres!$E$2:$E$83,MATCH(Calc_UoZ!C38,dataset_okres!$B$2:$B$83,0)),"")</f>
        <v>234.83333333333337</v>
      </c>
      <c r="AG114" s="38">
        <f>IFERROR(INDEX(dataset_okres!$E$2:$E$83,MATCH(Calc_UoZ!D38,dataset_okres!$B$2:$B$83,0)),"")</f>
        <v>42.833333333333258</v>
      </c>
      <c r="AH114" s="38">
        <f>IFERROR(INDEX(dataset_okres!$E$2:$E$83,MATCH(Calc_UoZ!E38,dataset_okres!$B$2:$B$83,0)),"")</f>
        <v>147.08333333333337</v>
      </c>
      <c r="AI114" s="38">
        <f>IFERROR(INDEX(dataset_okres!$E$2:$E$83,MATCH(Calc_UoZ!F38,dataset_okres!$B$2:$B$83,0)),"")</f>
        <v>697.66666666666663</v>
      </c>
      <c r="AJ114" s="38">
        <f>IFERROR(INDEX(dataset_okres!$E$2:$E$83,MATCH(Calc_UoZ!G38,dataset_okres!$B$2:$B$83,0)),"")</f>
        <v>1098.1666666666665</v>
      </c>
      <c r="AK114" s="38">
        <f>IFERROR(INDEX(dataset_okres!$E$2:$E$83,MATCH(Calc_UoZ!H38,dataset_okres!$B$2:$B$83,0)),"")</f>
        <v>373.75</v>
      </c>
      <c r="AL114" s="38">
        <f>IFERROR(INDEX(dataset_okres!$E$2:$E$83,MATCH(Calc_UoZ!I38,dataset_okres!$B$2:$B$83,0)),"")</f>
        <v>1585.5833333333333</v>
      </c>
      <c r="AM114" s="38">
        <f>IFERROR(INDEX(dataset_okres!$E$2:$E$83,MATCH(Calc_UoZ!J38,dataset_okres!$B$2:$B$83,0)),"")</f>
        <v>1059.833333333333</v>
      </c>
      <c r="AN114" s="39" t="str">
        <f>IFERROR(INDEX(dataset_okres!$E$2:$E$83,MATCH(Calc_UoZ!K38,dataset_okres!$B$2:$B$83,0)),"")</f>
        <v/>
      </c>
      <c r="AO114" s="42">
        <f t="shared" si="7"/>
        <v>8871.4166666666661</v>
      </c>
    </row>
    <row r="115" spans="1:41" x14ac:dyDescent="0.45">
      <c r="A115" s="41" t="s">
        <v>19</v>
      </c>
      <c r="B115" s="37">
        <f>IFERROR(INDEX(dataset_okres!$C$2:$C$83,MATCH(Calc_UoZ!A39,dataset_okres!$B$2:$B$83,0)),"n/a")</f>
        <v>954.83333333333337</v>
      </c>
      <c r="C115" s="38">
        <f>IFERROR(INDEX(dataset_okres!$C$2:$C$83,MATCH(Calc_UoZ!B39,dataset_okres!$B$2:$B$83,0)),"n/a")</f>
        <v>734.83333333333337</v>
      </c>
      <c r="D115" s="38">
        <f>IFERROR(INDEX(dataset_okres!$C$2:$C$83,MATCH(Calc_UoZ!C39,dataset_okres!$B$2:$B$83,0)),"n/a")</f>
        <v>3702.75</v>
      </c>
      <c r="E115" s="38">
        <f>IFERROR(INDEX(dataset_okres!$C$2:$C$83,MATCH(Calc_UoZ!D39,dataset_okres!$B$2:$B$83,0)),"n/a")</f>
        <v>788.25</v>
      </c>
      <c r="F115" s="38">
        <f>IFERROR(INDEX(dataset_okres!$C$2:$C$83,MATCH(Calc_UoZ!E39,dataset_okres!$B$2:$B$83,0)),"n/a")</f>
        <v>1767.25</v>
      </c>
      <c r="G115" s="38">
        <f>IFERROR(INDEX(dataset_okres!$C$2:$C$83,MATCH(Calc_UoZ!F39,dataset_okres!$B$2:$B$83,0)),"n/a")</f>
        <v>984.41666666666663</v>
      </c>
      <c r="H115" s="38" t="str">
        <f>IFERROR(INDEX(dataset_okres!$C$2:$C$83,MATCH(Calc_UoZ!G39,dataset_okres!$B$2:$B$83,0)),"n/a")</f>
        <v>n/a</v>
      </c>
      <c r="I115" s="38" t="str">
        <f>IFERROR(INDEX(dataset_okres!$C$2:$C$83,MATCH(Calc_UoZ!H39,dataset_okres!$B$2:$B$83,0)),"n/a")</f>
        <v>n/a</v>
      </c>
      <c r="J115" s="38" t="str">
        <f>IFERROR(INDEX(dataset_okres!$C$2:$C$83,MATCH(Calc_UoZ!I39,dataset_okres!$B$2:$B$83,0)),"n/a")</f>
        <v>n/a</v>
      </c>
      <c r="K115" s="38" t="str">
        <f>IFERROR(INDEX(dataset_okres!$C$2:$C$83,MATCH(Calc_UoZ!J39,dataset_okres!$B$2:$B$83,0)),"n/a")</f>
        <v>n/a</v>
      </c>
      <c r="L115" s="39" t="str">
        <f>IFERROR(INDEX(dataset_okres!$C$2:$C$83,MATCH(Calc_UoZ!K39,dataset_okres!$B$2:$B$83,0)),"n/a")</f>
        <v>n/a</v>
      </c>
      <c r="M115" s="1">
        <f t="shared" si="5"/>
        <v>8932.3333333333339</v>
      </c>
      <c r="O115" s="41" t="s">
        <v>19</v>
      </c>
      <c r="P115" s="37">
        <f>IFERROR(INDEX(dataset_okres!$D$2:$D$83,MATCH(Calc_UoZ!A39,dataset_okres!$B$2:$B$83,0)),"n/a")</f>
        <v>179.83333333333334</v>
      </c>
      <c r="Q115" s="38">
        <f>IFERROR(INDEX(dataset_okres!$D$2:$D$83,MATCH(Calc_UoZ!B39,dataset_okres!$B$2:$B$83,0)),"n/a")</f>
        <v>500</v>
      </c>
      <c r="R115" s="38">
        <f>IFERROR(INDEX(dataset_okres!$D$2:$D$83,MATCH(Calc_UoZ!C39,dataset_okres!$B$2:$B$83,0)),"n/a")</f>
        <v>846.08333333333337</v>
      </c>
      <c r="S115" s="38">
        <f>IFERROR(INDEX(dataset_okres!$D$2:$D$83,MATCH(Calc_UoZ!D39,dataset_okres!$B$2:$B$83,0)),"n/a")</f>
        <v>194.75</v>
      </c>
      <c r="T115" s="38">
        <f>IFERROR(INDEX(dataset_okres!$D$2:$D$83,MATCH(Calc_UoZ!E39,dataset_okres!$B$2:$B$83,0)),"n/a")</f>
        <v>1040.1666666666667</v>
      </c>
      <c r="U115" s="38">
        <f>IFERROR(INDEX(dataset_okres!$D$2:$D$83,MATCH(Calc_UoZ!F39,dataset_okres!$B$2:$B$83,0)),"n/a")</f>
        <v>286.75</v>
      </c>
      <c r="V115" s="38" t="str">
        <f>IFERROR(INDEX(dataset_okres!$D$2:$D$83,MATCH(Calc_UoZ!G39,dataset_okres!$B$2:$B$83,0)),"n/a")</f>
        <v>n/a</v>
      </c>
      <c r="W115" s="38" t="str">
        <f>IFERROR(INDEX(dataset_okres!$D$2:$D$83,MATCH(Calc_UoZ!H39,dataset_okres!$B$2:$B$83,0)),"n/a")</f>
        <v>n/a</v>
      </c>
      <c r="X115" s="38" t="str">
        <f>IFERROR(INDEX(dataset_okres!$D$2:$D$83,MATCH(Calc_UoZ!I39,dataset_okres!$B$2:$B$83,0)),"n/a")</f>
        <v>n/a</v>
      </c>
      <c r="Y115" s="38" t="str">
        <f>IFERROR(INDEX(dataset_okres!$D$2:$D$83,MATCH(Calc_UoZ!J39,dataset_okres!$B$2:$B$83,0)),"n/a")</f>
        <v>n/a</v>
      </c>
      <c r="Z115" s="39" t="str">
        <f>IFERROR(INDEX(dataset_okres!$D$2:$D$83,MATCH(Calc_UoZ!K39,dataset_okres!$B$2:$B$83,0)),"n/a")</f>
        <v>n/a</v>
      </c>
      <c r="AA115" s="1">
        <f t="shared" si="6"/>
        <v>3047.5833333333335</v>
      </c>
      <c r="AC115" s="41" t="s">
        <v>19</v>
      </c>
      <c r="AD115" s="37">
        <f>IFERROR(INDEX(dataset_okres!$E$2:$E$83,MATCH(Calc_UoZ!A39,dataset_okres!$B$2:$B$83,0)),"")</f>
        <v>775</v>
      </c>
      <c r="AE115" s="38">
        <f>IFERROR(INDEX(dataset_okres!$E$2:$E$83,MATCH(Calc_UoZ!B39,dataset_okres!$B$2:$B$83,0)),"")</f>
        <v>234.83333333333337</v>
      </c>
      <c r="AF115" s="38">
        <f>IFERROR(INDEX(dataset_okres!$E$2:$E$83,MATCH(Calc_UoZ!C39,dataset_okres!$B$2:$B$83,0)),"")</f>
        <v>2856.6666666666665</v>
      </c>
      <c r="AG115" s="38">
        <f>IFERROR(INDEX(dataset_okres!$E$2:$E$83,MATCH(Calc_UoZ!D39,dataset_okres!$B$2:$B$83,0)),"")</f>
        <v>593.5</v>
      </c>
      <c r="AH115" s="38">
        <f>IFERROR(INDEX(dataset_okres!$E$2:$E$83,MATCH(Calc_UoZ!E39,dataset_okres!$B$2:$B$83,0)),"")</f>
        <v>727.08333333333326</v>
      </c>
      <c r="AI115" s="38">
        <f>IFERROR(INDEX(dataset_okres!$E$2:$E$83,MATCH(Calc_UoZ!F39,dataset_okres!$B$2:$B$83,0)),"")</f>
        <v>697.66666666666663</v>
      </c>
      <c r="AJ115" s="38" t="str">
        <f>IFERROR(INDEX(dataset_okres!$E$2:$E$83,MATCH(Calc_UoZ!G39,dataset_okres!$B$2:$B$83,0)),"")</f>
        <v/>
      </c>
      <c r="AK115" s="38" t="str">
        <f>IFERROR(INDEX(dataset_okres!$E$2:$E$83,MATCH(Calc_UoZ!H39,dataset_okres!$B$2:$B$83,0)),"")</f>
        <v/>
      </c>
      <c r="AL115" s="38" t="str">
        <f>IFERROR(INDEX(dataset_okres!$E$2:$E$83,MATCH(Calc_UoZ!I39,dataset_okres!$B$2:$B$83,0)),"")</f>
        <v/>
      </c>
      <c r="AM115" s="38" t="str">
        <f>IFERROR(INDEX(dataset_okres!$E$2:$E$83,MATCH(Calc_UoZ!J39,dataset_okres!$B$2:$B$83,0)),"")</f>
        <v/>
      </c>
      <c r="AN115" s="39" t="str">
        <f>IFERROR(INDEX(dataset_okres!$E$2:$E$83,MATCH(Calc_UoZ!K39,dataset_okres!$B$2:$B$83,0)),"")</f>
        <v/>
      </c>
      <c r="AO115" s="42">
        <f t="shared" si="7"/>
        <v>5884.75</v>
      </c>
    </row>
    <row r="116" spans="1:41" x14ac:dyDescent="0.45">
      <c r="A116" s="41" t="s">
        <v>2</v>
      </c>
      <c r="B116" s="37">
        <f>IFERROR(INDEX(dataset_okres!$C$2:$C$83,MATCH(Calc_UoZ!A40,dataset_okres!$B$2:$B$83,0)),"n/a")</f>
        <v>1367.5</v>
      </c>
      <c r="C116" s="38">
        <f>IFERROR(INDEX(dataset_okres!$C$2:$C$83,MATCH(Calc_UoZ!B40,dataset_okres!$B$2:$B$83,0)),"n/a")</f>
        <v>7936.5833333333339</v>
      </c>
      <c r="D116" s="38">
        <f>IFERROR(INDEX(dataset_okres!$C$2:$C$83,MATCH(Calc_UoZ!C40,dataset_okres!$B$2:$B$83,0)),"n/a")</f>
        <v>1384.75</v>
      </c>
      <c r="E116" s="38">
        <f>IFERROR(INDEX(dataset_okres!$C$2:$C$83,MATCH(Calc_UoZ!D40,dataset_okres!$B$2:$B$83,0)),"n/a")</f>
        <v>1762.3333333333333</v>
      </c>
      <c r="F116" s="38">
        <f>IFERROR(INDEX(dataset_okres!$C$2:$C$83,MATCH(Calc_UoZ!E40,dataset_okres!$B$2:$B$83,0)),"n/a")</f>
        <v>2197.8333333333335</v>
      </c>
      <c r="G116" s="38" t="str">
        <f>IFERROR(INDEX(dataset_okres!$C$2:$C$83,MATCH(Calc_UoZ!F40,dataset_okres!$B$2:$B$83,0)),"n/a")</f>
        <v>n/a</v>
      </c>
      <c r="H116" s="38" t="str">
        <f>IFERROR(INDEX(dataset_okres!$C$2:$C$83,MATCH(Calc_UoZ!G40,dataset_okres!$B$2:$B$83,0)),"n/a")</f>
        <v>n/a</v>
      </c>
      <c r="I116" s="38" t="str">
        <f>IFERROR(INDEX(dataset_okres!$C$2:$C$83,MATCH(Calc_UoZ!H40,dataset_okres!$B$2:$B$83,0)),"n/a")</f>
        <v>n/a</v>
      </c>
      <c r="J116" s="38" t="str">
        <f>IFERROR(INDEX(dataset_okres!$C$2:$C$83,MATCH(Calc_UoZ!I40,dataset_okres!$B$2:$B$83,0)),"n/a")</f>
        <v>n/a</v>
      </c>
      <c r="K116" s="38" t="str">
        <f>IFERROR(INDEX(dataset_okres!$C$2:$C$83,MATCH(Calc_UoZ!J40,dataset_okres!$B$2:$B$83,0)),"n/a")</f>
        <v>n/a</v>
      </c>
      <c r="L116" s="39" t="str">
        <f>IFERROR(INDEX(dataset_okres!$C$2:$C$83,MATCH(Calc_UoZ!K40,dataset_okres!$B$2:$B$83,0)),"n/a")</f>
        <v>n/a</v>
      </c>
      <c r="M116" s="1">
        <f t="shared" si="5"/>
        <v>14649.000000000002</v>
      </c>
      <c r="O116" s="41" t="s">
        <v>2</v>
      </c>
      <c r="P116" s="37">
        <f>IFERROR(INDEX(dataset_okres!$D$2:$D$83,MATCH(Calc_UoZ!A40,dataset_okres!$B$2:$B$83,0)),"n/a")</f>
        <v>228.91666666666666</v>
      </c>
      <c r="Q116" s="38">
        <f>IFERROR(INDEX(dataset_okres!$D$2:$D$83,MATCH(Calc_UoZ!B40,dataset_okres!$B$2:$B$83,0)),"n/a")</f>
        <v>25404.249999999996</v>
      </c>
      <c r="R116" s="38">
        <f>IFERROR(INDEX(dataset_okres!$D$2:$D$83,MATCH(Calc_UoZ!C40,dataset_okres!$B$2:$B$83,0)),"n/a")</f>
        <v>3157.25</v>
      </c>
      <c r="S116" s="38">
        <f>IFERROR(INDEX(dataset_okres!$D$2:$D$83,MATCH(Calc_UoZ!D40,dataset_okres!$B$2:$B$83,0)),"n/a")</f>
        <v>1640.25</v>
      </c>
      <c r="T116" s="38">
        <f>IFERROR(INDEX(dataset_okres!$D$2:$D$83,MATCH(Calc_UoZ!E40,dataset_okres!$B$2:$B$83,0)),"n/a")</f>
        <v>4289.333333333333</v>
      </c>
      <c r="U116" s="38" t="str">
        <f>IFERROR(INDEX(dataset_okres!$D$2:$D$83,MATCH(Calc_UoZ!F40,dataset_okres!$B$2:$B$83,0)),"n/a")</f>
        <v>n/a</v>
      </c>
      <c r="V116" s="38" t="str">
        <f>IFERROR(INDEX(dataset_okres!$D$2:$D$83,MATCH(Calc_UoZ!G40,dataset_okres!$B$2:$B$83,0)),"n/a")</f>
        <v>n/a</v>
      </c>
      <c r="W116" s="38" t="str">
        <f>IFERROR(INDEX(dataset_okres!$D$2:$D$83,MATCH(Calc_UoZ!H40,dataset_okres!$B$2:$B$83,0)),"n/a")</f>
        <v>n/a</v>
      </c>
      <c r="X116" s="38" t="str">
        <f>IFERROR(INDEX(dataset_okres!$D$2:$D$83,MATCH(Calc_UoZ!I40,dataset_okres!$B$2:$B$83,0)),"n/a")</f>
        <v>n/a</v>
      </c>
      <c r="Y116" s="38" t="str">
        <f>IFERROR(INDEX(dataset_okres!$D$2:$D$83,MATCH(Calc_UoZ!J40,dataset_okres!$B$2:$B$83,0)),"n/a")</f>
        <v>n/a</v>
      </c>
      <c r="Z116" s="39" t="str">
        <f>IFERROR(INDEX(dataset_okres!$D$2:$D$83,MATCH(Calc_UoZ!K40,dataset_okres!$B$2:$B$83,0)),"n/a")</f>
        <v>n/a</v>
      </c>
      <c r="AA116" s="1">
        <f t="shared" si="6"/>
        <v>34720</v>
      </c>
      <c r="AC116" s="41" t="s">
        <v>2</v>
      </c>
      <c r="AD116" s="37">
        <f>IFERROR(INDEX(dataset_okres!$E$2:$E$83,MATCH(Calc_UoZ!A40,dataset_okres!$B$2:$B$83,0)),"")</f>
        <v>1138.5833333333333</v>
      </c>
      <c r="AE116" s="38">
        <f>IFERROR(INDEX(dataset_okres!$E$2:$E$83,MATCH(Calc_UoZ!B40,dataset_okres!$B$2:$B$83,0)),"")</f>
        <v>-17467.666666666664</v>
      </c>
      <c r="AF116" s="38">
        <f>IFERROR(INDEX(dataset_okres!$E$2:$E$83,MATCH(Calc_UoZ!C40,dataset_okres!$B$2:$B$83,0)),"")</f>
        <v>-1772.5</v>
      </c>
      <c r="AG116" s="38">
        <f>IFERROR(INDEX(dataset_okres!$E$2:$E$83,MATCH(Calc_UoZ!D40,dataset_okres!$B$2:$B$83,0)),"")</f>
        <v>122.08333333333326</v>
      </c>
      <c r="AH116" s="38">
        <f>IFERROR(INDEX(dataset_okres!$E$2:$E$83,MATCH(Calc_UoZ!E40,dataset_okres!$B$2:$B$83,0)),"")</f>
        <v>-2091.4999999999995</v>
      </c>
      <c r="AI116" s="38" t="str">
        <f>IFERROR(INDEX(dataset_okres!$E$2:$E$83,MATCH(Calc_UoZ!F40,dataset_okres!$B$2:$B$83,0)),"")</f>
        <v/>
      </c>
      <c r="AJ116" s="38" t="str">
        <f>IFERROR(INDEX(dataset_okres!$E$2:$E$83,MATCH(Calc_UoZ!G40,dataset_okres!$B$2:$B$83,0)),"")</f>
        <v/>
      </c>
      <c r="AK116" s="38" t="str">
        <f>IFERROR(INDEX(dataset_okres!$E$2:$E$83,MATCH(Calc_UoZ!H40,dataset_okres!$B$2:$B$83,0)),"")</f>
        <v/>
      </c>
      <c r="AL116" s="38" t="str">
        <f>IFERROR(INDEX(dataset_okres!$E$2:$E$83,MATCH(Calc_UoZ!I40,dataset_okres!$B$2:$B$83,0)),"")</f>
        <v/>
      </c>
      <c r="AM116" s="38" t="str">
        <f>IFERROR(INDEX(dataset_okres!$E$2:$E$83,MATCH(Calc_UoZ!J40,dataset_okres!$B$2:$B$83,0)),"")</f>
        <v/>
      </c>
      <c r="AN116" s="39" t="str">
        <f>IFERROR(INDEX(dataset_okres!$E$2:$E$83,MATCH(Calc_UoZ!K40,dataset_okres!$B$2:$B$83,0)),"")</f>
        <v/>
      </c>
      <c r="AO116" s="42">
        <f t="shared" si="7"/>
        <v>-20070.999999999996</v>
      </c>
    </row>
    <row r="117" spans="1:41" x14ac:dyDescent="0.45">
      <c r="A117" s="41" t="s">
        <v>53</v>
      </c>
      <c r="B117" s="37">
        <f>IFERROR(INDEX(dataset_okres!$C$2:$C$83,MATCH(Calc_UoZ!A41,dataset_okres!$B$2:$B$83,0)),"n/a")</f>
        <v>1025.8333333333333</v>
      </c>
      <c r="C117" s="38">
        <f>IFERROR(INDEX(dataset_okres!$C$2:$C$83,MATCH(Calc_UoZ!B41,dataset_okres!$B$2:$B$83,0)),"n/a")</f>
        <v>2197.8333333333335</v>
      </c>
      <c r="D117" s="38">
        <f>IFERROR(INDEX(dataset_okres!$C$2:$C$83,MATCH(Calc_UoZ!C41,dataset_okres!$B$2:$B$83,0)),"n/a")</f>
        <v>775</v>
      </c>
      <c r="E117" s="38">
        <f>IFERROR(INDEX(dataset_okres!$C$2:$C$83,MATCH(Calc_UoZ!D41,dataset_okres!$B$2:$B$83,0)),"n/a")</f>
        <v>1767.25</v>
      </c>
      <c r="F117" s="38">
        <f>IFERROR(INDEX(dataset_okres!$C$2:$C$83,MATCH(Calc_UoZ!E41,dataset_okres!$B$2:$B$83,0)),"n/a")</f>
        <v>492</v>
      </c>
      <c r="G117" s="38">
        <f>IFERROR(INDEX(dataset_okres!$C$2:$C$83,MATCH(Calc_UoZ!F41,dataset_okres!$B$2:$B$83,0)),"n/a")</f>
        <v>1194.5833333333333</v>
      </c>
      <c r="H117" s="38" t="str">
        <f>IFERROR(INDEX(dataset_okres!$C$2:$C$83,MATCH(Calc_UoZ!G41,dataset_okres!$B$2:$B$83,0)),"n/a")</f>
        <v>n/a</v>
      </c>
      <c r="I117" s="38" t="str">
        <f>IFERROR(INDEX(dataset_okres!$C$2:$C$83,MATCH(Calc_UoZ!H41,dataset_okres!$B$2:$B$83,0)),"n/a")</f>
        <v>n/a</v>
      </c>
      <c r="J117" s="38" t="str">
        <f>IFERROR(INDEX(dataset_okres!$C$2:$C$83,MATCH(Calc_UoZ!I41,dataset_okres!$B$2:$B$83,0)),"n/a")</f>
        <v>n/a</v>
      </c>
      <c r="K117" s="38" t="str">
        <f>IFERROR(INDEX(dataset_okres!$C$2:$C$83,MATCH(Calc_UoZ!J41,dataset_okres!$B$2:$B$83,0)),"n/a")</f>
        <v>n/a</v>
      </c>
      <c r="L117" s="39" t="str">
        <f>IFERROR(INDEX(dataset_okres!$C$2:$C$83,MATCH(Calc_UoZ!K41,dataset_okres!$B$2:$B$83,0)),"n/a")</f>
        <v>n/a</v>
      </c>
      <c r="M117" s="1">
        <f t="shared" si="5"/>
        <v>7452.5</v>
      </c>
      <c r="O117" s="41" t="s">
        <v>53</v>
      </c>
      <c r="P117" s="37">
        <f>IFERROR(INDEX(dataset_okres!$D$2:$D$83,MATCH(Calc_UoZ!A41,dataset_okres!$B$2:$B$83,0)),"n/a")</f>
        <v>379.33333333333331</v>
      </c>
      <c r="Q117" s="38">
        <f>IFERROR(INDEX(dataset_okres!$D$2:$D$83,MATCH(Calc_UoZ!B41,dataset_okres!$B$2:$B$83,0)),"n/a")</f>
        <v>4289.333333333333</v>
      </c>
      <c r="R117" s="38">
        <f>IFERROR(INDEX(dataset_okres!$D$2:$D$83,MATCH(Calc_UoZ!C41,dataset_okres!$B$2:$B$83,0)),"n/a")</f>
        <v>1353.0833333333333</v>
      </c>
      <c r="S117" s="38">
        <f>IFERROR(INDEX(dataset_okres!$D$2:$D$83,MATCH(Calc_UoZ!D41,dataset_okres!$B$2:$B$83,0)),"n/a")</f>
        <v>1040.1666666666667</v>
      </c>
      <c r="T117" s="38">
        <f>IFERROR(INDEX(dataset_okres!$D$2:$D$83,MATCH(Calc_UoZ!E41,dataset_okres!$B$2:$B$83,0)),"n/a")</f>
        <v>254.5</v>
      </c>
      <c r="U117" s="38">
        <f>IFERROR(INDEX(dataset_okres!$D$2:$D$83,MATCH(Calc_UoZ!F41,dataset_okres!$B$2:$B$83,0)),"n/a")</f>
        <v>1471.5</v>
      </c>
      <c r="V117" s="38" t="str">
        <f>IFERROR(INDEX(dataset_okres!$D$2:$D$83,MATCH(Calc_UoZ!G41,dataset_okres!$B$2:$B$83,0)),"n/a")</f>
        <v>n/a</v>
      </c>
      <c r="W117" s="38" t="str">
        <f>IFERROR(INDEX(dataset_okres!$D$2:$D$83,MATCH(Calc_UoZ!H41,dataset_okres!$B$2:$B$83,0)),"n/a")</f>
        <v>n/a</v>
      </c>
      <c r="X117" s="38" t="str">
        <f>IFERROR(INDEX(dataset_okres!$D$2:$D$83,MATCH(Calc_UoZ!I41,dataset_okres!$B$2:$B$83,0)),"n/a")</f>
        <v>n/a</v>
      </c>
      <c r="Y117" s="38" t="str">
        <f>IFERROR(INDEX(dataset_okres!$D$2:$D$83,MATCH(Calc_UoZ!J41,dataset_okres!$B$2:$B$83,0)),"n/a")</f>
        <v>n/a</v>
      </c>
      <c r="Z117" s="39" t="str">
        <f>IFERROR(INDEX(dataset_okres!$D$2:$D$83,MATCH(Calc_UoZ!K41,dataset_okres!$B$2:$B$83,0)),"n/a")</f>
        <v>n/a</v>
      </c>
      <c r="AA117" s="1">
        <f t="shared" si="6"/>
        <v>8787.9166666666661</v>
      </c>
      <c r="AC117" s="41" t="s">
        <v>53</v>
      </c>
      <c r="AD117" s="37">
        <f>IFERROR(INDEX(dataset_okres!$E$2:$E$83,MATCH(Calc_UoZ!A41,dataset_okres!$B$2:$B$83,0)),"")</f>
        <v>646.5</v>
      </c>
      <c r="AE117" s="38">
        <f>IFERROR(INDEX(dataset_okres!$E$2:$E$83,MATCH(Calc_UoZ!B41,dataset_okres!$B$2:$B$83,0)),"")</f>
        <v>-2091.4999999999995</v>
      </c>
      <c r="AF117" s="38">
        <f>IFERROR(INDEX(dataset_okres!$E$2:$E$83,MATCH(Calc_UoZ!C41,dataset_okres!$B$2:$B$83,0)),"")</f>
        <v>-578.08333333333326</v>
      </c>
      <c r="AG117" s="38">
        <f>IFERROR(INDEX(dataset_okres!$E$2:$E$83,MATCH(Calc_UoZ!D41,dataset_okres!$B$2:$B$83,0)),"")</f>
        <v>727.08333333333326</v>
      </c>
      <c r="AH117" s="38">
        <f>IFERROR(INDEX(dataset_okres!$E$2:$E$83,MATCH(Calc_UoZ!E41,dataset_okres!$B$2:$B$83,0)),"")</f>
        <v>237.5</v>
      </c>
      <c r="AI117" s="38">
        <f>IFERROR(INDEX(dataset_okres!$E$2:$E$83,MATCH(Calc_UoZ!F41,dataset_okres!$B$2:$B$83,0)),"")</f>
        <v>-276.91666666666674</v>
      </c>
      <c r="AJ117" s="38" t="str">
        <f>IFERROR(INDEX(dataset_okres!$E$2:$E$83,MATCH(Calc_UoZ!G41,dataset_okres!$B$2:$B$83,0)),"")</f>
        <v/>
      </c>
      <c r="AK117" s="38" t="str">
        <f>IFERROR(INDEX(dataset_okres!$E$2:$E$83,MATCH(Calc_UoZ!H41,dataset_okres!$B$2:$B$83,0)),"")</f>
        <v/>
      </c>
      <c r="AL117" s="38" t="str">
        <f>IFERROR(INDEX(dataset_okres!$E$2:$E$83,MATCH(Calc_UoZ!I41,dataset_okres!$B$2:$B$83,0)),"")</f>
        <v/>
      </c>
      <c r="AM117" s="38" t="str">
        <f>IFERROR(INDEX(dataset_okres!$E$2:$E$83,MATCH(Calc_UoZ!J41,dataset_okres!$B$2:$B$83,0)),"")</f>
        <v/>
      </c>
      <c r="AN117" s="39" t="str">
        <f>IFERROR(INDEX(dataset_okres!$E$2:$E$83,MATCH(Calc_UoZ!K41,dataset_okres!$B$2:$B$83,0)),"")</f>
        <v/>
      </c>
      <c r="AO117" s="42">
        <f t="shared" si="7"/>
        <v>-1335.4166666666663</v>
      </c>
    </row>
    <row r="118" spans="1:41" x14ac:dyDescent="0.45">
      <c r="A118" s="41" t="s">
        <v>15</v>
      </c>
      <c r="B118" s="37">
        <f>IFERROR(INDEX(dataset_okres!$C$2:$C$83,MATCH(Calc_UoZ!A42,dataset_okres!$B$2:$B$83,0)),"n/a")</f>
        <v>6707.166666666667</v>
      </c>
      <c r="C118" s="38">
        <f>IFERROR(INDEX(dataset_okres!$C$2:$C$83,MATCH(Calc_UoZ!B42,dataset_okres!$B$2:$B$83,0)),"n/a")</f>
        <v>1593.3333333333333</v>
      </c>
      <c r="D118" s="38">
        <f>IFERROR(INDEX(dataset_okres!$C$2:$C$83,MATCH(Calc_UoZ!C42,dataset_okres!$B$2:$B$83,0)),"n/a")</f>
        <v>3961.25</v>
      </c>
      <c r="E118" s="38">
        <f>IFERROR(INDEX(dataset_okres!$C$2:$C$83,MATCH(Calc_UoZ!D42,dataset_okres!$B$2:$B$83,0)),"n/a")</f>
        <v>4633.5</v>
      </c>
      <c r="F118" s="38">
        <f>IFERROR(INDEX(dataset_okres!$C$2:$C$83,MATCH(Calc_UoZ!E42,dataset_okres!$B$2:$B$83,0)),"n/a")</f>
        <v>1938.5</v>
      </c>
      <c r="G118" s="38">
        <f>IFERROR(INDEX(dataset_okres!$C$2:$C$83,MATCH(Calc_UoZ!F42,dataset_okres!$B$2:$B$83,0)),"n/a")</f>
        <v>5841.583333333333</v>
      </c>
      <c r="H118" s="38">
        <f>IFERROR(INDEX(dataset_okres!$C$2:$C$83,MATCH(Calc_UoZ!G42,dataset_okres!$B$2:$B$83,0)),"n/a")</f>
        <v>1624.0833333333333</v>
      </c>
      <c r="I118" s="38">
        <f>IFERROR(INDEX(dataset_okres!$C$2:$C$83,MATCH(Calc_UoZ!H42,dataset_okres!$B$2:$B$83,0)),"n/a")</f>
        <v>5861.5</v>
      </c>
      <c r="J118" s="38">
        <f>IFERROR(INDEX(dataset_okres!$C$2:$C$83,MATCH(Calc_UoZ!I42,dataset_okres!$B$2:$B$83,0)),"n/a")</f>
        <v>4168.666666666667</v>
      </c>
      <c r="K118" s="38" t="str">
        <f>IFERROR(INDEX(dataset_okres!$C$2:$C$83,MATCH(Calc_UoZ!J42,dataset_okres!$B$2:$B$83,0)),"n/a")</f>
        <v>n/a</v>
      </c>
      <c r="L118" s="39" t="str">
        <f>IFERROR(INDEX(dataset_okres!$C$2:$C$83,MATCH(Calc_UoZ!K42,dataset_okres!$B$2:$B$83,0)),"n/a")</f>
        <v>n/a</v>
      </c>
      <c r="M118" s="1">
        <f t="shared" si="5"/>
        <v>36329.583333333328</v>
      </c>
      <c r="O118" s="41" t="s">
        <v>15</v>
      </c>
      <c r="P118" s="37">
        <f>IFERROR(INDEX(dataset_okres!$D$2:$D$83,MATCH(Calc_UoZ!A42,dataset_okres!$B$2:$B$83,0)),"n/a")</f>
        <v>383</v>
      </c>
      <c r="Q118" s="38">
        <f>IFERROR(INDEX(dataset_okres!$D$2:$D$83,MATCH(Calc_UoZ!B42,dataset_okres!$B$2:$B$83,0)),"n/a")</f>
        <v>48.416666666666664</v>
      </c>
      <c r="R118" s="38">
        <f>IFERROR(INDEX(dataset_okres!$D$2:$D$83,MATCH(Calc_UoZ!C42,dataset_okres!$B$2:$B$83,0)),"n/a")</f>
        <v>56.5</v>
      </c>
      <c r="S118" s="38">
        <f>IFERROR(INDEX(dataset_okres!$D$2:$D$83,MATCH(Calc_UoZ!D42,dataset_okres!$B$2:$B$83,0)),"n/a")</f>
        <v>194.33333333333334</v>
      </c>
      <c r="T118" s="38">
        <f>IFERROR(INDEX(dataset_okres!$D$2:$D$83,MATCH(Calc_UoZ!E42,dataset_okres!$B$2:$B$83,0)),"n/a")</f>
        <v>162.41666666666666</v>
      </c>
      <c r="U118" s="38">
        <f>IFERROR(INDEX(dataset_okres!$D$2:$D$83,MATCH(Calc_UoZ!F42,dataset_okres!$B$2:$B$83,0)),"n/a")</f>
        <v>316.91666666666669</v>
      </c>
      <c r="V118" s="38">
        <f>IFERROR(INDEX(dataset_okres!$D$2:$D$83,MATCH(Calc_UoZ!G42,dataset_okres!$B$2:$B$83,0)),"n/a")</f>
        <v>34.583333333333336</v>
      </c>
      <c r="W118" s="38">
        <f>IFERROR(INDEX(dataset_okres!$D$2:$D$83,MATCH(Calc_UoZ!H42,dataset_okres!$B$2:$B$83,0)),"n/a")</f>
        <v>159</v>
      </c>
      <c r="X118" s="38">
        <f>IFERROR(INDEX(dataset_okres!$D$2:$D$83,MATCH(Calc_UoZ!I42,dataset_okres!$B$2:$B$83,0)),"n/a")</f>
        <v>246</v>
      </c>
      <c r="Y118" s="38" t="str">
        <f>IFERROR(INDEX(dataset_okres!$D$2:$D$83,MATCH(Calc_UoZ!J42,dataset_okres!$B$2:$B$83,0)),"n/a")</f>
        <v>n/a</v>
      </c>
      <c r="Z118" s="39" t="str">
        <f>IFERROR(INDEX(dataset_okres!$D$2:$D$83,MATCH(Calc_UoZ!K42,dataset_okres!$B$2:$B$83,0)),"n/a")</f>
        <v>n/a</v>
      </c>
      <c r="AA118" s="1">
        <f t="shared" si="6"/>
        <v>1601.1666666666665</v>
      </c>
      <c r="AC118" s="41" t="s">
        <v>15</v>
      </c>
      <c r="AD118" s="37">
        <f>IFERROR(INDEX(dataset_okres!$E$2:$E$83,MATCH(Calc_UoZ!A42,dataset_okres!$B$2:$B$83,0)),"")</f>
        <v>6324.166666666667</v>
      </c>
      <c r="AE118" s="38">
        <f>IFERROR(INDEX(dataset_okres!$E$2:$E$83,MATCH(Calc_UoZ!B42,dataset_okres!$B$2:$B$83,0)),"")</f>
        <v>1544.9166666666665</v>
      </c>
      <c r="AF118" s="38">
        <f>IFERROR(INDEX(dataset_okres!$E$2:$E$83,MATCH(Calc_UoZ!C42,dataset_okres!$B$2:$B$83,0)),"")</f>
        <v>3904.75</v>
      </c>
      <c r="AG118" s="38">
        <f>IFERROR(INDEX(dataset_okres!$E$2:$E$83,MATCH(Calc_UoZ!D42,dataset_okres!$B$2:$B$83,0)),"")</f>
        <v>4439.166666666667</v>
      </c>
      <c r="AH118" s="38">
        <f>IFERROR(INDEX(dataset_okres!$E$2:$E$83,MATCH(Calc_UoZ!E42,dataset_okres!$B$2:$B$83,0)),"")</f>
        <v>1776.0833333333333</v>
      </c>
      <c r="AI118" s="38">
        <f>IFERROR(INDEX(dataset_okres!$E$2:$E$83,MATCH(Calc_UoZ!F42,dataset_okres!$B$2:$B$83,0)),"")</f>
        <v>5524.6666666666661</v>
      </c>
      <c r="AJ118" s="38">
        <f>IFERROR(INDEX(dataset_okres!$E$2:$E$83,MATCH(Calc_UoZ!G42,dataset_okres!$B$2:$B$83,0)),"")</f>
        <v>1589.5</v>
      </c>
      <c r="AK118" s="38">
        <f>IFERROR(INDEX(dataset_okres!$E$2:$E$83,MATCH(Calc_UoZ!H42,dataset_okres!$B$2:$B$83,0)),"")</f>
        <v>5702.5</v>
      </c>
      <c r="AL118" s="38">
        <f>IFERROR(INDEX(dataset_okres!$E$2:$E$83,MATCH(Calc_UoZ!I42,dataset_okres!$B$2:$B$83,0)),"")</f>
        <v>3922.666666666667</v>
      </c>
      <c r="AM118" s="38" t="str">
        <f>IFERROR(INDEX(dataset_okres!$E$2:$E$83,MATCH(Calc_UoZ!J42,dataset_okres!$B$2:$B$83,0)),"")</f>
        <v/>
      </c>
      <c r="AN118" s="39" t="str">
        <f>IFERROR(INDEX(dataset_okres!$E$2:$E$83,MATCH(Calc_UoZ!K42,dataset_okres!$B$2:$B$83,0)),"")</f>
        <v/>
      </c>
      <c r="AO118" s="42">
        <f t="shared" si="7"/>
        <v>34728.416666666664</v>
      </c>
    </row>
    <row r="119" spans="1:41" x14ac:dyDescent="0.45">
      <c r="A119" s="41" t="s">
        <v>29</v>
      </c>
      <c r="B119" s="37">
        <f>IFERROR(INDEX(dataset_okres!$C$2:$C$83,MATCH(Calc_UoZ!A43,dataset_okres!$B$2:$B$83,0)),"n/a")</f>
        <v>3268.5</v>
      </c>
      <c r="C119" s="38">
        <f>IFERROR(INDEX(dataset_okres!$C$2:$C$83,MATCH(Calc_UoZ!B43,dataset_okres!$B$2:$B$83,0)),"n/a")</f>
        <v>5888</v>
      </c>
      <c r="D119" s="38">
        <f>IFERROR(INDEX(dataset_okres!$C$2:$C$83,MATCH(Calc_UoZ!C43,dataset_okres!$B$2:$B$83,0)),"n/a")</f>
        <v>1593.3333333333333</v>
      </c>
      <c r="E119" s="38">
        <f>IFERROR(INDEX(dataset_okres!$C$2:$C$83,MATCH(Calc_UoZ!D43,dataset_okres!$B$2:$B$83,0)),"n/a")</f>
        <v>2306.5833333333335</v>
      </c>
      <c r="F119" s="38">
        <f>IFERROR(INDEX(dataset_okres!$C$2:$C$83,MATCH(Calc_UoZ!E43,dataset_okres!$B$2:$B$83,0)),"n/a")</f>
        <v>4356.333333333333</v>
      </c>
      <c r="G119" s="38">
        <f>IFERROR(INDEX(dataset_okres!$C$2:$C$83,MATCH(Calc_UoZ!F43,dataset_okres!$B$2:$B$83,0)),"n/a")</f>
        <v>4168.666666666667</v>
      </c>
      <c r="H119" s="38">
        <f>IFERROR(INDEX(dataset_okres!$C$2:$C$83,MATCH(Calc_UoZ!G43,dataset_okres!$B$2:$B$83,0)),"n/a")</f>
        <v>2132.4166666666665</v>
      </c>
      <c r="I119" s="38" t="str">
        <f>IFERROR(INDEX(dataset_okres!$C$2:$C$83,MATCH(Calc_UoZ!H43,dataset_okres!$B$2:$B$83,0)),"n/a")</f>
        <v>n/a</v>
      </c>
      <c r="J119" s="38" t="str">
        <f>IFERROR(INDEX(dataset_okres!$C$2:$C$83,MATCH(Calc_UoZ!I43,dataset_okres!$B$2:$B$83,0)),"n/a")</f>
        <v>n/a</v>
      </c>
      <c r="K119" s="38" t="str">
        <f>IFERROR(INDEX(dataset_okres!$C$2:$C$83,MATCH(Calc_UoZ!J43,dataset_okres!$B$2:$B$83,0)),"n/a")</f>
        <v>n/a</v>
      </c>
      <c r="L119" s="39" t="str">
        <f>IFERROR(INDEX(dataset_okres!$C$2:$C$83,MATCH(Calc_UoZ!K43,dataset_okres!$B$2:$B$83,0)),"n/a")</f>
        <v>n/a</v>
      </c>
      <c r="M119" s="1">
        <f t="shared" si="5"/>
        <v>23713.833333333336</v>
      </c>
      <c r="O119" s="41" t="s">
        <v>29</v>
      </c>
      <c r="P119" s="37">
        <f>IFERROR(INDEX(dataset_okres!$D$2:$D$83,MATCH(Calc_UoZ!A43,dataset_okres!$B$2:$B$83,0)),"n/a")</f>
        <v>573.83333333333337</v>
      </c>
      <c r="Q119" s="38">
        <f>IFERROR(INDEX(dataset_okres!$D$2:$D$83,MATCH(Calc_UoZ!B43,dataset_okres!$B$2:$B$83,0)),"n/a")</f>
        <v>137.41666666666666</v>
      </c>
      <c r="R119" s="38">
        <f>IFERROR(INDEX(dataset_okres!$D$2:$D$83,MATCH(Calc_UoZ!C43,dataset_okres!$B$2:$B$83,0)),"n/a")</f>
        <v>48.416666666666664</v>
      </c>
      <c r="S119" s="38">
        <f>IFERROR(INDEX(dataset_okres!$D$2:$D$83,MATCH(Calc_UoZ!D43,dataset_okres!$B$2:$B$83,0)),"n/a")</f>
        <v>132.58333333333334</v>
      </c>
      <c r="T119" s="38">
        <f>IFERROR(INDEX(dataset_okres!$D$2:$D$83,MATCH(Calc_UoZ!E43,dataset_okres!$B$2:$B$83,0)),"n/a")</f>
        <v>108.66666666666667</v>
      </c>
      <c r="U119" s="38">
        <f>IFERROR(INDEX(dataset_okres!$D$2:$D$83,MATCH(Calc_UoZ!F43,dataset_okres!$B$2:$B$83,0)),"n/a")</f>
        <v>246</v>
      </c>
      <c r="V119" s="38">
        <f>IFERROR(INDEX(dataset_okres!$D$2:$D$83,MATCH(Calc_UoZ!G43,dataset_okres!$B$2:$B$83,0)),"n/a")</f>
        <v>636.5</v>
      </c>
      <c r="W119" s="38" t="str">
        <f>IFERROR(INDEX(dataset_okres!$D$2:$D$83,MATCH(Calc_UoZ!H43,dataset_okres!$B$2:$B$83,0)),"n/a")</f>
        <v>n/a</v>
      </c>
      <c r="X119" s="38" t="str">
        <f>IFERROR(INDEX(dataset_okres!$D$2:$D$83,MATCH(Calc_UoZ!I43,dataset_okres!$B$2:$B$83,0)),"n/a")</f>
        <v>n/a</v>
      </c>
      <c r="Y119" s="38" t="str">
        <f>IFERROR(INDEX(dataset_okres!$D$2:$D$83,MATCH(Calc_UoZ!J43,dataset_okres!$B$2:$B$83,0)),"n/a")</f>
        <v>n/a</v>
      </c>
      <c r="Z119" s="39" t="str">
        <f>IFERROR(INDEX(dataset_okres!$D$2:$D$83,MATCH(Calc_UoZ!K43,dataset_okres!$B$2:$B$83,0)),"n/a")</f>
        <v>n/a</v>
      </c>
      <c r="AA119" s="1">
        <f t="shared" si="6"/>
        <v>1883.4166666666665</v>
      </c>
      <c r="AC119" s="41" t="s">
        <v>29</v>
      </c>
      <c r="AD119" s="37">
        <f>IFERROR(INDEX(dataset_okres!$E$2:$E$83,MATCH(Calc_UoZ!A43,dataset_okres!$B$2:$B$83,0)),"")</f>
        <v>2694.6666666666665</v>
      </c>
      <c r="AE119" s="38">
        <f>IFERROR(INDEX(dataset_okres!$E$2:$E$83,MATCH(Calc_UoZ!B43,dataset_okres!$B$2:$B$83,0)),"")</f>
        <v>5750.583333333333</v>
      </c>
      <c r="AF119" s="38">
        <f>IFERROR(INDEX(dataset_okres!$E$2:$E$83,MATCH(Calc_UoZ!C43,dataset_okres!$B$2:$B$83,0)),"")</f>
        <v>1544.9166666666665</v>
      </c>
      <c r="AG119" s="38">
        <f>IFERROR(INDEX(dataset_okres!$E$2:$E$83,MATCH(Calc_UoZ!D43,dataset_okres!$B$2:$B$83,0)),"")</f>
        <v>2174</v>
      </c>
      <c r="AH119" s="38">
        <f>IFERROR(INDEX(dataset_okres!$E$2:$E$83,MATCH(Calc_UoZ!E43,dataset_okres!$B$2:$B$83,0)),"")</f>
        <v>4247.6666666666661</v>
      </c>
      <c r="AI119" s="38">
        <f>IFERROR(INDEX(dataset_okres!$E$2:$E$83,MATCH(Calc_UoZ!F43,dataset_okres!$B$2:$B$83,0)),"")</f>
        <v>3922.666666666667</v>
      </c>
      <c r="AJ119" s="38">
        <f>IFERROR(INDEX(dataset_okres!$E$2:$E$83,MATCH(Calc_UoZ!G43,dataset_okres!$B$2:$B$83,0)),"")</f>
        <v>1495.9166666666665</v>
      </c>
      <c r="AK119" s="38" t="str">
        <f>IFERROR(INDEX(dataset_okres!$E$2:$E$83,MATCH(Calc_UoZ!H43,dataset_okres!$B$2:$B$83,0)),"")</f>
        <v/>
      </c>
      <c r="AL119" s="38" t="str">
        <f>IFERROR(INDEX(dataset_okres!$E$2:$E$83,MATCH(Calc_UoZ!I43,dataset_okres!$B$2:$B$83,0)),"")</f>
        <v/>
      </c>
      <c r="AM119" s="38" t="str">
        <f>IFERROR(INDEX(dataset_okres!$E$2:$E$83,MATCH(Calc_UoZ!J43,dataset_okres!$B$2:$B$83,0)),"")</f>
        <v/>
      </c>
      <c r="AN119" s="39" t="str">
        <f>IFERROR(INDEX(dataset_okres!$E$2:$E$83,MATCH(Calc_UoZ!K43,dataset_okres!$B$2:$B$83,0)),"")</f>
        <v/>
      </c>
      <c r="AO119" s="42">
        <f t="shared" si="7"/>
        <v>21830.416666666668</v>
      </c>
    </row>
    <row r="120" spans="1:41" x14ac:dyDescent="0.45">
      <c r="A120" s="41" t="s">
        <v>24</v>
      </c>
      <c r="B120" s="37">
        <f>IFERROR(INDEX(dataset_okres!$C$2:$C$83,MATCH(Calc_UoZ!A44,dataset_okres!$B$2:$B$83,0)),"n/a")</f>
        <v>1310.5833333333333</v>
      </c>
      <c r="C120" s="38">
        <f>IFERROR(INDEX(dataset_okres!$C$2:$C$83,MATCH(Calc_UoZ!B44,dataset_okres!$B$2:$B$83,0)),"n/a")</f>
        <v>3922.3333333333335</v>
      </c>
      <c r="D120" s="38">
        <f>IFERROR(INDEX(dataset_okres!$C$2:$C$83,MATCH(Calc_UoZ!C44,dataset_okres!$B$2:$B$83,0)),"n/a")</f>
        <v>951.5</v>
      </c>
      <c r="E120" s="38">
        <f>IFERROR(INDEX(dataset_okres!$C$2:$C$83,MATCH(Calc_UoZ!D44,dataset_okres!$B$2:$B$83,0)),"n/a")</f>
        <v>7684.083333333333</v>
      </c>
      <c r="F120" s="38" t="str">
        <f>IFERROR(INDEX(dataset_okres!$C$2:$C$83,MATCH(Calc_UoZ!E44,dataset_okres!$B$2:$B$83,0)),"n/a")</f>
        <v>n/a</v>
      </c>
      <c r="G120" s="38" t="str">
        <f>IFERROR(INDEX(dataset_okres!$C$2:$C$83,MATCH(Calc_UoZ!F44,dataset_okres!$B$2:$B$83,0)),"n/a")</f>
        <v>n/a</v>
      </c>
      <c r="H120" s="38" t="str">
        <f>IFERROR(INDEX(dataset_okres!$C$2:$C$83,MATCH(Calc_UoZ!G44,dataset_okres!$B$2:$B$83,0)),"n/a")</f>
        <v>n/a</v>
      </c>
      <c r="I120" s="38" t="str">
        <f>IFERROR(INDEX(dataset_okres!$C$2:$C$83,MATCH(Calc_UoZ!H44,dataset_okres!$B$2:$B$83,0)),"n/a")</f>
        <v>n/a</v>
      </c>
      <c r="J120" s="38" t="str">
        <f>IFERROR(INDEX(dataset_okres!$C$2:$C$83,MATCH(Calc_UoZ!I44,dataset_okres!$B$2:$B$83,0)),"n/a")</f>
        <v>n/a</v>
      </c>
      <c r="K120" s="38" t="str">
        <f>IFERROR(INDEX(dataset_okres!$C$2:$C$83,MATCH(Calc_UoZ!J44,dataset_okres!$B$2:$B$83,0)),"n/a")</f>
        <v>n/a</v>
      </c>
      <c r="L120" s="39" t="str">
        <f>IFERROR(INDEX(dataset_okres!$C$2:$C$83,MATCH(Calc_UoZ!K44,dataset_okres!$B$2:$B$83,0)),"n/a")</f>
        <v>n/a</v>
      </c>
      <c r="M120" s="1">
        <f t="shared" si="5"/>
        <v>13868.5</v>
      </c>
      <c r="O120" s="41" t="s">
        <v>24</v>
      </c>
      <c r="P120" s="37">
        <f>IFERROR(INDEX(dataset_okres!$D$2:$D$83,MATCH(Calc_UoZ!A44,dataset_okres!$B$2:$B$83,0)),"n/a")</f>
        <v>18.083333333333332</v>
      </c>
      <c r="Q120" s="38">
        <f>IFERROR(INDEX(dataset_okres!$D$2:$D$83,MATCH(Calc_UoZ!B44,dataset_okres!$B$2:$B$83,0)),"n/a")</f>
        <v>150.83333333333334</v>
      </c>
      <c r="R120" s="38">
        <f>IFERROR(INDEX(dataset_okres!$D$2:$D$83,MATCH(Calc_UoZ!C44,dataset_okres!$B$2:$B$83,0)),"n/a")</f>
        <v>71.083333333333329</v>
      </c>
      <c r="S120" s="38">
        <f>IFERROR(INDEX(dataset_okres!$D$2:$D$83,MATCH(Calc_UoZ!D44,dataset_okres!$B$2:$B$83,0)),"n/a")</f>
        <v>245</v>
      </c>
      <c r="T120" s="38" t="str">
        <f>IFERROR(INDEX(dataset_okres!$D$2:$D$83,MATCH(Calc_UoZ!E44,dataset_okres!$B$2:$B$83,0)),"n/a")</f>
        <v>n/a</v>
      </c>
      <c r="U120" s="38" t="str">
        <f>IFERROR(INDEX(dataset_okres!$D$2:$D$83,MATCH(Calc_UoZ!F44,dataset_okres!$B$2:$B$83,0)),"n/a")</f>
        <v>n/a</v>
      </c>
      <c r="V120" s="38" t="str">
        <f>IFERROR(INDEX(dataset_okres!$D$2:$D$83,MATCH(Calc_UoZ!G44,dataset_okres!$B$2:$B$83,0)),"n/a")</f>
        <v>n/a</v>
      </c>
      <c r="W120" s="38" t="str">
        <f>IFERROR(INDEX(dataset_okres!$D$2:$D$83,MATCH(Calc_UoZ!H44,dataset_okres!$B$2:$B$83,0)),"n/a")</f>
        <v>n/a</v>
      </c>
      <c r="X120" s="38" t="str">
        <f>IFERROR(INDEX(dataset_okres!$D$2:$D$83,MATCH(Calc_UoZ!I44,dataset_okres!$B$2:$B$83,0)),"n/a")</f>
        <v>n/a</v>
      </c>
      <c r="Y120" s="38" t="str">
        <f>IFERROR(INDEX(dataset_okres!$D$2:$D$83,MATCH(Calc_UoZ!J44,dataset_okres!$B$2:$B$83,0)),"n/a")</f>
        <v>n/a</v>
      </c>
      <c r="Z120" s="39" t="str">
        <f>IFERROR(INDEX(dataset_okres!$D$2:$D$83,MATCH(Calc_UoZ!K44,dataset_okres!$B$2:$B$83,0)),"n/a")</f>
        <v>n/a</v>
      </c>
      <c r="AA120" s="1">
        <f t="shared" si="6"/>
        <v>485</v>
      </c>
      <c r="AC120" s="41" t="s">
        <v>24</v>
      </c>
      <c r="AD120" s="37">
        <f>IFERROR(INDEX(dataset_okres!$E$2:$E$83,MATCH(Calc_UoZ!A44,dataset_okres!$B$2:$B$83,0)),"")</f>
        <v>1292.5</v>
      </c>
      <c r="AE120" s="38">
        <f>IFERROR(INDEX(dataset_okres!$E$2:$E$83,MATCH(Calc_UoZ!B44,dataset_okres!$B$2:$B$83,0)),"")</f>
        <v>3771.5</v>
      </c>
      <c r="AF120" s="38">
        <f>IFERROR(INDEX(dataset_okres!$E$2:$E$83,MATCH(Calc_UoZ!C44,dataset_okres!$B$2:$B$83,0)),"")</f>
        <v>880.41666666666663</v>
      </c>
      <c r="AG120" s="38">
        <f>IFERROR(INDEX(dataset_okres!$E$2:$E$83,MATCH(Calc_UoZ!D44,dataset_okres!$B$2:$B$83,0)),"")</f>
        <v>7439.083333333333</v>
      </c>
      <c r="AH120" s="38" t="str">
        <f>IFERROR(INDEX(dataset_okres!$E$2:$E$83,MATCH(Calc_UoZ!E44,dataset_okres!$B$2:$B$83,0)),"")</f>
        <v/>
      </c>
      <c r="AI120" s="38" t="str">
        <f>IFERROR(INDEX(dataset_okres!$E$2:$E$83,MATCH(Calc_UoZ!F44,dataset_okres!$B$2:$B$83,0)),"")</f>
        <v/>
      </c>
      <c r="AJ120" s="38" t="str">
        <f>IFERROR(INDEX(dataset_okres!$E$2:$E$83,MATCH(Calc_UoZ!G44,dataset_okres!$B$2:$B$83,0)),"")</f>
        <v/>
      </c>
      <c r="AK120" s="38" t="str">
        <f>IFERROR(INDEX(dataset_okres!$E$2:$E$83,MATCH(Calc_UoZ!H44,dataset_okres!$B$2:$B$83,0)),"")</f>
        <v/>
      </c>
      <c r="AL120" s="38" t="str">
        <f>IFERROR(INDEX(dataset_okres!$E$2:$E$83,MATCH(Calc_UoZ!I44,dataset_okres!$B$2:$B$83,0)),"")</f>
        <v/>
      </c>
      <c r="AM120" s="38" t="str">
        <f>IFERROR(INDEX(dataset_okres!$E$2:$E$83,MATCH(Calc_UoZ!J44,dataset_okres!$B$2:$B$83,0)),"")</f>
        <v/>
      </c>
      <c r="AN120" s="39" t="str">
        <f>IFERROR(INDEX(dataset_okres!$E$2:$E$83,MATCH(Calc_UoZ!K44,dataset_okres!$B$2:$B$83,0)),"")</f>
        <v/>
      </c>
      <c r="AO120" s="42">
        <f t="shared" si="7"/>
        <v>13383.5</v>
      </c>
    </row>
    <row r="121" spans="1:41" x14ac:dyDescent="0.45">
      <c r="A121" s="41" t="s">
        <v>62</v>
      </c>
      <c r="B121" s="37">
        <f>IFERROR(INDEX(dataset_okres!$C$2:$C$83,MATCH(Calc_UoZ!A45,dataset_okres!$B$2:$B$83,0)),"n/a")</f>
        <v>788.58333333333337</v>
      </c>
      <c r="C121" s="38">
        <f>IFERROR(INDEX(dataset_okres!$C$2:$C$83,MATCH(Calc_UoZ!B45,dataset_okres!$B$2:$B$83,0)),"n/a")</f>
        <v>931.83333333333337</v>
      </c>
      <c r="D121" s="38">
        <f>IFERROR(INDEX(dataset_okres!$C$2:$C$83,MATCH(Calc_UoZ!C45,dataset_okres!$B$2:$B$83,0)),"n/a")</f>
        <v>1279</v>
      </c>
      <c r="E121" s="38">
        <f>IFERROR(INDEX(dataset_okres!$C$2:$C$83,MATCH(Calc_UoZ!D45,dataset_okres!$B$2:$B$83,0)),"n/a")</f>
        <v>1656.5</v>
      </c>
      <c r="F121" s="38" t="str">
        <f>IFERROR(INDEX(dataset_okres!$C$2:$C$83,MATCH(Calc_UoZ!E45,dataset_okres!$B$2:$B$83,0)),"n/a")</f>
        <v>n/a</v>
      </c>
      <c r="G121" s="38" t="str">
        <f>IFERROR(INDEX(dataset_okres!$C$2:$C$83,MATCH(Calc_UoZ!F45,dataset_okres!$B$2:$B$83,0)),"n/a")</f>
        <v>n/a</v>
      </c>
      <c r="H121" s="38" t="str">
        <f>IFERROR(INDEX(dataset_okres!$C$2:$C$83,MATCH(Calc_UoZ!G45,dataset_okres!$B$2:$B$83,0)),"n/a")</f>
        <v>n/a</v>
      </c>
      <c r="I121" s="38" t="str">
        <f>IFERROR(INDEX(dataset_okres!$C$2:$C$83,MATCH(Calc_UoZ!H45,dataset_okres!$B$2:$B$83,0)),"n/a")</f>
        <v>n/a</v>
      </c>
      <c r="J121" s="38" t="str">
        <f>IFERROR(INDEX(dataset_okres!$C$2:$C$83,MATCH(Calc_UoZ!I45,dataset_okres!$B$2:$B$83,0)),"n/a")</f>
        <v>n/a</v>
      </c>
      <c r="K121" s="38" t="str">
        <f>IFERROR(INDEX(dataset_okres!$C$2:$C$83,MATCH(Calc_UoZ!J45,dataset_okres!$B$2:$B$83,0)),"n/a")</f>
        <v>n/a</v>
      </c>
      <c r="L121" s="39" t="str">
        <f>IFERROR(INDEX(dataset_okres!$C$2:$C$83,MATCH(Calc_UoZ!K45,dataset_okres!$B$2:$B$83,0)),"n/a")</f>
        <v>n/a</v>
      </c>
      <c r="M121" s="1">
        <f t="shared" si="5"/>
        <v>4655.916666666667</v>
      </c>
      <c r="O121" s="41" t="s">
        <v>62</v>
      </c>
      <c r="P121" s="37">
        <f>IFERROR(INDEX(dataset_okres!$D$2:$D$83,MATCH(Calc_UoZ!A45,dataset_okres!$B$2:$B$83,0)),"n/a")</f>
        <v>585.16666666666663</v>
      </c>
      <c r="Q121" s="38">
        <f>IFERROR(INDEX(dataset_okres!$D$2:$D$83,MATCH(Calc_UoZ!B45,dataset_okres!$B$2:$B$83,0)),"n/a")</f>
        <v>784.75</v>
      </c>
      <c r="R121" s="38">
        <f>IFERROR(INDEX(dataset_okres!$D$2:$D$83,MATCH(Calc_UoZ!C45,dataset_okres!$B$2:$B$83,0)),"n/a")</f>
        <v>717.91666666666663</v>
      </c>
      <c r="S121" s="38">
        <f>IFERROR(INDEX(dataset_okres!$D$2:$D$83,MATCH(Calc_UoZ!D45,dataset_okres!$B$2:$B$83,0)),"n/a")</f>
        <v>1613.6666666666667</v>
      </c>
      <c r="T121" s="38" t="str">
        <f>IFERROR(INDEX(dataset_okres!$D$2:$D$83,MATCH(Calc_UoZ!E45,dataset_okres!$B$2:$B$83,0)),"n/a")</f>
        <v>n/a</v>
      </c>
      <c r="U121" s="38" t="str">
        <f>IFERROR(INDEX(dataset_okres!$D$2:$D$83,MATCH(Calc_UoZ!F45,dataset_okres!$B$2:$B$83,0)),"n/a")</f>
        <v>n/a</v>
      </c>
      <c r="V121" s="38" t="str">
        <f>IFERROR(INDEX(dataset_okres!$D$2:$D$83,MATCH(Calc_UoZ!G45,dataset_okres!$B$2:$B$83,0)),"n/a")</f>
        <v>n/a</v>
      </c>
      <c r="W121" s="38" t="str">
        <f>IFERROR(INDEX(dataset_okres!$D$2:$D$83,MATCH(Calc_UoZ!H45,dataset_okres!$B$2:$B$83,0)),"n/a")</f>
        <v>n/a</v>
      </c>
      <c r="X121" s="38" t="str">
        <f>IFERROR(INDEX(dataset_okres!$D$2:$D$83,MATCH(Calc_UoZ!I45,dataset_okres!$B$2:$B$83,0)),"n/a")</f>
        <v>n/a</v>
      </c>
      <c r="Y121" s="38" t="str">
        <f>IFERROR(INDEX(dataset_okres!$D$2:$D$83,MATCH(Calc_UoZ!J45,dataset_okres!$B$2:$B$83,0)),"n/a")</f>
        <v>n/a</v>
      </c>
      <c r="Z121" s="39" t="str">
        <f>IFERROR(INDEX(dataset_okres!$D$2:$D$83,MATCH(Calc_UoZ!K45,dataset_okres!$B$2:$B$83,0)),"n/a")</f>
        <v>n/a</v>
      </c>
      <c r="AA121" s="1">
        <f t="shared" si="6"/>
        <v>3701.5</v>
      </c>
      <c r="AC121" s="41" t="s">
        <v>62</v>
      </c>
      <c r="AD121" s="37">
        <f>IFERROR(INDEX(dataset_okres!$E$2:$E$83,MATCH(Calc_UoZ!A45,dataset_okres!$B$2:$B$83,0)),"")</f>
        <v>203.41666666666674</v>
      </c>
      <c r="AE121" s="38">
        <f>IFERROR(INDEX(dataset_okres!$E$2:$E$83,MATCH(Calc_UoZ!B45,dataset_okres!$B$2:$B$83,0)),"")</f>
        <v>147.08333333333337</v>
      </c>
      <c r="AF121" s="38">
        <f>IFERROR(INDEX(dataset_okres!$E$2:$E$83,MATCH(Calc_UoZ!C45,dataset_okres!$B$2:$B$83,0)),"")</f>
        <v>561.08333333333337</v>
      </c>
      <c r="AG121" s="38">
        <f>IFERROR(INDEX(dataset_okres!$E$2:$E$83,MATCH(Calc_UoZ!D45,dataset_okres!$B$2:$B$83,0)),"")</f>
        <v>42.833333333333258</v>
      </c>
      <c r="AH121" s="38" t="str">
        <f>IFERROR(INDEX(dataset_okres!$E$2:$E$83,MATCH(Calc_UoZ!E45,dataset_okres!$B$2:$B$83,0)),"")</f>
        <v/>
      </c>
      <c r="AI121" s="38" t="str">
        <f>IFERROR(INDEX(dataset_okres!$E$2:$E$83,MATCH(Calc_UoZ!F45,dataset_okres!$B$2:$B$83,0)),"")</f>
        <v/>
      </c>
      <c r="AJ121" s="38" t="str">
        <f>IFERROR(INDEX(dataset_okres!$E$2:$E$83,MATCH(Calc_UoZ!G45,dataset_okres!$B$2:$B$83,0)),"")</f>
        <v/>
      </c>
      <c r="AK121" s="38" t="str">
        <f>IFERROR(INDEX(dataset_okres!$E$2:$E$83,MATCH(Calc_UoZ!H45,dataset_okres!$B$2:$B$83,0)),"")</f>
        <v/>
      </c>
      <c r="AL121" s="38" t="str">
        <f>IFERROR(INDEX(dataset_okres!$E$2:$E$83,MATCH(Calc_UoZ!I45,dataset_okres!$B$2:$B$83,0)),"")</f>
        <v/>
      </c>
      <c r="AM121" s="38" t="str">
        <f>IFERROR(INDEX(dataset_okres!$E$2:$E$83,MATCH(Calc_UoZ!J45,dataset_okres!$B$2:$B$83,0)),"")</f>
        <v/>
      </c>
      <c r="AN121" s="39" t="str">
        <f>IFERROR(INDEX(dataset_okres!$E$2:$E$83,MATCH(Calc_UoZ!K45,dataset_okres!$B$2:$B$83,0)),"")</f>
        <v/>
      </c>
      <c r="AO121" s="42">
        <f t="shared" si="7"/>
        <v>954.41666666666674</v>
      </c>
    </row>
    <row r="122" spans="1:41" x14ac:dyDescent="0.45">
      <c r="A122" s="41" t="s">
        <v>26</v>
      </c>
      <c r="B122" s="37">
        <f>IFERROR(INDEX(dataset_okres!$C$2:$C$83,MATCH(Calc_UoZ!A46,dataset_okres!$B$2:$B$83,0)),"n/a")</f>
        <v>3538.5833333333335</v>
      </c>
      <c r="C122" s="38">
        <f>IFERROR(INDEX(dataset_okres!$C$2:$C$83,MATCH(Calc_UoZ!B46,dataset_okres!$B$2:$B$83,0)),"n/a")</f>
        <v>7684.083333333333</v>
      </c>
      <c r="D122" s="38">
        <f>IFERROR(INDEX(dataset_okres!$C$2:$C$83,MATCH(Calc_UoZ!C46,dataset_okres!$B$2:$B$83,0)),"n/a")</f>
        <v>2306.5833333333335</v>
      </c>
      <c r="E122" s="38">
        <f>IFERROR(INDEX(dataset_okres!$C$2:$C$83,MATCH(Calc_UoZ!D46,dataset_okres!$B$2:$B$83,0)),"n/a")</f>
        <v>4356.333333333333</v>
      </c>
      <c r="F122" s="38" t="str">
        <f>IFERROR(INDEX(dataset_okres!$C$2:$C$83,MATCH(Calc_UoZ!E46,dataset_okres!$B$2:$B$83,0)),"n/a")</f>
        <v>n/a</v>
      </c>
      <c r="G122" s="38" t="str">
        <f>IFERROR(INDEX(dataset_okres!$C$2:$C$83,MATCH(Calc_UoZ!F46,dataset_okres!$B$2:$B$83,0)),"n/a")</f>
        <v>n/a</v>
      </c>
      <c r="H122" s="38" t="str">
        <f>IFERROR(INDEX(dataset_okres!$C$2:$C$83,MATCH(Calc_UoZ!G46,dataset_okres!$B$2:$B$83,0)),"n/a")</f>
        <v>n/a</v>
      </c>
      <c r="I122" s="38" t="str">
        <f>IFERROR(INDEX(dataset_okres!$C$2:$C$83,MATCH(Calc_UoZ!H46,dataset_okres!$B$2:$B$83,0)),"n/a")</f>
        <v>n/a</v>
      </c>
      <c r="J122" s="38" t="str">
        <f>IFERROR(INDEX(dataset_okres!$C$2:$C$83,MATCH(Calc_UoZ!I46,dataset_okres!$B$2:$B$83,0)),"n/a")</f>
        <v>n/a</v>
      </c>
      <c r="K122" s="38" t="str">
        <f>IFERROR(INDEX(dataset_okres!$C$2:$C$83,MATCH(Calc_UoZ!J46,dataset_okres!$B$2:$B$83,0)),"n/a")</f>
        <v>n/a</v>
      </c>
      <c r="L122" s="39" t="str">
        <f>IFERROR(INDEX(dataset_okres!$C$2:$C$83,MATCH(Calc_UoZ!K46,dataset_okres!$B$2:$B$83,0)),"n/a")</f>
        <v>n/a</v>
      </c>
      <c r="M122" s="1">
        <f t="shared" si="5"/>
        <v>17885.583333333332</v>
      </c>
      <c r="O122" s="41" t="s">
        <v>26</v>
      </c>
      <c r="P122" s="37">
        <f>IFERROR(INDEX(dataset_okres!$D$2:$D$83,MATCH(Calc_UoZ!A46,dataset_okres!$B$2:$B$83,0)),"n/a")</f>
        <v>149.83333333333334</v>
      </c>
      <c r="Q122" s="38">
        <f>IFERROR(INDEX(dataset_okres!$D$2:$D$83,MATCH(Calc_UoZ!B46,dataset_okres!$B$2:$B$83,0)),"n/a")</f>
        <v>245</v>
      </c>
      <c r="R122" s="38">
        <f>IFERROR(INDEX(dataset_okres!$D$2:$D$83,MATCH(Calc_UoZ!C46,dataset_okres!$B$2:$B$83,0)),"n/a")</f>
        <v>132.58333333333334</v>
      </c>
      <c r="S122" s="38">
        <f>IFERROR(INDEX(dataset_okres!$D$2:$D$83,MATCH(Calc_UoZ!D46,dataset_okres!$B$2:$B$83,0)),"n/a")</f>
        <v>108.66666666666667</v>
      </c>
      <c r="T122" s="38" t="str">
        <f>IFERROR(INDEX(dataset_okres!$D$2:$D$83,MATCH(Calc_UoZ!E46,dataset_okres!$B$2:$B$83,0)),"n/a")</f>
        <v>n/a</v>
      </c>
      <c r="U122" s="38" t="str">
        <f>IFERROR(INDEX(dataset_okres!$D$2:$D$83,MATCH(Calc_UoZ!F46,dataset_okres!$B$2:$B$83,0)),"n/a")</f>
        <v>n/a</v>
      </c>
      <c r="V122" s="38" t="str">
        <f>IFERROR(INDEX(dataset_okres!$D$2:$D$83,MATCH(Calc_UoZ!G46,dataset_okres!$B$2:$B$83,0)),"n/a")</f>
        <v>n/a</v>
      </c>
      <c r="W122" s="38" t="str">
        <f>IFERROR(INDEX(dataset_okres!$D$2:$D$83,MATCH(Calc_UoZ!H46,dataset_okres!$B$2:$B$83,0)),"n/a")</f>
        <v>n/a</v>
      </c>
      <c r="X122" s="38" t="str">
        <f>IFERROR(INDEX(dataset_okres!$D$2:$D$83,MATCH(Calc_UoZ!I46,dataset_okres!$B$2:$B$83,0)),"n/a")</f>
        <v>n/a</v>
      </c>
      <c r="Y122" s="38" t="str">
        <f>IFERROR(INDEX(dataset_okres!$D$2:$D$83,MATCH(Calc_UoZ!J46,dataset_okres!$B$2:$B$83,0)),"n/a")</f>
        <v>n/a</v>
      </c>
      <c r="Z122" s="39" t="str">
        <f>IFERROR(INDEX(dataset_okres!$D$2:$D$83,MATCH(Calc_UoZ!K46,dataset_okres!$B$2:$B$83,0)),"n/a")</f>
        <v>n/a</v>
      </c>
      <c r="AA122" s="1">
        <f t="shared" si="6"/>
        <v>636.08333333333337</v>
      </c>
      <c r="AC122" s="41" t="s">
        <v>26</v>
      </c>
      <c r="AD122" s="37">
        <f>IFERROR(INDEX(dataset_okres!$E$2:$E$83,MATCH(Calc_UoZ!A46,dataset_okres!$B$2:$B$83,0)),"")</f>
        <v>3388.75</v>
      </c>
      <c r="AE122" s="38">
        <f>IFERROR(INDEX(dataset_okres!$E$2:$E$83,MATCH(Calc_UoZ!B46,dataset_okres!$B$2:$B$83,0)),"")</f>
        <v>7439.083333333333</v>
      </c>
      <c r="AF122" s="38">
        <f>IFERROR(INDEX(dataset_okres!$E$2:$E$83,MATCH(Calc_UoZ!C46,dataset_okres!$B$2:$B$83,0)),"")</f>
        <v>2174</v>
      </c>
      <c r="AG122" s="38">
        <f>IFERROR(INDEX(dataset_okres!$E$2:$E$83,MATCH(Calc_UoZ!D46,dataset_okres!$B$2:$B$83,0)),"")</f>
        <v>4247.6666666666661</v>
      </c>
      <c r="AH122" s="38" t="str">
        <f>IFERROR(INDEX(dataset_okres!$E$2:$E$83,MATCH(Calc_UoZ!E46,dataset_okres!$B$2:$B$83,0)),"")</f>
        <v/>
      </c>
      <c r="AI122" s="38" t="str">
        <f>IFERROR(INDEX(dataset_okres!$E$2:$E$83,MATCH(Calc_UoZ!F46,dataset_okres!$B$2:$B$83,0)),"")</f>
        <v/>
      </c>
      <c r="AJ122" s="38" t="str">
        <f>IFERROR(INDEX(dataset_okres!$E$2:$E$83,MATCH(Calc_UoZ!G46,dataset_okres!$B$2:$B$83,0)),"")</f>
        <v/>
      </c>
      <c r="AK122" s="38" t="str">
        <f>IFERROR(INDEX(dataset_okres!$E$2:$E$83,MATCH(Calc_UoZ!H46,dataset_okres!$B$2:$B$83,0)),"")</f>
        <v/>
      </c>
      <c r="AL122" s="38" t="str">
        <f>IFERROR(INDEX(dataset_okres!$E$2:$E$83,MATCH(Calc_UoZ!I46,dataset_okres!$B$2:$B$83,0)),"")</f>
        <v/>
      </c>
      <c r="AM122" s="38" t="str">
        <f>IFERROR(INDEX(dataset_okres!$E$2:$E$83,MATCH(Calc_UoZ!J46,dataset_okres!$B$2:$B$83,0)),"")</f>
        <v/>
      </c>
      <c r="AN122" s="39" t="str">
        <f>IFERROR(INDEX(dataset_okres!$E$2:$E$83,MATCH(Calc_UoZ!K46,dataset_okres!$B$2:$B$83,0)),"")</f>
        <v/>
      </c>
      <c r="AO122" s="42">
        <f t="shared" si="7"/>
        <v>17249.5</v>
      </c>
    </row>
    <row r="123" spans="1:41" x14ac:dyDescent="0.45">
      <c r="A123" s="41" t="s">
        <v>11</v>
      </c>
      <c r="B123" s="37">
        <f>IFERROR(INDEX(dataset_okres!$C$2:$C$83,MATCH(Calc_UoZ!A47,dataset_okres!$B$2:$B$83,0)),"n/a")</f>
        <v>1629.0833333333333</v>
      </c>
      <c r="C123" s="38">
        <f>IFERROR(INDEX(dataset_okres!$C$2:$C$83,MATCH(Calc_UoZ!B47,dataset_okres!$B$2:$B$83,0)),"n/a")</f>
        <v>2041.75</v>
      </c>
      <c r="D123" s="38">
        <f>IFERROR(INDEX(dataset_okres!$C$2:$C$83,MATCH(Calc_UoZ!C47,dataset_okres!$B$2:$B$83,0)),"n/a")</f>
        <v>1133.0833333333333</v>
      </c>
      <c r="E123" s="38">
        <f>IFERROR(INDEX(dataset_okres!$C$2:$C$83,MATCH(Calc_UoZ!D47,dataset_okres!$B$2:$B$83,0)),"n/a")</f>
        <v>2132.4166666666665</v>
      </c>
      <c r="F123" s="38">
        <f>IFERROR(INDEX(dataset_okres!$C$2:$C$83,MATCH(Calc_UoZ!E47,dataset_okres!$B$2:$B$83,0)),"n/a")</f>
        <v>2535.6666666666665</v>
      </c>
      <c r="G123" s="38" t="str">
        <f>IFERROR(INDEX(dataset_okres!$C$2:$C$83,MATCH(Calc_UoZ!F47,dataset_okres!$B$2:$B$83,0)),"n/a")</f>
        <v>n/a</v>
      </c>
      <c r="H123" s="38" t="str">
        <f>IFERROR(INDEX(dataset_okres!$C$2:$C$83,MATCH(Calc_UoZ!G47,dataset_okres!$B$2:$B$83,0)),"n/a")</f>
        <v>n/a</v>
      </c>
      <c r="I123" s="38" t="str">
        <f>IFERROR(INDEX(dataset_okres!$C$2:$C$83,MATCH(Calc_UoZ!H47,dataset_okres!$B$2:$B$83,0)),"n/a")</f>
        <v>n/a</v>
      </c>
      <c r="J123" s="38" t="str">
        <f>IFERROR(INDEX(dataset_okres!$C$2:$C$83,MATCH(Calc_UoZ!I47,dataset_okres!$B$2:$B$83,0)),"n/a")</f>
        <v>n/a</v>
      </c>
      <c r="K123" s="38" t="str">
        <f>IFERROR(INDEX(dataset_okres!$C$2:$C$83,MATCH(Calc_UoZ!J47,dataset_okres!$B$2:$B$83,0)),"n/a")</f>
        <v>n/a</v>
      </c>
      <c r="L123" s="39" t="str">
        <f>IFERROR(INDEX(dataset_okres!$C$2:$C$83,MATCH(Calc_UoZ!K47,dataset_okres!$B$2:$B$83,0)),"n/a")</f>
        <v>n/a</v>
      </c>
      <c r="M123" s="1">
        <f t="shared" si="5"/>
        <v>9471.9999999999982</v>
      </c>
      <c r="O123" s="41" t="s">
        <v>11</v>
      </c>
      <c r="P123" s="37">
        <f>IFERROR(INDEX(dataset_okres!$D$2:$D$83,MATCH(Calc_UoZ!A47,dataset_okres!$B$2:$B$83,0)),"n/a")</f>
        <v>233.5</v>
      </c>
      <c r="Q123" s="38">
        <f>IFERROR(INDEX(dataset_okres!$D$2:$D$83,MATCH(Calc_UoZ!B47,dataset_okres!$B$2:$B$83,0)),"n/a")</f>
        <v>456.16666666666669</v>
      </c>
      <c r="R123" s="38">
        <f>IFERROR(INDEX(dataset_okres!$D$2:$D$83,MATCH(Calc_UoZ!C47,dataset_okres!$B$2:$B$83,0)),"n/a")</f>
        <v>158.5</v>
      </c>
      <c r="S123" s="38">
        <f>IFERROR(INDEX(dataset_okres!$D$2:$D$83,MATCH(Calc_UoZ!D47,dataset_okres!$B$2:$B$83,0)),"n/a")</f>
        <v>636.5</v>
      </c>
      <c r="T123" s="38">
        <f>IFERROR(INDEX(dataset_okres!$D$2:$D$83,MATCH(Calc_UoZ!E47,dataset_okres!$B$2:$B$83,0)),"n/a")</f>
        <v>809.58333333333337</v>
      </c>
      <c r="U123" s="38" t="str">
        <f>IFERROR(INDEX(dataset_okres!$D$2:$D$83,MATCH(Calc_UoZ!F47,dataset_okres!$B$2:$B$83,0)),"n/a")</f>
        <v>n/a</v>
      </c>
      <c r="V123" s="38" t="str">
        <f>IFERROR(INDEX(dataset_okres!$D$2:$D$83,MATCH(Calc_UoZ!G47,dataset_okres!$B$2:$B$83,0)),"n/a")</f>
        <v>n/a</v>
      </c>
      <c r="W123" s="38" t="str">
        <f>IFERROR(INDEX(dataset_okres!$D$2:$D$83,MATCH(Calc_UoZ!H47,dataset_okres!$B$2:$B$83,0)),"n/a")</f>
        <v>n/a</v>
      </c>
      <c r="X123" s="38" t="str">
        <f>IFERROR(INDEX(dataset_okres!$D$2:$D$83,MATCH(Calc_UoZ!I47,dataset_okres!$B$2:$B$83,0)),"n/a")</f>
        <v>n/a</v>
      </c>
      <c r="Y123" s="38" t="str">
        <f>IFERROR(INDEX(dataset_okres!$D$2:$D$83,MATCH(Calc_UoZ!J47,dataset_okres!$B$2:$B$83,0)),"n/a")</f>
        <v>n/a</v>
      </c>
      <c r="Z123" s="39" t="str">
        <f>IFERROR(INDEX(dataset_okres!$D$2:$D$83,MATCH(Calc_UoZ!K47,dataset_okres!$B$2:$B$83,0)),"n/a")</f>
        <v>n/a</v>
      </c>
      <c r="AA123" s="1">
        <f t="shared" si="6"/>
        <v>2294.25</v>
      </c>
      <c r="AC123" s="41" t="s">
        <v>11</v>
      </c>
      <c r="AD123" s="37">
        <f>IFERROR(INDEX(dataset_okres!$E$2:$E$83,MATCH(Calc_UoZ!A47,dataset_okres!$B$2:$B$83,0)),"")</f>
        <v>1395.5833333333333</v>
      </c>
      <c r="AE123" s="38">
        <f>IFERROR(INDEX(dataset_okres!$E$2:$E$83,MATCH(Calc_UoZ!B47,dataset_okres!$B$2:$B$83,0)),"")</f>
        <v>1585.5833333333333</v>
      </c>
      <c r="AF123" s="38">
        <f>IFERROR(INDEX(dataset_okres!$E$2:$E$83,MATCH(Calc_UoZ!C47,dataset_okres!$B$2:$B$83,0)),"")</f>
        <v>974.58333333333326</v>
      </c>
      <c r="AG123" s="38">
        <f>IFERROR(INDEX(dataset_okres!$E$2:$E$83,MATCH(Calc_UoZ!D47,dataset_okres!$B$2:$B$83,0)),"")</f>
        <v>1495.9166666666665</v>
      </c>
      <c r="AH123" s="38">
        <f>IFERROR(INDEX(dataset_okres!$E$2:$E$83,MATCH(Calc_UoZ!E47,dataset_okres!$B$2:$B$83,0)),"")</f>
        <v>1726.083333333333</v>
      </c>
      <c r="AI123" s="38" t="str">
        <f>IFERROR(INDEX(dataset_okres!$E$2:$E$83,MATCH(Calc_UoZ!F47,dataset_okres!$B$2:$B$83,0)),"")</f>
        <v/>
      </c>
      <c r="AJ123" s="38" t="str">
        <f>IFERROR(INDEX(dataset_okres!$E$2:$E$83,MATCH(Calc_UoZ!G47,dataset_okres!$B$2:$B$83,0)),"")</f>
        <v/>
      </c>
      <c r="AK123" s="38" t="str">
        <f>IFERROR(INDEX(dataset_okres!$E$2:$E$83,MATCH(Calc_UoZ!H47,dataset_okres!$B$2:$B$83,0)),"")</f>
        <v/>
      </c>
      <c r="AL123" s="38" t="str">
        <f>IFERROR(INDEX(dataset_okres!$E$2:$E$83,MATCH(Calc_UoZ!I47,dataset_okres!$B$2:$B$83,0)),"")</f>
        <v/>
      </c>
      <c r="AM123" s="38" t="str">
        <f>IFERROR(INDEX(dataset_okres!$E$2:$E$83,MATCH(Calc_UoZ!J47,dataset_okres!$B$2:$B$83,0)),"")</f>
        <v/>
      </c>
      <c r="AN123" s="39" t="str">
        <f>IFERROR(INDEX(dataset_okres!$E$2:$E$83,MATCH(Calc_UoZ!K47,dataset_okres!$B$2:$B$83,0)),"")</f>
        <v/>
      </c>
      <c r="AO123" s="42">
        <f t="shared" si="7"/>
        <v>7177.7499999999991</v>
      </c>
    </row>
    <row r="124" spans="1:41" x14ac:dyDescent="0.45">
      <c r="A124" s="41" t="s">
        <v>25</v>
      </c>
      <c r="B124" s="37">
        <f>IFERROR(INDEX(dataset_okres!$C$2:$C$83,MATCH(Calc_UoZ!A48,dataset_okres!$B$2:$B$83,0)),"n/a")</f>
        <v>7684.083333333333</v>
      </c>
      <c r="C124" s="38">
        <f>IFERROR(INDEX(dataset_okres!$C$2:$C$83,MATCH(Calc_UoZ!B48,dataset_okres!$B$2:$B$83,0)),"n/a")</f>
        <v>3922.3333333333335</v>
      </c>
      <c r="D124" s="38">
        <f>IFERROR(INDEX(dataset_okres!$C$2:$C$83,MATCH(Calc_UoZ!C48,dataset_okres!$B$2:$B$83,0)),"n/a")</f>
        <v>1310.5833333333333</v>
      </c>
      <c r="E124" s="38">
        <f>IFERROR(INDEX(dataset_okres!$C$2:$C$83,MATCH(Calc_UoZ!D48,dataset_okres!$B$2:$B$83,0)),"n/a")</f>
        <v>2306.5833333333335</v>
      </c>
      <c r="F124" s="38">
        <f>IFERROR(INDEX(dataset_okres!$C$2:$C$83,MATCH(Calc_UoZ!E48,dataset_okres!$B$2:$B$83,0)),"n/a")</f>
        <v>3538.5833333333335</v>
      </c>
      <c r="G124" s="38" t="str">
        <f>IFERROR(INDEX(dataset_okres!$C$2:$C$83,MATCH(Calc_UoZ!F48,dataset_okres!$B$2:$B$83,0)),"n/a")</f>
        <v>n/a</v>
      </c>
      <c r="H124" s="38" t="str">
        <f>IFERROR(INDEX(dataset_okres!$C$2:$C$83,MATCH(Calc_UoZ!G48,dataset_okres!$B$2:$B$83,0)),"n/a")</f>
        <v>n/a</v>
      </c>
      <c r="I124" s="38" t="str">
        <f>IFERROR(INDEX(dataset_okres!$C$2:$C$83,MATCH(Calc_UoZ!H48,dataset_okres!$B$2:$B$83,0)),"n/a")</f>
        <v>n/a</v>
      </c>
      <c r="J124" s="38" t="str">
        <f>IFERROR(INDEX(dataset_okres!$C$2:$C$83,MATCH(Calc_UoZ!I48,dataset_okres!$B$2:$B$83,0)),"n/a")</f>
        <v>n/a</v>
      </c>
      <c r="K124" s="38" t="str">
        <f>IFERROR(INDEX(dataset_okres!$C$2:$C$83,MATCH(Calc_UoZ!J48,dataset_okres!$B$2:$B$83,0)),"n/a")</f>
        <v>n/a</v>
      </c>
      <c r="L124" s="39" t="str">
        <f>IFERROR(INDEX(dataset_okres!$C$2:$C$83,MATCH(Calc_UoZ!K48,dataset_okres!$B$2:$B$83,0)),"n/a")</f>
        <v>n/a</v>
      </c>
      <c r="M124" s="1">
        <f t="shared" si="5"/>
        <v>18762.166666666668</v>
      </c>
      <c r="O124" s="41" t="s">
        <v>25</v>
      </c>
      <c r="P124" s="37">
        <f>IFERROR(INDEX(dataset_okres!$D$2:$D$83,MATCH(Calc_UoZ!A48,dataset_okres!$B$2:$B$83,0)),"n/a")</f>
        <v>245</v>
      </c>
      <c r="Q124" s="38">
        <f>IFERROR(INDEX(dataset_okres!$D$2:$D$83,MATCH(Calc_UoZ!B48,dataset_okres!$B$2:$B$83,0)),"n/a")</f>
        <v>150.83333333333334</v>
      </c>
      <c r="R124" s="38">
        <f>IFERROR(INDEX(dataset_okres!$D$2:$D$83,MATCH(Calc_UoZ!C48,dataset_okres!$B$2:$B$83,0)),"n/a")</f>
        <v>18.083333333333332</v>
      </c>
      <c r="S124" s="38">
        <f>IFERROR(INDEX(dataset_okres!$D$2:$D$83,MATCH(Calc_UoZ!D48,dataset_okres!$B$2:$B$83,0)),"n/a")</f>
        <v>132.58333333333334</v>
      </c>
      <c r="T124" s="38">
        <f>IFERROR(INDEX(dataset_okres!$D$2:$D$83,MATCH(Calc_UoZ!E48,dataset_okres!$B$2:$B$83,0)),"n/a")</f>
        <v>149.83333333333334</v>
      </c>
      <c r="U124" s="38" t="str">
        <f>IFERROR(INDEX(dataset_okres!$D$2:$D$83,MATCH(Calc_UoZ!F48,dataset_okres!$B$2:$B$83,0)),"n/a")</f>
        <v>n/a</v>
      </c>
      <c r="V124" s="38" t="str">
        <f>IFERROR(INDEX(dataset_okres!$D$2:$D$83,MATCH(Calc_UoZ!G48,dataset_okres!$B$2:$B$83,0)),"n/a")</f>
        <v>n/a</v>
      </c>
      <c r="W124" s="38" t="str">
        <f>IFERROR(INDEX(dataset_okres!$D$2:$D$83,MATCH(Calc_UoZ!H48,dataset_okres!$B$2:$B$83,0)),"n/a")</f>
        <v>n/a</v>
      </c>
      <c r="X124" s="38" t="str">
        <f>IFERROR(INDEX(dataset_okres!$D$2:$D$83,MATCH(Calc_UoZ!I48,dataset_okres!$B$2:$B$83,0)),"n/a")</f>
        <v>n/a</v>
      </c>
      <c r="Y124" s="38" t="str">
        <f>IFERROR(INDEX(dataset_okres!$D$2:$D$83,MATCH(Calc_UoZ!J48,dataset_okres!$B$2:$B$83,0)),"n/a")</f>
        <v>n/a</v>
      </c>
      <c r="Z124" s="39" t="str">
        <f>IFERROR(INDEX(dataset_okres!$D$2:$D$83,MATCH(Calc_UoZ!K48,dataset_okres!$B$2:$B$83,0)),"n/a")</f>
        <v>n/a</v>
      </c>
      <c r="AA124" s="1">
        <f t="shared" si="6"/>
        <v>696.33333333333337</v>
      </c>
      <c r="AC124" s="41" t="s">
        <v>25</v>
      </c>
      <c r="AD124" s="37">
        <f>IFERROR(INDEX(dataset_okres!$E$2:$E$83,MATCH(Calc_UoZ!A48,dataset_okres!$B$2:$B$83,0)),"")</f>
        <v>7439.083333333333</v>
      </c>
      <c r="AE124" s="38">
        <f>IFERROR(INDEX(dataset_okres!$E$2:$E$83,MATCH(Calc_UoZ!B48,dataset_okres!$B$2:$B$83,0)),"")</f>
        <v>3771.5</v>
      </c>
      <c r="AF124" s="38">
        <f>IFERROR(INDEX(dataset_okres!$E$2:$E$83,MATCH(Calc_UoZ!C48,dataset_okres!$B$2:$B$83,0)),"")</f>
        <v>1292.5</v>
      </c>
      <c r="AG124" s="38">
        <f>IFERROR(INDEX(dataset_okres!$E$2:$E$83,MATCH(Calc_UoZ!D48,dataset_okres!$B$2:$B$83,0)),"")</f>
        <v>2174</v>
      </c>
      <c r="AH124" s="38">
        <f>IFERROR(INDEX(dataset_okres!$E$2:$E$83,MATCH(Calc_UoZ!E48,dataset_okres!$B$2:$B$83,0)),"")</f>
        <v>3388.75</v>
      </c>
      <c r="AI124" s="38" t="str">
        <f>IFERROR(INDEX(dataset_okres!$E$2:$E$83,MATCH(Calc_UoZ!F48,dataset_okres!$B$2:$B$83,0)),"")</f>
        <v/>
      </c>
      <c r="AJ124" s="38" t="str">
        <f>IFERROR(INDEX(dataset_okres!$E$2:$E$83,MATCH(Calc_UoZ!G48,dataset_okres!$B$2:$B$83,0)),"")</f>
        <v/>
      </c>
      <c r="AK124" s="38" t="str">
        <f>IFERROR(INDEX(dataset_okres!$E$2:$E$83,MATCH(Calc_UoZ!H48,dataset_okres!$B$2:$B$83,0)),"")</f>
        <v/>
      </c>
      <c r="AL124" s="38" t="str">
        <f>IFERROR(INDEX(dataset_okres!$E$2:$E$83,MATCH(Calc_UoZ!I48,dataset_okres!$B$2:$B$83,0)),"")</f>
        <v/>
      </c>
      <c r="AM124" s="38" t="str">
        <f>IFERROR(INDEX(dataset_okres!$E$2:$E$83,MATCH(Calc_UoZ!J48,dataset_okres!$B$2:$B$83,0)),"")</f>
        <v/>
      </c>
      <c r="AN124" s="39" t="str">
        <f>IFERROR(INDEX(dataset_okres!$E$2:$E$83,MATCH(Calc_UoZ!K48,dataset_okres!$B$2:$B$83,0)),"")</f>
        <v/>
      </c>
      <c r="AO124" s="42">
        <f t="shared" si="7"/>
        <v>18065.833333333332</v>
      </c>
    </row>
    <row r="125" spans="1:41" x14ac:dyDescent="0.45">
      <c r="A125" s="41" t="s">
        <v>28</v>
      </c>
      <c r="B125" s="37">
        <f>IFERROR(INDEX(dataset_okres!$C$2:$C$83,MATCH(Calc_UoZ!A49,dataset_okres!$B$2:$B$83,0)),"n/a")</f>
        <v>4356.333333333333</v>
      </c>
      <c r="C125" s="38">
        <f>IFERROR(INDEX(dataset_okres!$C$2:$C$83,MATCH(Calc_UoZ!B49,dataset_okres!$B$2:$B$83,0)),"n/a")</f>
        <v>5861.5</v>
      </c>
      <c r="D125" s="38">
        <f>IFERROR(INDEX(dataset_okres!$C$2:$C$83,MATCH(Calc_UoZ!C49,dataset_okres!$B$2:$B$83,0)),"n/a")</f>
        <v>4168.666666666667</v>
      </c>
      <c r="E125" s="38">
        <f>IFERROR(INDEX(dataset_okres!$C$2:$C$83,MATCH(Calc_UoZ!D49,dataset_okres!$B$2:$B$83,0)),"n/a")</f>
        <v>1624.0833333333333</v>
      </c>
      <c r="F125" s="38">
        <f>IFERROR(INDEX(dataset_okres!$C$2:$C$83,MATCH(Calc_UoZ!E49,dataset_okres!$B$2:$B$83,0)),"n/a")</f>
        <v>2306.5833333333335</v>
      </c>
      <c r="G125" s="38">
        <f>IFERROR(INDEX(dataset_okres!$C$2:$C$83,MATCH(Calc_UoZ!F49,dataset_okres!$B$2:$B$83,0)),"n/a")</f>
        <v>3538.5833333333335</v>
      </c>
      <c r="H125" s="38">
        <f>IFERROR(INDEX(dataset_okres!$C$2:$C$83,MATCH(Calc_UoZ!G49,dataset_okres!$B$2:$B$83,0)),"n/a")</f>
        <v>3268.5</v>
      </c>
      <c r="I125" s="38" t="str">
        <f>IFERROR(INDEX(dataset_okres!$C$2:$C$83,MATCH(Calc_UoZ!H49,dataset_okres!$B$2:$B$83,0)),"n/a")</f>
        <v>n/a</v>
      </c>
      <c r="J125" s="38" t="str">
        <f>IFERROR(INDEX(dataset_okres!$C$2:$C$83,MATCH(Calc_UoZ!I49,dataset_okres!$B$2:$B$83,0)),"n/a")</f>
        <v>n/a</v>
      </c>
      <c r="K125" s="38" t="str">
        <f>IFERROR(INDEX(dataset_okres!$C$2:$C$83,MATCH(Calc_UoZ!J49,dataset_okres!$B$2:$B$83,0)),"n/a")</f>
        <v>n/a</v>
      </c>
      <c r="L125" s="39" t="str">
        <f>IFERROR(INDEX(dataset_okres!$C$2:$C$83,MATCH(Calc_UoZ!K49,dataset_okres!$B$2:$B$83,0)),"n/a")</f>
        <v>n/a</v>
      </c>
      <c r="M125" s="1">
        <f t="shared" si="5"/>
        <v>25124.25</v>
      </c>
      <c r="O125" s="41" t="s">
        <v>28</v>
      </c>
      <c r="P125" s="37">
        <f>IFERROR(INDEX(dataset_okres!$D$2:$D$83,MATCH(Calc_UoZ!A49,dataset_okres!$B$2:$B$83,0)),"n/a")</f>
        <v>108.66666666666667</v>
      </c>
      <c r="Q125" s="38">
        <f>IFERROR(INDEX(dataset_okres!$D$2:$D$83,MATCH(Calc_UoZ!B49,dataset_okres!$B$2:$B$83,0)),"n/a")</f>
        <v>159</v>
      </c>
      <c r="R125" s="38">
        <f>IFERROR(INDEX(dataset_okres!$D$2:$D$83,MATCH(Calc_UoZ!C49,dataset_okres!$B$2:$B$83,0)),"n/a")</f>
        <v>246</v>
      </c>
      <c r="S125" s="38">
        <f>IFERROR(INDEX(dataset_okres!$D$2:$D$83,MATCH(Calc_UoZ!D49,dataset_okres!$B$2:$B$83,0)),"n/a")</f>
        <v>34.583333333333336</v>
      </c>
      <c r="T125" s="38">
        <f>IFERROR(INDEX(dataset_okres!$D$2:$D$83,MATCH(Calc_UoZ!E49,dataset_okres!$B$2:$B$83,0)),"n/a")</f>
        <v>132.58333333333334</v>
      </c>
      <c r="U125" s="38">
        <f>IFERROR(INDEX(dataset_okres!$D$2:$D$83,MATCH(Calc_UoZ!F49,dataset_okres!$B$2:$B$83,0)),"n/a")</f>
        <v>149.83333333333334</v>
      </c>
      <c r="V125" s="38">
        <f>IFERROR(INDEX(dataset_okres!$D$2:$D$83,MATCH(Calc_UoZ!G49,dataset_okres!$B$2:$B$83,0)),"n/a")</f>
        <v>573.83333333333337</v>
      </c>
      <c r="W125" s="38" t="str">
        <f>IFERROR(INDEX(dataset_okres!$D$2:$D$83,MATCH(Calc_UoZ!H49,dataset_okres!$B$2:$B$83,0)),"n/a")</f>
        <v>n/a</v>
      </c>
      <c r="X125" s="38" t="str">
        <f>IFERROR(INDEX(dataset_okres!$D$2:$D$83,MATCH(Calc_UoZ!I49,dataset_okres!$B$2:$B$83,0)),"n/a")</f>
        <v>n/a</v>
      </c>
      <c r="Y125" s="38" t="str">
        <f>IFERROR(INDEX(dataset_okres!$D$2:$D$83,MATCH(Calc_UoZ!J49,dataset_okres!$B$2:$B$83,0)),"n/a")</f>
        <v>n/a</v>
      </c>
      <c r="Z125" s="39" t="str">
        <f>IFERROR(INDEX(dataset_okres!$D$2:$D$83,MATCH(Calc_UoZ!K49,dataset_okres!$B$2:$B$83,0)),"n/a")</f>
        <v>n/a</v>
      </c>
      <c r="AA125" s="1">
        <f t="shared" si="6"/>
        <v>1404.5000000000002</v>
      </c>
      <c r="AC125" s="41" t="s">
        <v>28</v>
      </c>
      <c r="AD125" s="37">
        <f>IFERROR(INDEX(dataset_okres!$E$2:$E$83,MATCH(Calc_UoZ!A49,dataset_okres!$B$2:$B$83,0)),"")</f>
        <v>4247.6666666666661</v>
      </c>
      <c r="AE125" s="38">
        <f>IFERROR(INDEX(dataset_okres!$E$2:$E$83,MATCH(Calc_UoZ!B49,dataset_okres!$B$2:$B$83,0)),"")</f>
        <v>5702.5</v>
      </c>
      <c r="AF125" s="38">
        <f>IFERROR(INDEX(dataset_okres!$E$2:$E$83,MATCH(Calc_UoZ!C49,dataset_okres!$B$2:$B$83,0)),"")</f>
        <v>3922.666666666667</v>
      </c>
      <c r="AG125" s="38">
        <f>IFERROR(INDEX(dataset_okres!$E$2:$E$83,MATCH(Calc_UoZ!D49,dataset_okres!$B$2:$B$83,0)),"")</f>
        <v>1589.5</v>
      </c>
      <c r="AH125" s="38">
        <f>IFERROR(INDEX(dataset_okres!$E$2:$E$83,MATCH(Calc_UoZ!E49,dataset_okres!$B$2:$B$83,0)),"")</f>
        <v>2174</v>
      </c>
      <c r="AI125" s="38">
        <f>IFERROR(INDEX(dataset_okres!$E$2:$E$83,MATCH(Calc_UoZ!F49,dataset_okres!$B$2:$B$83,0)),"")</f>
        <v>3388.75</v>
      </c>
      <c r="AJ125" s="38">
        <f>IFERROR(INDEX(dataset_okres!$E$2:$E$83,MATCH(Calc_UoZ!G49,dataset_okres!$B$2:$B$83,0)),"")</f>
        <v>2694.6666666666665</v>
      </c>
      <c r="AK125" s="38" t="str">
        <f>IFERROR(INDEX(dataset_okres!$E$2:$E$83,MATCH(Calc_UoZ!H49,dataset_okres!$B$2:$B$83,0)),"")</f>
        <v/>
      </c>
      <c r="AL125" s="38" t="str">
        <f>IFERROR(INDEX(dataset_okres!$E$2:$E$83,MATCH(Calc_UoZ!I49,dataset_okres!$B$2:$B$83,0)),"")</f>
        <v/>
      </c>
      <c r="AM125" s="38" t="str">
        <f>IFERROR(INDEX(dataset_okres!$E$2:$E$83,MATCH(Calc_UoZ!J49,dataset_okres!$B$2:$B$83,0)),"")</f>
        <v/>
      </c>
      <c r="AN125" s="39" t="str">
        <f>IFERROR(INDEX(dataset_okres!$E$2:$E$83,MATCH(Calc_UoZ!K49,dataset_okres!$B$2:$B$83,0)),"")</f>
        <v/>
      </c>
      <c r="AO125" s="42">
        <f t="shared" si="7"/>
        <v>23719.75</v>
      </c>
    </row>
    <row r="126" spans="1:41" x14ac:dyDescent="0.45">
      <c r="A126" s="41" t="s">
        <v>49</v>
      </c>
      <c r="B126" s="37">
        <f>IFERROR(INDEX(dataset_okres!$C$2:$C$83,MATCH(Calc_UoZ!A50,dataset_okres!$B$2:$B$83,0)),"n/a")</f>
        <v>1041.0833333333333</v>
      </c>
      <c r="C126" s="38">
        <f>IFERROR(INDEX(dataset_okres!$C$2:$C$83,MATCH(Calc_UoZ!B50,dataset_okres!$B$2:$B$83,0)),"n/a")</f>
        <v>1741.8333333333333</v>
      </c>
      <c r="D126" s="38">
        <f>IFERROR(INDEX(dataset_okres!$C$2:$C$83,MATCH(Calc_UoZ!C50,dataset_okres!$B$2:$B$83,0)),"n/a")</f>
        <v>2808.75</v>
      </c>
      <c r="E126" s="38">
        <f>IFERROR(INDEX(dataset_okres!$C$2:$C$83,MATCH(Calc_UoZ!D50,dataset_okres!$B$2:$B$83,0)),"n/a")</f>
        <v>3291.25</v>
      </c>
      <c r="F126" s="38">
        <f>IFERROR(INDEX(dataset_okres!$C$2:$C$83,MATCH(Calc_UoZ!E50,dataset_okres!$B$2:$B$83,0)),"n/a")</f>
        <v>2606.0833333333335</v>
      </c>
      <c r="G126" s="38" t="str">
        <f>IFERROR(INDEX(dataset_okres!$C$2:$C$83,MATCH(Calc_UoZ!F50,dataset_okres!$B$2:$B$83,0)),"n/a")</f>
        <v>n/a</v>
      </c>
      <c r="H126" s="38" t="str">
        <f>IFERROR(INDEX(dataset_okres!$C$2:$C$83,MATCH(Calc_UoZ!G50,dataset_okres!$B$2:$B$83,0)),"n/a")</f>
        <v>n/a</v>
      </c>
      <c r="I126" s="38" t="str">
        <f>IFERROR(INDEX(dataset_okres!$C$2:$C$83,MATCH(Calc_UoZ!H50,dataset_okres!$B$2:$B$83,0)),"n/a")</f>
        <v>n/a</v>
      </c>
      <c r="J126" s="38" t="str">
        <f>IFERROR(INDEX(dataset_okres!$C$2:$C$83,MATCH(Calc_UoZ!I50,dataset_okres!$B$2:$B$83,0)),"n/a")</f>
        <v>n/a</v>
      </c>
      <c r="K126" s="38" t="str">
        <f>IFERROR(INDEX(dataset_okres!$C$2:$C$83,MATCH(Calc_UoZ!J50,dataset_okres!$B$2:$B$83,0)),"n/a")</f>
        <v>n/a</v>
      </c>
      <c r="L126" s="39" t="str">
        <f>IFERROR(INDEX(dataset_okres!$C$2:$C$83,MATCH(Calc_UoZ!K50,dataset_okres!$B$2:$B$83,0)),"n/a")</f>
        <v>n/a</v>
      </c>
      <c r="M126" s="1">
        <f t="shared" si="5"/>
        <v>11489</v>
      </c>
      <c r="O126" s="41" t="s">
        <v>49</v>
      </c>
      <c r="P126" s="37">
        <f>IFERROR(INDEX(dataset_okres!$D$2:$D$83,MATCH(Calc_UoZ!A50,dataset_okres!$B$2:$B$83,0)),"n/a")</f>
        <v>587.66666666666663</v>
      </c>
      <c r="Q126" s="38">
        <f>IFERROR(INDEX(dataset_okres!$D$2:$D$83,MATCH(Calc_UoZ!B50,dataset_okres!$B$2:$B$83,0)),"n/a")</f>
        <v>2891.6666666666665</v>
      </c>
      <c r="R126" s="38">
        <f>IFERROR(INDEX(dataset_okres!$D$2:$D$83,MATCH(Calc_UoZ!C50,dataset_okres!$B$2:$B$83,0)),"n/a")</f>
        <v>838.41666666666663</v>
      </c>
      <c r="S126" s="38">
        <f>IFERROR(INDEX(dataset_okres!$D$2:$D$83,MATCH(Calc_UoZ!D50,dataset_okres!$B$2:$B$83,0)),"n/a")</f>
        <v>1357.5833333333333</v>
      </c>
      <c r="T126" s="38">
        <f>IFERROR(INDEX(dataset_okres!$D$2:$D$83,MATCH(Calc_UoZ!E50,dataset_okres!$B$2:$B$83,0)),"n/a")</f>
        <v>7901.333333333333</v>
      </c>
      <c r="U126" s="38" t="str">
        <f>IFERROR(INDEX(dataset_okres!$D$2:$D$83,MATCH(Calc_UoZ!F50,dataset_okres!$B$2:$B$83,0)),"n/a")</f>
        <v>n/a</v>
      </c>
      <c r="V126" s="38" t="str">
        <f>IFERROR(INDEX(dataset_okres!$D$2:$D$83,MATCH(Calc_UoZ!G50,dataset_okres!$B$2:$B$83,0)),"n/a")</f>
        <v>n/a</v>
      </c>
      <c r="W126" s="38" t="str">
        <f>IFERROR(INDEX(dataset_okres!$D$2:$D$83,MATCH(Calc_UoZ!H50,dataset_okres!$B$2:$B$83,0)),"n/a")</f>
        <v>n/a</v>
      </c>
      <c r="X126" s="38" t="str">
        <f>IFERROR(INDEX(dataset_okres!$D$2:$D$83,MATCH(Calc_UoZ!I50,dataset_okres!$B$2:$B$83,0)),"n/a")</f>
        <v>n/a</v>
      </c>
      <c r="Y126" s="38" t="str">
        <f>IFERROR(INDEX(dataset_okres!$D$2:$D$83,MATCH(Calc_UoZ!J50,dataset_okres!$B$2:$B$83,0)),"n/a")</f>
        <v>n/a</v>
      </c>
      <c r="Z126" s="39" t="str">
        <f>IFERROR(INDEX(dataset_okres!$D$2:$D$83,MATCH(Calc_UoZ!K50,dataset_okres!$B$2:$B$83,0)),"n/a")</f>
        <v>n/a</v>
      </c>
      <c r="AA126" s="1">
        <f t="shared" si="6"/>
        <v>13576.666666666666</v>
      </c>
      <c r="AC126" s="41" t="s">
        <v>49</v>
      </c>
      <c r="AD126" s="37">
        <f>IFERROR(INDEX(dataset_okres!$E$2:$E$83,MATCH(Calc_UoZ!A50,dataset_okres!$B$2:$B$83,0)),"")</f>
        <v>453.41666666666663</v>
      </c>
      <c r="AE126" s="38">
        <f>IFERROR(INDEX(dataset_okres!$E$2:$E$83,MATCH(Calc_UoZ!B50,dataset_okres!$B$2:$B$83,0)),"")</f>
        <v>-1149.8333333333333</v>
      </c>
      <c r="AF126" s="38">
        <f>IFERROR(INDEX(dataset_okres!$E$2:$E$83,MATCH(Calc_UoZ!C50,dataset_okres!$B$2:$B$83,0)),"")</f>
        <v>1970.3333333333335</v>
      </c>
      <c r="AG126" s="38">
        <f>IFERROR(INDEX(dataset_okres!$E$2:$E$83,MATCH(Calc_UoZ!D50,dataset_okres!$B$2:$B$83,0)),"")</f>
        <v>1933.6666666666667</v>
      </c>
      <c r="AH126" s="38">
        <f>IFERROR(INDEX(dataset_okres!$E$2:$E$83,MATCH(Calc_UoZ!E50,dataset_okres!$B$2:$B$83,0)),"")</f>
        <v>-5295.25</v>
      </c>
      <c r="AI126" s="38" t="str">
        <f>IFERROR(INDEX(dataset_okres!$E$2:$E$83,MATCH(Calc_UoZ!F50,dataset_okres!$B$2:$B$83,0)),"")</f>
        <v/>
      </c>
      <c r="AJ126" s="38" t="str">
        <f>IFERROR(INDEX(dataset_okres!$E$2:$E$83,MATCH(Calc_UoZ!G50,dataset_okres!$B$2:$B$83,0)),"")</f>
        <v/>
      </c>
      <c r="AK126" s="38" t="str">
        <f>IFERROR(INDEX(dataset_okres!$E$2:$E$83,MATCH(Calc_UoZ!H50,dataset_okres!$B$2:$B$83,0)),"")</f>
        <v/>
      </c>
      <c r="AL126" s="38" t="str">
        <f>IFERROR(INDEX(dataset_okres!$E$2:$E$83,MATCH(Calc_UoZ!I50,dataset_okres!$B$2:$B$83,0)),"")</f>
        <v/>
      </c>
      <c r="AM126" s="38" t="str">
        <f>IFERROR(INDEX(dataset_okres!$E$2:$E$83,MATCH(Calc_UoZ!J50,dataset_okres!$B$2:$B$83,0)),"")</f>
        <v/>
      </c>
      <c r="AN126" s="39" t="str">
        <f>IFERROR(INDEX(dataset_okres!$E$2:$E$83,MATCH(Calc_UoZ!K50,dataset_okres!$B$2:$B$83,0)),"")</f>
        <v/>
      </c>
      <c r="AO126" s="42">
        <f t="shared" si="7"/>
        <v>-2087.6666666666661</v>
      </c>
    </row>
    <row r="127" spans="1:41" x14ac:dyDescent="0.45">
      <c r="A127" s="41" t="s">
        <v>14</v>
      </c>
      <c r="B127" s="37">
        <f>IFERROR(INDEX(dataset_okres!$C$2:$C$83,MATCH(Calc_UoZ!A51,dataset_okres!$B$2:$B$83,0)),"n/a")</f>
        <v>3961.25</v>
      </c>
      <c r="C127" s="38">
        <f>IFERROR(INDEX(dataset_okres!$C$2:$C$83,MATCH(Calc_UoZ!B51,dataset_okres!$B$2:$B$83,0)),"n/a")</f>
        <v>1895.1666666666667</v>
      </c>
      <c r="D127" s="38">
        <f>IFERROR(INDEX(dataset_okres!$C$2:$C$83,MATCH(Calc_UoZ!C51,dataset_okres!$B$2:$B$83,0)),"n/a")</f>
        <v>5888</v>
      </c>
      <c r="E127" s="38">
        <f>IFERROR(INDEX(dataset_okres!$C$2:$C$83,MATCH(Calc_UoZ!D51,dataset_okres!$B$2:$B$83,0)),"n/a")</f>
        <v>1593.3333333333333</v>
      </c>
      <c r="F127" s="38">
        <f>IFERROR(INDEX(dataset_okres!$C$2:$C$83,MATCH(Calc_UoZ!E51,dataset_okres!$B$2:$B$83,0)),"n/a")</f>
        <v>6707.166666666667</v>
      </c>
      <c r="G127" s="38">
        <f>IFERROR(INDEX(dataset_okres!$C$2:$C$83,MATCH(Calc_UoZ!F51,dataset_okres!$B$2:$B$83,0)),"n/a")</f>
        <v>4633.5</v>
      </c>
      <c r="H127" s="38" t="str">
        <f>IFERROR(INDEX(dataset_okres!$C$2:$C$83,MATCH(Calc_UoZ!G51,dataset_okres!$B$2:$B$83,0)),"n/a")</f>
        <v>n/a</v>
      </c>
      <c r="I127" s="38" t="str">
        <f>IFERROR(INDEX(dataset_okres!$C$2:$C$83,MATCH(Calc_UoZ!H51,dataset_okres!$B$2:$B$83,0)),"n/a")</f>
        <v>n/a</v>
      </c>
      <c r="J127" s="38" t="str">
        <f>IFERROR(INDEX(dataset_okres!$C$2:$C$83,MATCH(Calc_UoZ!I51,dataset_okres!$B$2:$B$83,0)),"n/a")</f>
        <v>n/a</v>
      </c>
      <c r="K127" s="38" t="str">
        <f>IFERROR(INDEX(dataset_okres!$C$2:$C$83,MATCH(Calc_UoZ!J51,dataset_okres!$B$2:$B$83,0)),"n/a")</f>
        <v>n/a</v>
      </c>
      <c r="L127" s="39" t="str">
        <f>IFERROR(INDEX(dataset_okres!$C$2:$C$83,MATCH(Calc_UoZ!K51,dataset_okres!$B$2:$B$83,0)),"n/a")</f>
        <v>n/a</v>
      </c>
      <c r="M127" s="1">
        <f t="shared" si="5"/>
        <v>24678.416666666668</v>
      </c>
      <c r="O127" s="41" t="s">
        <v>14</v>
      </c>
      <c r="P127" s="37">
        <f>IFERROR(INDEX(dataset_okres!$D$2:$D$83,MATCH(Calc_UoZ!A51,dataset_okres!$B$2:$B$83,0)),"n/a")</f>
        <v>56.5</v>
      </c>
      <c r="Q127" s="38">
        <f>IFERROR(INDEX(dataset_okres!$D$2:$D$83,MATCH(Calc_UoZ!B51,dataset_okres!$B$2:$B$83,0)),"n/a")</f>
        <v>204.33333333333334</v>
      </c>
      <c r="R127" s="38">
        <f>IFERROR(INDEX(dataset_okres!$D$2:$D$83,MATCH(Calc_UoZ!C51,dataset_okres!$B$2:$B$83,0)),"n/a")</f>
        <v>137.41666666666666</v>
      </c>
      <c r="S127" s="38">
        <f>IFERROR(INDEX(dataset_okres!$D$2:$D$83,MATCH(Calc_UoZ!D51,dataset_okres!$B$2:$B$83,0)),"n/a")</f>
        <v>48.416666666666664</v>
      </c>
      <c r="T127" s="38">
        <f>IFERROR(INDEX(dataset_okres!$D$2:$D$83,MATCH(Calc_UoZ!E51,dataset_okres!$B$2:$B$83,0)),"n/a")</f>
        <v>383</v>
      </c>
      <c r="U127" s="38">
        <f>IFERROR(INDEX(dataset_okres!$D$2:$D$83,MATCH(Calc_UoZ!F51,dataset_okres!$B$2:$B$83,0)),"n/a")</f>
        <v>194.33333333333334</v>
      </c>
      <c r="V127" s="38" t="str">
        <f>IFERROR(INDEX(dataset_okres!$D$2:$D$83,MATCH(Calc_UoZ!G51,dataset_okres!$B$2:$B$83,0)),"n/a")</f>
        <v>n/a</v>
      </c>
      <c r="W127" s="38" t="str">
        <f>IFERROR(INDEX(dataset_okres!$D$2:$D$83,MATCH(Calc_UoZ!H51,dataset_okres!$B$2:$B$83,0)),"n/a")</f>
        <v>n/a</v>
      </c>
      <c r="X127" s="38" t="str">
        <f>IFERROR(INDEX(dataset_okres!$D$2:$D$83,MATCH(Calc_UoZ!I51,dataset_okres!$B$2:$B$83,0)),"n/a")</f>
        <v>n/a</v>
      </c>
      <c r="Y127" s="38" t="str">
        <f>IFERROR(INDEX(dataset_okres!$D$2:$D$83,MATCH(Calc_UoZ!J51,dataset_okres!$B$2:$B$83,0)),"n/a")</f>
        <v>n/a</v>
      </c>
      <c r="Z127" s="39" t="str">
        <f>IFERROR(INDEX(dataset_okres!$D$2:$D$83,MATCH(Calc_UoZ!K51,dataset_okres!$B$2:$B$83,0)),"n/a")</f>
        <v>n/a</v>
      </c>
      <c r="AA127" s="1">
        <f t="shared" si="6"/>
        <v>1024</v>
      </c>
      <c r="AC127" s="41" t="s">
        <v>14</v>
      </c>
      <c r="AD127" s="37">
        <f>IFERROR(INDEX(dataset_okres!$E$2:$E$83,MATCH(Calc_UoZ!A51,dataset_okres!$B$2:$B$83,0)),"")</f>
        <v>3904.75</v>
      </c>
      <c r="AE127" s="38">
        <f>IFERROR(INDEX(dataset_okres!$E$2:$E$83,MATCH(Calc_UoZ!B51,dataset_okres!$B$2:$B$83,0)),"")</f>
        <v>1690.8333333333335</v>
      </c>
      <c r="AF127" s="38">
        <f>IFERROR(INDEX(dataset_okres!$E$2:$E$83,MATCH(Calc_UoZ!C51,dataset_okres!$B$2:$B$83,0)),"")</f>
        <v>5750.583333333333</v>
      </c>
      <c r="AG127" s="38">
        <f>IFERROR(INDEX(dataset_okres!$E$2:$E$83,MATCH(Calc_UoZ!D51,dataset_okres!$B$2:$B$83,0)),"")</f>
        <v>1544.9166666666665</v>
      </c>
      <c r="AH127" s="38">
        <f>IFERROR(INDEX(dataset_okres!$E$2:$E$83,MATCH(Calc_UoZ!E51,dataset_okres!$B$2:$B$83,0)),"")</f>
        <v>6324.166666666667</v>
      </c>
      <c r="AI127" s="38">
        <f>IFERROR(INDEX(dataset_okres!$E$2:$E$83,MATCH(Calc_UoZ!F51,dataset_okres!$B$2:$B$83,0)),"")</f>
        <v>4439.166666666667</v>
      </c>
      <c r="AJ127" s="38" t="str">
        <f>IFERROR(INDEX(dataset_okres!$E$2:$E$83,MATCH(Calc_UoZ!G51,dataset_okres!$B$2:$B$83,0)),"")</f>
        <v/>
      </c>
      <c r="AK127" s="38" t="str">
        <f>IFERROR(INDEX(dataset_okres!$E$2:$E$83,MATCH(Calc_UoZ!H51,dataset_okres!$B$2:$B$83,0)),"")</f>
        <v/>
      </c>
      <c r="AL127" s="38" t="str">
        <f>IFERROR(INDEX(dataset_okres!$E$2:$E$83,MATCH(Calc_UoZ!I51,dataset_okres!$B$2:$B$83,0)),"")</f>
        <v/>
      </c>
      <c r="AM127" s="38" t="str">
        <f>IFERROR(INDEX(dataset_okres!$E$2:$E$83,MATCH(Calc_UoZ!J51,dataset_okres!$B$2:$B$83,0)),"")</f>
        <v/>
      </c>
      <c r="AN127" s="39" t="str">
        <f>IFERROR(INDEX(dataset_okres!$E$2:$E$83,MATCH(Calc_UoZ!K51,dataset_okres!$B$2:$B$83,0)),"")</f>
        <v/>
      </c>
      <c r="AO127" s="42">
        <f t="shared" si="7"/>
        <v>23654.416666666668</v>
      </c>
    </row>
    <row r="128" spans="1:41" x14ac:dyDescent="0.45">
      <c r="A128" s="41" t="s">
        <v>3</v>
      </c>
      <c r="B128" s="37">
        <f>IFERROR(INDEX(dataset_okres!$C$2:$C$83,MATCH(Calc_UoZ!A52,dataset_okres!$B$2:$B$83,0)),"n/a")</f>
        <v>1762.3333333333333</v>
      </c>
      <c r="C128" s="38">
        <f>IFERROR(INDEX(dataset_okres!$C$2:$C$83,MATCH(Calc_UoZ!B52,dataset_okres!$B$2:$B$83,0)),"n/a")</f>
        <v>7936.5833333333339</v>
      </c>
      <c r="D128" s="38">
        <f>IFERROR(INDEX(dataset_okres!$C$2:$C$83,MATCH(Calc_UoZ!C52,dataset_okres!$B$2:$B$83,0)),"n/a")</f>
        <v>1367.5</v>
      </c>
      <c r="E128" s="38">
        <f>IFERROR(INDEX(dataset_okres!$C$2:$C$83,MATCH(Calc_UoZ!D52,dataset_okres!$B$2:$B$83,0)),"n/a")</f>
        <v>2619.5833333333335</v>
      </c>
      <c r="F128" s="38">
        <f>IFERROR(INDEX(dataset_okres!$C$2:$C$83,MATCH(Calc_UoZ!E52,dataset_okres!$B$2:$B$83,0)),"n/a")</f>
        <v>1741.8333333333333</v>
      </c>
      <c r="G128" s="38">
        <f>IFERROR(INDEX(dataset_okres!$C$2:$C$83,MATCH(Calc_UoZ!F52,dataset_okres!$B$2:$B$83,0)),"n/a")</f>
        <v>2197.8333333333335</v>
      </c>
      <c r="H128" s="38" t="str">
        <f>IFERROR(INDEX(dataset_okres!$C$2:$C$83,MATCH(Calc_UoZ!G52,dataset_okres!$B$2:$B$83,0)),"n/a")</f>
        <v>n/a</v>
      </c>
      <c r="I128" s="38" t="str">
        <f>IFERROR(INDEX(dataset_okres!$C$2:$C$83,MATCH(Calc_UoZ!H52,dataset_okres!$B$2:$B$83,0)),"n/a")</f>
        <v>n/a</v>
      </c>
      <c r="J128" s="38" t="str">
        <f>IFERROR(INDEX(dataset_okres!$C$2:$C$83,MATCH(Calc_UoZ!I52,dataset_okres!$B$2:$B$83,0)),"n/a")</f>
        <v>n/a</v>
      </c>
      <c r="K128" s="38" t="str">
        <f>IFERROR(INDEX(dataset_okres!$C$2:$C$83,MATCH(Calc_UoZ!J52,dataset_okres!$B$2:$B$83,0)),"n/a")</f>
        <v>n/a</v>
      </c>
      <c r="L128" s="39" t="str">
        <f>IFERROR(INDEX(dataset_okres!$C$2:$C$83,MATCH(Calc_UoZ!K52,dataset_okres!$B$2:$B$83,0)),"n/a")</f>
        <v>n/a</v>
      </c>
      <c r="M128" s="1">
        <f t="shared" si="5"/>
        <v>17625.666666666668</v>
      </c>
      <c r="O128" s="41" t="s">
        <v>3</v>
      </c>
      <c r="P128" s="37">
        <f>IFERROR(INDEX(dataset_okres!$D$2:$D$83,MATCH(Calc_UoZ!A52,dataset_okres!$B$2:$B$83,0)),"n/a")</f>
        <v>1640.25</v>
      </c>
      <c r="Q128" s="38">
        <f>IFERROR(INDEX(dataset_okres!$D$2:$D$83,MATCH(Calc_UoZ!B52,dataset_okres!$B$2:$B$83,0)),"n/a")</f>
        <v>25404.249999999996</v>
      </c>
      <c r="R128" s="38">
        <f>IFERROR(INDEX(dataset_okres!$D$2:$D$83,MATCH(Calc_UoZ!C52,dataset_okres!$B$2:$B$83,0)),"n/a")</f>
        <v>228.91666666666666</v>
      </c>
      <c r="S128" s="38">
        <f>IFERROR(INDEX(dataset_okres!$D$2:$D$83,MATCH(Calc_UoZ!D52,dataset_okres!$B$2:$B$83,0)),"n/a")</f>
        <v>1721.8333333333333</v>
      </c>
      <c r="T128" s="38">
        <f>IFERROR(INDEX(dataset_okres!$D$2:$D$83,MATCH(Calc_UoZ!E52,dataset_okres!$B$2:$B$83,0)),"n/a")</f>
        <v>2891.6666666666665</v>
      </c>
      <c r="U128" s="38">
        <f>IFERROR(INDEX(dataset_okres!$D$2:$D$83,MATCH(Calc_UoZ!F52,dataset_okres!$B$2:$B$83,0)),"n/a")</f>
        <v>4289.333333333333</v>
      </c>
      <c r="V128" s="38" t="str">
        <f>IFERROR(INDEX(dataset_okres!$D$2:$D$83,MATCH(Calc_UoZ!G52,dataset_okres!$B$2:$B$83,0)),"n/a")</f>
        <v>n/a</v>
      </c>
      <c r="W128" s="38" t="str">
        <f>IFERROR(INDEX(dataset_okres!$D$2:$D$83,MATCH(Calc_UoZ!H52,dataset_okres!$B$2:$B$83,0)),"n/a")</f>
        <v>n/a</v>
      </c>
      <c r="X128" s="38" t="str">
        <f>IFERROR(INDEX(dataset_okres!$D$2:$D$83,MATCH(Calc_UoZ!I52,dataset_okres!$B$2:$B$83,0)),"n/a")</f>
        <v>n/a</v>
      </c>
      <c r="Y128" s="38" t="str">
        <f>IFERROR(INDEX(dataset_okres!$D$2:$D$83,MATCH(Calc_UoZ!J52,dataset_okres!$B$2:$B$83,0)),"n/a")</f>
        <v>n/a</v>
      </c>
      <c r="Z128" s="39" t="str">
        <f>IFERROR(INDEX(dataset_okres!$D$2:$D$83,MATCH(Calc_UoZ!K52,dataset_okres!$B$2:$B$83,0)),"n/a")</f>
        <v>n/a</v>
      </c>
      <c r="AA128" s="1">
        <f t="shared" si="6"/>
        <v>36176.25</v>
      </c>
      <c r="AC128" s="41" t="s">
        <v>3</v>
      </c>
      <c r="AD128" s="37">
        <f>IFERROR(INDEX(dataset_okres!$E$2:$E$83,MATCH(Calc_UoZ!A52,dataset_okres!$B$2:$B$83,0)),"")</f>
        <v>122.08333333333326</v>
      </c>
      <c r="AE128" s="38">
        <f>IFERROR(INDEX(dataset_okres!$E$2:$E$83,MATCH(Calc_UoZ!B52,dataset_okres!$B$2:$B$83,0)),"")</f>
        <v>-17467.666666666664</v>
      </c>
      <c r="AF128" s="38">
        <f>IFERROR(INDEX(dataset_okres!$E$2:$E$83,MATCH(Calc_UoZ!C52,dataset_okres!$B$2:$B$83,0)),"")</f>
        <v>1138.5833333333333</v>
      </c>
      <c r="AG128" s="38">
        <f>IFERROR(INDEX(dataset_okres!$E$2:$E$83,MATCH(Calc_UoZ!D52,dataset_okres!$B$2:$B$83,0)),"")</f>
        <v>897.75000000000023</v>
      </c>
      <c r="AH128" s="38">
        <f>IFERROR(INDEX(dataset_okres!$E$2:$E$83,MATCH(Calc_UoZ!E52,dataset_okres!$B$2:$B$83,0)),"")</f>
        <v>-1149.8333333333333</v>
      </c>
      <c r="AI128" s="38">
        <f>IFERROR(INDEX(dataset_okres!$E$2:$E$83,MATCH(Calc_UoZ!F52,dataset_okres!$B$2:$B$83,0)),"")</f>
        <v>-2091.4999999999995</v>
      </c>
      <c r="AJ128" s="38" t="str">
        <f>IFERROR(INDEX(dataset_okres!$E$2:$E$83,MATCH(Calc_UoZ!G52,dataset_okres!$B$2:$B$83,0)),"")</f>
        <v/>
      </c>
      <c r="AK128" s="38" t="str">
        <f>IFERROR(INDEX(dataset_okres!$E$2:$E$83,MATCH(Calc_UoZ!H52,dataset_okres!$B$2:$B$83,0)),"")</f>
        <v/>
      </c>
      <c r="AL128" s="38" t="str">
        <f>IFERROR(INDEX(dataset_okres!$E$2:$E$83,MATCH(Calc_UoZ!I52,dataset_okres!$B$2:$B$83,0)),"")</f>
        <v/>
      </c>
      <c r="AM128" s="38" t="str">
        <f>IFERROR(INDEX(dataset_okres!$E$2:$E$83,MATCH(Calc_UoZ!J52,dataset_okres!$B$2:$B$83,0)),"")</f>
        <v/>
      </c>
      <c r="AN128" s="39" t="str">
        <f>IFERROR(INDEX(dataset_okres!$E$2:$E$83,MATCH(Calc_UoZ!K52,dataset_okres!$B$2:$B$83,0)),"")</f>
        <v/>
      </c>
      <c r="AO128" s="42">
        <f t="shared" si="7"/>
        <v>-18550.583333333332</v>
      </c>
    </row>
    <row r="129" spans="1:41" x14ac:dyDescent="0.45">
      <c r="A129" s="41" t="s">
        <v>70</v>
      </c>
      <c r="B129" s="37">
        <f>IFERROR(INDEX(dataset_okres!$C$2:$C$83,MATCH(Calc_UoZ!A53,dataset_okres!$B$2:$B$83,0)),"n/a")</f>
        <v>2001.75</v>
      </c>
      <c r="C129" s="38">
        <f>IFERROR(INDEX(dataset_okres!$C$2:$C$83,MATCH(Calc_UoZ!B53,dataset_okres!$B$2:$B$83,0)),"n/a")</f>
        <v>1384.75</v>
      </c>
      <c r="D129" s="38">
        <f>IFERROR(INDEX(dataset_okres!$C$2:$C$83,MATCH(Calc_UoZ!C53,dataset_okres!$B$2:$B$83,0)),"n/a")</f>
        <v>2197.8333333333335</v>
      </c>
      <c r="E129" s="38">
        <f>IFERROR(INDEX(dataset_okres!$C$2:$C$83,MATCH(Calc_UoZ!D53,dataset_okres!$B$2:$B$83,0)),"n/a")</f>
        <v>924.08333333333337</v>
      </c>
      <c r="F129" s="38">
        <f>IFERROR(INDEX(dataset_okres!$C$2:$C$83,MATCH(Calc_UoZ!E53,dataset_okres!$B$2:$B$83,0)),"n/a")</f>
        <v>492</v>
      </c>
      <c r="G129" s="38" t="str">
        <f>IFERROR(INDEX(dataset_okres!$C$2:$C$83,MATCH(Calc_UoZ!F53,dataset_okres!$B$2:$B$83,0)),"n/a")</f>
        <v>n/a</v>
      </c>
      <c r="H129" s="38" t="str">
        <f>IFERROR(INDEX(dataset_okres!$C$2:$C$83,MATCH(Calc_UoZ!G53,dataset_okres!$B$2:$B$83,0)),"n/a")</f>
        <v>n/a</v>
      </c>
      <c r="I129" s="38" t="str">
        <f>IFERROR(INDEX(dataset_okres!$C$2:$C$83,MATCH(Calc_UoZ!H53,dataset_okres!$B$2:$B$83,0)),"n/a")</f>
        <v>n/a</v>
      </c>
      <c r="J129" s="38" t="str">
        <f>IFERROR(INDEX(dataset_okres!$C$2:$C$83,MATCH(Calc_UoZ!I53,dataset_okres!$B$2:$B$83,0)),"n/a")</f>
        <v>n/a</v>
      </c>
      <c r="K129" s="38" t="str">
        <f>IFERROR(INDEX(dataset_okres!$C$2:$C$83,MATCH(Calc_UoZ!J53,dataset_okres!$B$2:$B$83,0)),"n/a")</f>
        <v>n/a</v>
      </c>
      <c r="L129" s="39" t="str">
        <f>IFERROR(INDEX(dataset_okres!$C$2:$C$83,MATCH(Calc_UoZ!K53,dataset_okres!$B$2:$B$83,0)),"n/a")</f>
        <v>n/a</v>
      </c>
      <c r="M129" s="1">
        <f t="shared" si="5"/>
        <v>7000.416666666667</v>
      </c>
      <c r="O129" s="41" t="s">
        <v>70</v>
      </c>
      <c r="P129" s="37">
        <f>IFERROR(INDEX(dataset_okres!$D$2:$D$83,MATCH(Calc_UoZ!A53,dataset_okres!$B$2:$B$83,0)),"n/a")</f>
        <v>538.41666666666663</v>
      </c>
      <c r="Q129" s="38">
        <f>IFERROR(INDEX(dataset_okres!$D$2:$D$83,MATCH(Calc_UoZ!B53,dataset_okres!$B$2:$B$83,0)),"n/a")</f>
        <v>3157.25</v>
      </c>
      <c r="R129" s="38">
        <f>IFERROR(INDEX(dataset_okres!$D$2:$D$83,MATCH(Calc_UoZ!C53,dataset_okres!$B$2:$B$83,0)),"n/a")</f>
        <v>4289.333333333333</v>
      </c>
      <c r="S129" s="38">
        <f>IFERROR(INDEX(dataset_okres!$D$2:$D$83,MATCH(Calc_UoZ!D53,dataset_okres!$B$2:$B$83,0)),"n/a")</f>
        <v>2194.25</v>
      </c>
      <c r="T129" s="38">
        <f>IFERROR(INDEX(dataset_okres!$D$2:$D$83,MATCH(Calc_UoZ!E53,dataset_okres!$B$2:$B$83,0)),"n/a")</f>
        <v>254.5</v>
      </c>
      <c r="U129" s="38" t="str">
        <f>IFERROR(INDEX(dataset_okres!$D$2:$D$83,MATCH(Calc_UoZ!F53,dataset_okres!$B$2:$B$83,0)),"n/a")</f>
        <v>n/a</v>
      </c>
      <c r="V129" s="38" t="str">
        <f>IFERROR(INDEX(dataset_okres!$D$2:$D$83,MATCH(Calc_UoZ!G53,dataset_okres!$B$2:$B$83,0)),"n/a")</f>
        <v>n/a</v>
      </c>
      <c r="W129" s="38" t="str">
        <f>IFERROR(INDEX(dataset_okres!$D$2:$D$83,MATCH(Calc_UoZ!H53,dataset_okres!$B$2:$B$83,0)),"n/a")</f>
        <v>n/a</v>
      </c>
      <c r="X129" s="38" t="str">
        <f>IFERROR(INDEX(dataset_okres!$D$2:$D$83,MATCH(Calc_UoZ!I53,dataset_okres!$B$2:$B$83,0)),"n/a")</f>
        <v>n/a</v>
      </c>
      <c r="Y129" s="38" t="str">
        <f>IFERROR(INDEX(dataset_okres!$D$2:$D$83,MATCH(Calc_UoZ!J53,dataset_okres!$B$2:$B$83,0)),"n/a")</f>
        <v>n/a</v>
      </c>
      <c r="Z129" s="39" t="str">
        <f>IFERROR(INDEX(dataset_okres!$D$2:$D$83,MATCH(Calc_UoZ!K53,dataset_okres!$B$2:$B$83,0)),"n/a")</f>
        <v>n/a</v>
      </c>
      <c r="AA129" s="1">
        <f t="shared" si="6"/>
        <v>10433.75</v>
      </c>
      <c r="AC129" s="41" t="s">
        <v>70</v>
      </c>
      <c r="AD129" s="37">
        <f>IFERROR(INDEX(dataset_okres!$E$2:$E$83,MATCH(Calc_UoZ!A53,dataset_okres!$B$2:$B$83,0)),"")</f>
        <v>1463.3333333333335</v>
      </c>
      <c r="AE129" s="38">
        <f>IFERROR(INDEX(dataset_okres!$E$2:$E$83,MATCH(Calc_UoZ!B53,dataset_okres!$B$2:$B$83,0)),"")</f>
        <v>-1772.5</v>
      </c>
      <c r="AF129" s="38">
        <f>IFERROR(INDEX(dataset_okres!$E$2:$E$83,MATCH(Calc_UoZ!C53,dataset_okres!$B$2:$B$83,0)),"")</f>
        <v>-2091.4999999999995</v>
      </c>
      <c r="AG129" s="38">
        <f>IFERROR(INDEX(dataset_okres!$E$2:$E$83,MATCH(Calc_UoZ!D53,dataset_okres!$B$2:$B$83,0)),"")</f>
        <v>-1270.1666666666665</v>
      </c>
      <c r="AH129" s="38">
        <f>IFERROR(INDEX(dataset_okres!$E$2:$E$83,MATCH(Calc_UoZ!E53,dataset_okres!$B$2:$B$83,0)),"")</f>
        <v>237.5</v>
      </c>
      <c r="AI129" s="38" t="str">
        <f>IFERROR(INDEX(dataset_okres!$E$2:$E$83,MATCH(Calc_UoZ!F53,dataset_okres!$B$2:$B$83,0)),"")</f>
        <v/>
      </c>
      <c r="AJ129" s="38" t="str">
        <f>IFERROR(INDEX(dataset_okres!$E$2:$E$83,MATCH(Calc_UoZ!G53,dataset_okres!$B$2:$B$83,0)),"")</f>
        <v/>
      </c>
      <c r="AK129" s="38" t="str">
        <f>IFERROR(INDEX(dataset_okres!$E$2:$E$83,MATCH(Calc_UoZ!H53,dataset_okres!$B$2:$B$83,0)),"")</f>
        <v/>
      </c>
      <c r="AL129" s="38" t="str">
        <f>IFERROR(INDEX(dataset_okres!$E$2:$E$83,MATCH(Calc_UoZ!I53,dataset_okres!$B$2:$B$83,0)),"")</f>
        <v/>
      </c>
      <c r="AM129" s="38" t="str">
        <f>IFERROR(INDEX(dataset_okres!$E$2:$E$83,MATCH(Calc_UoZ!J53,dataset_okres!$B$2:$B$83,0)),"")</f>
        <v/>
      </c>
      <c r="AN129" s="39" t="str">
        <f>IFERROR(INDEX(dataset_okres!$E$2:$E$83,MATCH(Calc_UoZ!K53,dataset_okres!$B$2:$B$83,0)),"")</f>
        <v/>
      </c>
      <c r="AO129" s="42">
        <f t="shared" si="7"/>
        <v>-3433.3333333333326</v>
      </c>
    </row>
    <row r="130" spans="1:41" x14ac:dyDescent="0.45">
      <c r="A130" s="41" t="s">
        <v>72</v>
      </c>
      <c r="B130" s="37">
        <f>IFERROR(INDEX(dataset_okres!$C$2:$C$83,MATCH(Calc_UoZ!A54,dataset_okres!$B$2:$B$83,0)),"n/a")</f>
        <v>924.08333333333337</v>
      </c>
      <c r="C130" s="38">
        <f>IFERROR(INDEX(dataset_okres!$C$2:$C$83,MATCH(Calc_UoZ!B54,dataset_okres!$B$2:$B$83,0)),"n/a")</f>
        <v>2001.75</v>
      </c>
      <c r="D130" s="38">
        <f>IFERROR(INDEX(dataset_okres!$C$2:$C$83,MATCH(Calc_UoZ!C54,dataset_okres!$B$2:$B$83,0)),"n/a")</f>
        <v>492</v>
      </c>
      <c r="E130" s="38">
        <f>IFERROR(INDEX(dataset_okres!$C$2:$C$83,MATCH(Calc_UoZ!D54,dataset_okres!$B$2:$B$83,0)),"n/a")</f>
        <v>1384.75</v>
      </c>
      <c r="F130" s="38" t="str">
        <f>IFERROR(INDEX(dataset_okres!$C$2:$C$83,MATCH(Calc_UoZ!E54,dataset_okres!$B$2:$B$83,0)),"n/a")</f>
        <v>n/a</v>
      </c>
      <c r="G130" s="38" t="str">
        <f>IFERROR(INDEX(dataset_okres!$C$2:$C$83,MATCH(Calc_UoZ!F54,dataset_okres!$B$2:$B$83,0)),"n/a")</f>
        <v>n/a</v>
      </c>
      <c r="H130" s="38" t="str">
        <f>IFERROR(INDEX(dataset_okres!$C$2:$C$83,MATCH(Calc_UoZ!G54,dataset_okres!$B$2:$B$83,0)),"n/a")</f>
        <v>n/a</v>
      </c>
      <c r="I130" s="38" t="str">
        <f>IFERROR(INDEX(dataset_okres!$C$2:$C$83,MATCH(Calc_UoZ!H54,dataset_okres!$B$2:$B$83,0)),"n/a")</f>
        <v>n/a</v>
      </c>
      <c r="J130" s="38" t="str">
        <f>IFERROR(INDEX(dataset_okres!$C$2:$C$83,MATCH(Calc_UoZ!I54,dataset_okres!$B$2:$B$83,0)),"n/a")</f>
        <v>n/a</v>
      </c>
      <c r="K130" s="38" t="str">
        <f>IFERROR(INDEX(dataset_okres!$C$2:$C$83,MATCH(Calc_UoZ!J54,dataset_okres!$B$2:$B$83,0)),"n/a")</f>
        <v>n/a</v>
      </c>
      <c r="L130" s="39" t="str">
        <f>IFERROR(INDEX(dataset_okres!$C$2:$C$83,MATCH(Calc_UoZ!K54,dataset_okres!$B$2:$B$83,0)),"n/a")</f>
        <v>n/a</v>
      </c>
      <c r="M130" s="1">
        <f t="shared" si="5"/>
        <v>4802.5833333333339</v>
      </c>
      <c r="O130" s="41" t="s">
        <v>72</v>
      </c>
      <c r="P130" s="37">
        <f>IFERROR(INDEX(dataset_okres!$D$2:$D$83,MATCH(Calc_UoZ!A54,dataset_okres!$B$2:$B$83,0)),"n/a")</f>
        <v>2194.25</v>
      </c>
      <c r="Q130" s="38">
        <f>IFERROR(INDEX(dataset_okres!$D$2:$D$83,MATCH(Calc_UoZ!B54,dataset_okres!$B$2:$B$83,0)),"n/a")</f>
        <v>538.41666666666663</v>
      </c>
      <c r="R130" s="38">
        <f>IFERROR(INDEX(dataset_okres!$D$2:$D$83,MATCH(Calc_UoZ!C54,dataset_okres!$B$2:$B$83,0)),"n/a")</f>
        <v>254.5</v>
      </c>
      <c r="S130" s="38">
        <f>IFERROR(INDEX(dataset_okres!$D$2:$D$83,MATCH(Calc_UoZ!D54,dataset_okres!$B$2:$B$83,0)),"n/a")</f>
        <v>3157.25</v>
      </c>
      <c r="T130" s="38" t="str">
        <f>IFERROR(INDEX(dataset_okres!$D$2:$D$83,MATCH(Calc_UoZ!E54,dataset_okres!$B$2:$B$83,0)),"n/a")</f>
        <v>n/a</v>
      </c>
      <c r="U130" s="38" t="str">
        <f>IFERROR(INDEX(dataset_okres!$D$2:$D$83,MATCH(Calc_UoZ!F54,dataset_okres!$B$2:$B$83,0)),"n/a")</f>
        <v>n/a</v>
      </c>
      <c r="V130" s="38" t="str">
        <f>IFERROR(INDEX(dataset_okres!$D$2:$D$83,MATCH(Calc_UoZ!G54,dataset_okres!$B$2:$B$83,0)),"n/a")</f>
        <v>n/a</v>
      </c>
      <c r="W130" s="38" t="str">
        <f>IFERROR(INDEX(dataset_okres!$D$2:$D$83,MATCH(Calc_UoZ!H54,dataset_okres!$B$2:$B$83,0)),"n/a")</f>
        <v>n/a</v>
      </c>
      <c r="X130" s="38" t="str">
        <f>IFERROR(INDEX(dataset_okres!$D$2:$D$83,MATCH(Calc_UoZ!I54,dataset_okres!$B$2:$B$83,0)),"n/a")</f>
        <v>n/a</v>
      </c>
      <c r="Y130" s="38" t="str">
        <f>IFERROR(INDEX(dataset_okres!$D$2:$D$83,MATCH(Calc_UoZ!J54,dataset_okres!$B$2:$B$83,0)),"n/a")</f>
        <v>n/a</v>
      </c>
      <c r="Z130" s="39" t="str">
        <f>IFERROR(INDEX(dataset_okres!$D$2:$D$83,MATCH(Calc_UoZ!K54,dataset_okres!$B$2:$B$83,0)),"n/a")</f>
        <v>n/a</v>
      </c>
      <c r="AA130" s="1">
        <f t="shared" si="6"/>
        <v>6144.4166666666661</v>
      </c>
      <c r="AC130" s="41" t="s">
        <v>72</v>
      </c>
      <c r="AD130" s="37">
        <f>IFERROR(INDEX(dataset_okres!$E$2:$E$83,MATCH(Calc_UoZ!A54,dataset_okres!$B$2:$B$83,0)),"")</f>
        <v>-1270.1666666666665</v>
      </c>
      <c r="AE130" s="38">
        <f>IFERROR(INDEX(dataset_okres!$E$2:$E$83,MATCH(Calc_UoZ!B54,dataset_okres!$B$2:$B$83,0)),"")</f>
        <v>1463.3333333333335</v>
      </c>
      <c r="AF130" s="38">
        <f>IFERROR(INDEX(dataset_okres!$E$2:$E$83,MATCH(Calc_UoZ!C54,dataset_okres!$B$2:$B$83,0)),"")</f>
        <v>237.5</v>
      </c>
      <c r="AG130" s="38">
        <f>IFERROR(INDEX(dataset_okres!$E$2:$E$83,MATCH(Calc_UoZ!D54,dataset_okres!$B$2:$B$83,0)),"")</f>
        <v>-1772.5</v>
      </c>
      <c r="AH130" s="38" t="str">
        <f>IFERROR(INDEX(dataset_okres!$E$2:$E$83,MATCH(Calc_UoZ!E54,dataset_okres!$B$2:$B$83,0)),"")</f>
        <v/>
      </c>
      <c r="AI130" s="38" t="str">
        <f>IFERROR(INDEX(dataset_okres!$E$2:$E$83,MATCH(Calc_UoZ!F54,dataset_okres!$B$2:$B$83,0)),"")</f>
        <v/>
      </c>
      <c r="AJ130" s="38" t="str">
        <f>IFERROR(INDEX(dataset_okres!$E$2:$E$83,MATCH(Calc_UoZ!G54,dataset_okres!$B$2:$B$83,0)),"")</f>
        <v/>
      </c>
      <c r="AK130" s="38" t="str">
        <f>IFERROR(INDEX(dataset_okres!$E$2:$E$83,MATCH(Calc_UoZ!H54,dataset_okres!$B$2:$B$83,0)),"")</f>
        <v/>
      </c>
      <c r="AL130" s="38" t="str">
        <f>IFERROR(INDEX(dataset_okres!$E$2:$E$83,MATCH(Calc_UoZ!I54,dataset_okres!$B$2:$B$83,0)),"")</f>
        <v/>
      </c>
      <c r="AM130" s="38" t="str">
        <f>IFERROR(INDEX(dataset_okres!$E$2:$E$83,MATCH(Calc_UoZ!J54,dataset_okres!$B$2:$B$83,0)),"")</f>
        <v/>
      </c>
      <c r="AN130" s="39" t="str">
        <f>IFERROR(INDEX(dataset_okres!$E$2:$E$83,MATCH(Calc_UoZ!K54,dataset_okres!$B$2:$B$83,0)),"")</f>
        <v/>
      </c>
      <c r="AO130" s="42">
        <f t="shared" si="7"/>
        <v>-1341.833333333333</v>
      </c>
    </row>
    <row r="131" spans="1:41" x14ac:dyDescent="0.45">
      <c r="A131" s="41" t="s">
        <v>16</v>
      </c>
      <c r="B131" s="37">
        <f>IFERROR(INDEX(dataset_okres!$C$2:$C$83,MATCH(Calc_UoZ!A55,dataset_okres!$B$2:$B$83,0)),"n/a")</f>
        <v>1938.5</v>
      </c>
      <c r="C131" s="38">
        <f>IFERROR(INDEX(dataset_okres!$C$2:$C$83,MATCH(Calc_UoZ!B55,dataset_okres!$B$2:$B$83,0)),"n/a")</f>
        <v>4633.5</v>
      </c>
      <c r="D131" s="38">
        <f>IFERROR(INDEX(dataset_okres!$C$2:$C$83,MATCH(Calc_UoZ!C55,dataset_okres!$B$2:$B$83,0)),"n/a")</f>
        <v>6707.166666666667</v>
      </c>
      <c r="E131" s="38">
        <f>IFERROR(INDEX(dataset_okres!$C$2:$C$83,MATCH(Calc_UoZ!D55,dataset_okres!$B$2:$B$83,0)),"n/a")</f>
        <v>5841.583333333333</v>
      </c>
      <c r="F131" s="38">
        <f>IFERROR(INDEX(dataset_okres!$C$2:$C$83,MATCH(Calc_UoZ!E55,dataset_okres!$B$2:$B$83,0)),"n/a")</f>
        <v>1317.9166666666667</v>
      </c>
      <c r="G131" s="38" t="str">
        <f>IFERROR(INDEX(dataset_okres!$C$2:$C$83,MATCH(Calc_UoZ!F55,dataset_okres!$B$2:$B$83,0)),"n/a")</f>
        <v>n/a</v>
      </c>
      <c r="H131" s="38" t="str">
        <f>IFERROR(INDEX(dataset_okres!$C$2:$C$83,MATCH(Calc_UoZ!G55,dataset_okres!$B$2:$B$83,0)),"n/a")</f>
        <v>n/a</v>
      </c>
      <c r="I131" s="38" t="str">
        <f>IFERROR(INDEX(dataset_okres!$C$2:$C$83,MATCH(Calc_UoZ!H55,dataset_okres!$B$2:$B$83,0)),"n/a")</f>
        <v>n/a</v>
      </c>
      <c r="J131" s="38" t="str">
        <f>IFERROR(INDEX(dataset_okres!$C$2:$C$83,MATCH(Calc_UoZ!I55,dataset_okres!$B$2:$B$83,0)),"n/a")</f>
        <v>n/a</v>
      </c>
      <c r="K131" s="38" t="str">
        <f>IFERROR(INDEX(dataset_okres!$C$2:$C$83,MATCH(Calc_UoZ!J55,dataset_okres!$B$2:$B$83,0)),"n/a")</f>
        <v>n/a</v>
      </c>
      <c r="L131" s="39" t="str">
        <f>IFERROR(INDEX(dataset_okres!$C$2:$C$83,MATCH(Calc_UoZ!K55,dataset_okres!$B$2:$B$83,0)),"n/a")</f>
        <v>n/a</v>
      </c>
      <c r="M131" s="1">
        <f t="shared" si="5"/>
        <v>20438.666666666668</v>
      </c>
      <c r="O131" s="41" t="s">
        <v>16</v>
      </c>
      <c r="P131" s="37">
        <f>IFERROR(INDEX(dataset_okres!$D$2:$D$83,MATCH(Calc_UoZ!A55,dataset_okres!$B$2:$B$83,0)),"n/a")</f>
        <v>162.41666666666666</v>
      </c>
      <c r="Q131" s="38">
        <f>IFERROR(INDEX(dataset_okres!$D$2:$D$83,MATCH(Calc_UoZ!B55,dataset_okres!$B$2:$B$83,0)),"n/a")</f>
        <v>194.33333333333334</v>
      </c>
      <c r="R131" s="38">
        <f>IFERROR(INDEX(dataset_okres!$D$2:$D$83,MATCH(Calc_UoZ!C55,dataset_okres!$B$2:$B$83,0)),"n/a")</f>
        <v>383</v>
      </c>
      <c r="S131" s="38">
        <f>IFERROR(INDEX(dataset_okres!$D$2:$D$83,MATCH(Calc_UoZ!D55,dataset_okres!$B$2:$B$83,0)),"n/a")</f>
        <v>316.91666666666669</v>
      </c>
      <c r="T131" s="38">
        <f>IFERROR(INDEX(dataset_okres!$D$2:$D$83,MATCH(Calc_UoZ!E55,dataset_okres!$B$2:$B$83,0)),"n/a")</f>
        <v>46.75</v>
      </c>
      <c r="U131" s="38" t="str">
        <f>IFERROR(INDEX(dataset_okres!$D$2:$D$83,MATCH(Calc_UoZ!F55,dataset_okres!$B$2:$B$83,0)),"n/a")</f>
        <v>n/a</v>
      </c>
      <c r="V131" s="38" t="str">
        <f>IFERROR(INDEX(dataset_okres!$D$2:$D$83,MATCH(Calc_UoZ!G55,dataset_okres!$B$2:$B$83,0)),"n/a")</f>
        <v>n/a</v>
      </c>
      <c r="W131" s="38" t="str">
        <f>IFERROR(INDEX(dataset_okres!$D$2:$D$83,MATCH(Calc_UoZ!H55,dataset_okres!$B$2:$B$83,0)),"n/a")</f>
        <v>n/a</v>
      </c>
      <c r="X131" s="38" t="str">
        <f>IFERROR(INDEX(dataset_okres!$D$2:$D$83,MATCH(Calc_UoZ!I55,dataset_okres!$B$2:$B$83,0)),"n/a")</f>
        <v>n/a</v>
      </c>
      <c r="Y131" s="38" t="str">
        <f>IFERROR(INDEX(dataset_okres!$D$2:$D$83,MATCH(Calc_UoZ!J55,dataset_okres!$B$2:$B$83,0)),"n/a")</f>
        <v>n/a</v>
      </c>
      <c r="Z131" s="39" t="str">
        <f>IFERROR(INDEX(dataset_okres!$D$2:$D$83,MATCH(Calc_UoZ!K55,dataset_okres!$B$2:$B$83,0)),"n/a")</f>
        <v>n/a</v>
      </c>
      <c r="AA131" s="1">
        <f t="shared" si="6"/>
        <v>1103.4166666666667</v>
      </c>
      <c r="AC131" s="41" t="s">
        <v>16</v>
      </c>
      <c r="AD131" s="37">
        <f>IFERROR(INDEX(dataset_okres!$E$2:$E$83,MATCH(Calc_UoZ!A55,dataset_okres!$B$2:$B$83,0)),"")</f>
        <v>1776.0833333333333</v>
      </c>
      <c r="AE131" s="38">
        <f>IFERROR(INDEX(dataset_okres!$E$2:$E$83,MATCH(Calc_UoZ!B55,dataset_okres!$B$2:$B$83,0)),"")</f>
        <v>4439.166666666667</v>
      </c>
      <c r="AF131" s="38">
        <f>IFERROR(INDEX(dataset_okres!$E$2:$E$83,MATCH(Calc_UoZ!C55,dataset_okres!$B$2:$B$83,0)),"")</f>
        <v>6324.166666666667</v>
      </c>
      <c r="AG131" s="38">
        <f>IFERROR(INDEX(dataset_okres!$E$2:$E$83,MATCH(Calc_UoZ!D55,dataset_okres!$B$2:$B$83,0)),"")</f>
        <v>5524.6666666666661</v>
      </c>
      <c r="AH131" s="38">
        <f>IFERROR(INDEX(dataset_okres!$E$2:$E$83,MATCH(Calc_UoZ!E55,dataset_okres!$B$2:$B$83,0)),"")</f>
        <v>1271.1666666666667</v>
      </c>
      <c r="AI131" s="38" t="str">
        <f>IFERROR(INDEX(dataset_okres!$E$2:$E$83,MATCH(Calc_UoZ!F55,dataset_okres!$B$2:$B$83,0)),"")</f>
        <v/>
      </c>
      <c r="AJ131" s="38" t="str">
        <f>IFERROR(INDEX(dataset_okres!$E$2:$E$83,MATCH(Calc_UoZ!G55,dataset_okres!$B$2:$B$83,0)),"")</f>
        <v/>
      </c>
      <c r="AK131" s="38" t="str">
        <f>IFERROR(INDEX(dataset_okres!$E$2:$E$83,MATCH(Calc_UoZ!H55,dataset_okres!$B$2:$B$83,0)),"")</f>
        <v/>
      </c>
      <c r="AL131" s="38" t="str">
        <f>IFERROR(INDEX(dataset_okres!$E$2:$E$83,MATCH(Calc_UoZ!I55,dataset_okres!$B$2:$B$83,0)),"")</f>
        <v/>
      </c>
      <c r="AM131" s="38" t="str">
        <f>IFERROR(INDEX(dataset_okres!$E$2:$E$83,MATCH(Calc_UoZ!J55,dataset_okres!$B$2:$B$83,0)),"")</f>
        <v/>
      </c>
      <c r="AN131" s="39" t="str">
        <f>IFERROR(INDEX(dataset_okres!$E$2:$E$83,MATCH(Calc_UoZ!K55,dataset_okres!$B$2:$B$83,0)),"")</f>
        <v/>
      </c>
      <c r="AO131" s="42">
        <f t="shared" si="7"/>
        <v>19335.250000000004</v>
      </c>
    </row>
    <row r="132" spans="1:41" x14ac:dyDescent="0.45">
      <c r="A132" s="41" t="s">
        <v>13</v>
      </c>
      <c r="B132" s="37">
        <f>IFERROR(INDEX(dataset_okres!$C$2:$C$83,MATCH(Calc_UoZ!A56,dataset_okres!$B$2:$B$83,0)),"n/a")</f>
        <v>1895.1666666666667</v>
      </c>
      <c r="C132" s="38">
        <f>IFERROR(INDEX(dataset_okres!$C$2:$C$83,MATCH(Calc_UoZ!B56,dataset_okres!$B$2:$B$83,0)),"n/a")</f>
        <v>5888</v>
      </c>
      <c r="D132" s="38">
        <f>IFERROR(INDEX(dataset_okres!$C$2:$C$83,MATCH(Calc_UoZ!C56,dataset_okres!$B$2:$B$83,0)),"n/a")</f>
        <v>3961.25</v>
      </c>
      <c r="E132" s="38">
        <f>IFERROR(INDEX(dataset_okres!$C$2:$C$83,MATCH(Calc_UoZ!D56,dataset_okres!$B$2:$B$83,0)),"n/a")</f>
        <v>4633.5</v>
      </c>
      <c r="F132" s="38" t="str">
        <f>IFERROR(INDEX(dataset_okres!$C$2:$C$83,MATCH(Calc_UoZ!E56,dataset_okres!$B$2:$B$83,0)),"n/a")</f>
        <v>n/a</v>
      </c>
      <c r="G132" s="38" t="str">
        <f>IFERROR(INDEX(dataset_okres!$C$2:$C$83,MATCH(Calc_UoZ!F56,dataset_okres!$B$2:$B$83,0)),"n/a")</f>
        <v>n/a</v>
      </c>
      <c r="H132" s="38" t="str">
        <f>IFERROR(INDEX(dataset_okres!$C$2:$C$83,MATCH(Calc_UoZ!G56,dataset_okres!$B$2:$B$83,0)),"n/a")</f>
        <v>n/a</v>
      </c>
      <c r="I132" s="38" t="str">
        <f>IFERROR(INDEX(dataset_okres!$C$2:$C$83,MATCH(Calc_UoZ!H56,dataset_okres!$B$2:$B$83,0)),"n/a")</f>
        <v>n/a</v>
      </c>
      <c r="J132" s="38" t="str">
        <f>IFERROR(INDEX(dataset_okres!$C$2:$C$83,MATCH(Calc_UoZ!I56,dataset_okres!$B$2:$B$83,0)),"n/a")</f>
        <v>n/a</v>
      </c>
      <c r="K132" s="38" t="str">
        <f>IFERROR(INDEX(dataset_okres!$C$2:$C$83,MATCH(Calc_UoZ!J56,dataset_okres!$B$2:$B$83,0)),"n/a")</f>
        <v>n/a</v>
      </c>
      <c r="L132" s="39" t="str">
        <f>IFERROR(INDEX(dataset_okres!$C$2:$C$83,MATCH(Calc_UoZ!K56,dataset_okres!$B$2:$B$83,0)),"n/a")</f>
        <v>n/a</v>
      </c>
      <c r="M132" s="1">
        <f t="shared" si="5"/>
        <v>16377.916666666668</v>
      </c>
      <c r="O132" s="41" t="s">
        <v>13</v>
      </c>
      <c r="P132" s="37">
        <f>IFERROR(INDEX(dataset_okres!$D$2:$D$83,MATCH(Calc_UoZ!A56,dataset_okres!$B$2:$B$83,0)),"n/a")</f>
        <v>204.33333333333334</v>
      </c>
      <c r="Q132" s="38">
        <f>IFERROR(INDEX(dataset_okres!$D$2:$D$83,MATCH(Calc_UoZ!B56,dataset_okres!$B$2:$B$83,0)),"n/a")</f>
        <v>137.41666666666666</v>
      </c>
      <c r="R132" s="38">
        <f>IFERROR(INDEX(dataset_okres!$D$2:$D$83,MATCH(Calc_UoZ!C56,dataset_okres!$B$2:$B$83,0)),"n/a")</f>
        <v>56.5</v>
      </c>
      <c r="S132" s="38">
        <f>IFERROR(INDEX(dataset_okres!$D$2:$D$83,MATCH(Calc_UoZ!D56,dataset_okres!$B$2:$B$83,0)),"n/a")</f>
        <v>194.33333333333334</v>
      </c>
      <c r="T132" s="38" t="str">
        <f>IFERROR(INDEX(dataset_okres!$D$2:$D$83,MATCH(Calc_UoZ!E56,dataset_okres!$B$2:$B$83,0)),"n/a")</f>
        <v>n/a</v>
      </c>
      <c r="U132" s="38" t="str">
        <f>IFERROR(INDEX(dataset_okres!$D$2:$D$83,MATCH(Calc_UoZ!F56,dataset_okres!$B$2:$B$83,0)),"n/a")</f>
        <v>n/a</v>
      </c>
      <c r="V132" s="38" t="str">
        <f>IFERROR(INDEX(dataset_okres!$D$2:$D$83,MATCH(Calc_UoZ!G56,dataset_okres!$B$2:$B$83,0)),"n/a")</f>
        <v>n/a</v>
      </c>
      <c r="W132" s="38" t="str">
        <f>IFERROR(INDEX(dataset_okres!$D$2:$D$83,MATCH(Calc_UoZ!H56,dataset_okres!$B$2:$B$83,0)),"n/a")</f>
        <v>n/a</v>
      </c>
      <c r="X132" s="38" t="str">
        <f>IFERROR(INDEX(dataset_okres!$D$2:$D$83,MATCH(Calc_UoZ!I56,dataset_okres!$B$2:$B$83,0)),"n/a")</f>
        <v>n/a</v>
      </c>
      <c r="Y132" s="38" t="str">
        <f>IFERROR(INDEX(dataset_okres!$D$2:$D$83,MATCH(Calc_UoZ!J56,dataset_okres!$B$2:$B$83,0)),"n/a")</f>
        <v>n/a</v>
      </c>
      <c r="Z132" s="39" t="str">
        <f>IFERROR(INDEX(dataset_okres!$D$2:$D$83,MATCH(Calc_UoZ!K56,dataset_okres!$B$2:$B$83,0)),"n/a")</f>
        <v>n/a</v>
      </c>
      <c r="AA132" s="1">
        <f t="shared" si="6"/>
        <v>592.58333333333337</v>
      </c>
      <c r="AC132" s="41" t="s">
        <v>13</v>
      </c>
      <c r="AD132" s="37">
        <f>IFERROR(INDEX(dataset_okres!$E$2:$E$83,MATCH(Calc_UoZ!A56,dataset_okres!$B$2:$B$83,0)),"")</f>
        <v>1690.8333333333335</v>
      </c>
      <c r="AE132" s="38">
        <f>IFERROR(INDEX(dataset_okres!$E$2:$E$83,MATCH(Calc_UoZ!B56,dataset_okres!$B$2:$B$83,0)),"")</f>
        <v>5750.583333333333</v>
      </c>
      <c r="AF132" s="38">
        <f>IFERROR(INDEX(dataset_okres!$E$2:$E$83,MATCH(Calc_UoZ!C56,dataset_okres!$B$2:$B$83,0)),"")</f>
        <v>3904.75</v>
      </c>
      <c r="AG132" s="38">
        <f>IFERROR(INDEX(dataset_okres!$E$2:$E$83,MATCH(Calc_UoZ!D56,dataset_okres!$B$2:$B$83,0)),"")</f>
        <v>4439.166666666667</v>
      </c>
      <c r="AH132" s="38" t="str">
        <f>IFERROR(INDEX(dataset_okres!$E$2:$E$83,MATCH(Calc_UoZ!E56,dataset_okres!$B$2:$B$83,0)),"")</f>
        <v/>
      </c>
      <c r="AI132" s="38" t="str">
        <f>IFERROR(INDEX(dataset_okres!$E$2:$E$83,MATCH(Calc_UoZ!F56,dataset_okres!$B$2:$B$83,0)),"")</f>
        <v/>
      </c>
      <c r="AJ132" s="38" t="str">
        <f>IFERROR(INDEX(dataset_okres!$E$2:$E$83,MATCH(Calc_UoZ!G56,dataset_okres!$B$2:$B$83,0)),"")</f>
        <v/>
      </c>
      <c r="AK132" s="38" t="str">
        <f>IFERROR(INDEX(dataset_okres!$E$2:$E$83,MATCH(Calc_UoZ!H56,dataset_okres!$B$2:$B$83,0)),"")</f>
        <v/>
      </c>
      <c r="AL132" s="38" t="str">
        <f>IFERROR(INDEX(dataset_okres!$E$2:$E$83,MATCH(Calc_UoZ!I56,dataset_okres!$B$2:$B$83,0)),"")</f>
        <v/>
      </c>
      <c r="AM132" s="38" t="str">
        <f>IFERROR(INDEX(dataset_okres!$E$2:$E$83,MATCH(Calc_UoZ!J56,dataset_okres!$B$2:$B$83,0)),"")</f>
        <v/>
      </c>
      <c r="AN132" s="39" t="str">
        <f>IFERROR(INDEX(dataset_okres!$E$2:$E$83,MATCH(Calc_UoZ!K56,dataset_okres!$B$2:$B$83,0)),"")</f>
        <v/>
      </c>
      <c r="AO132" s="42">
        <f t="shared" si="7"/>
        <v>15785.333333333332</v>
      </c>
    </row>
    <row r="133" spans="1:41" x14ac:dyDescent="0.45">
      <c r="A133" s="41" t="s">
        <v>51</v>
      </c>
      <c r="B133" s="37">
        <f>IFERROR(INDEX(dataset_okres!$C$2:$C$83,MATCH(Calc_UoZ!A57,dataset_okres!$B$2:$B$83,0)),"n/a")</f>
        <v>4168.666666666667</v>
      </c>
      <c r="C133" s="38">
        <f>IFERROR(INDEX(dataset_okres!$C$2:$C$83,MATCH(Calc_UoZ!B57,dataset_okres!$B$2:$B$83,0)),"n/a")</f>
        <v>4356.333333333333</v>
      </c>
      <c r="D133" s="38">
        <f>IFERROR(INDEX(dataset_okres!$C$2:$C$83,MATCH(Calc_UoZ!C57,dataset_okres!$B$2:$B$83,0)),"n/a")</f>
        <v>1624.0833333333333</v>
      </c>
      <c r="E133" s="38">
        <f>IFERROR(INDEX(dataset_okres!$C$2:$C$83,MATCH(Calc_UoZ!D57,dataset_okres!$B$2:$B$83,0)),"n/a")</f>
        <v>3268.5</v>
      </c>
      <c r="F133" s="38">
        <f>IFERROR(INDEX(dataset_okres!$C$2:$C$83,MATCH(Calc_UoZ!E57,dataset_okres!$B$2:$B$83,0)),"n/a")</f>
        <v>1593.3333333333333</v>
      </c>
      <c r="G133" s="38">
        <f>IFERROR(INDEX(dataset_okres!$C$2:$C$83,MATCH(Calc_UoZ!F57,dataset_okres!$B$2:$B$83,0)),"n/a")</f>
        <v>6707.166666666667</v>
      </c>
      <c r="H133" s="38" t="str">
        <f>IFERROR(INDEX(dataset_okres!$C$2:$C$83,MATCH(Calc_UoZ!G57,dataset_okres!$B$2:$B$83,0)),"n/a")</f>
        <v>n/a</v>
      </c>
      <c r="I133" s="38" t="str">
        <f>IFERROR(INDEX(dataset_okres!$C$2:$C$83,MATCH(Calc_UoZ!H57,dataset_okres!$B$2:$B$83,0)),"n/a")</f>
        <v>n/a</v>
      </c>
      <c r="J133" s="38" t="str">
        <f>IFERROR(INDEX(dataset_okres!$C$2:$C$83,MATCH(Calc_UoZ!I57,dataset_okres!$B$2:$B$83,0)),"n/a")</f>
        <v>n/a</v>
      </c>
      <c r="K133" s="38" t="str">
        <f>IFERROR(INDEX(dataset_okres!$C$2:$C$83,MATCH(Calc_UoZ!J57,dataset_okres!$B$2:$B$83,0)),"n/a")</f>
        <v>n/a</v>
      </c>
      <c r="L133" s="39" t="str">
        <f>IFERROR(INDEX(dataset_okres!$C$2:$C$83,MATCH(Calc_UoZ!K57,dataset_okres!$B$2:$B$83,0)),"n/a")</f>
        <v>n/a</v>
      </c>
      <c r="M133" s="1">
        <f t="shared" si="5"/>
        <v>21718.083333333336</v>
      </c>
      <c r="O133" s="41" t="s">
        <v>51</v>
      </c>
      <c r="P133" s="37">
        <f>IFERROR(INDEX(dataset_okres!$D$2:$D$83,MATCH(Calc_UoZ!A57,dataset_okres!$B$2:$B$83,0)),"n/a")</f>
        <v>246</v>
      </c>
      <c r="Q133" s="38">
        <f>IFERROR(INDEX(dataset_okres!$D$2:$D$83,MATCH(Calc_UoZ!B57,dataset_okres!$B$2:$B$83,0)),"n/a")</f>
        <v>108.66666666666667</v>
      </c>
      <c r="R133" s="38">
        <f>IFERROR(INDEX(dataset_okres!$D$2:$D$83,MATCH(Calc_UoZ!C57,dataset_okres!$B$2:$B$83,0)),"n/a")</f>
        <v>34.583333333333336</v>
      </c>
      <c r="S133" s="38">
        <f>IFERROR(INDEX(dataset_okres!$D$2:$D$83,MATCH(Calc_UoZ!D57,dataset_okres!$B$2:$B$83,0)),"n/a")</f>
        <v>573.83333333333337</v>
      </c>
      <c r="T133" s="38">
        <f>IFERROR(INDEX(dataset_okres!$D$2:$D$83,MATCH(Calc_UoZ!E57,dataset_okres!$B$2:$B$83,0)),"n/a")</f>
        <v>48.416666666666664</v>
      </c>
      <c r="U133" s="38">
        <f>IFERROR(INDEX(dataset_okres!$D$2:$D$83,MATCH(Calc_UoZ!F57,dataset_okres!$B$2:$B$83,0)),"n/a")</f>
        <v>383</v>
      </c>
      <c r="V133" s="38" t="str">
        <f>IFERROR(INDEX(dataset_okres!$D$2:$D$83,MATCH(Calc_UoZ!G57,dataset_okres!$B$2:$B$83,0)),"n/a")</f>
        <v>n/a</v>
      </c>
      <c r="W133" s="38" t="str">
        <f>IFERROR(INDEX(dataset_okres!$D$2:$D$83,MATCH(Calc_UoZ!H57,dataset_okres!$B$2:$B$83,0)),"n/a")</f>
        <v>n/a</v>
      </c>
      <c r="X133" s="38" t="str">
        <f>IFERROR(INDEX(dataset_okres!$D$2:$D$83,MATCH(Calc_UoZ!I57,dataset_okres!$B$2:$B$83,0)),"n/a")</f>
        <v>n/a</v>
      </c>
      <c r="Y133" s="38" t="str">
        <f>IFERROR(INDEX(dataset_okres!$D$2:$D$83,MATCH(Calc_UoZ!J57,dataset_okres!$B$2:$B$83,0)),"n/a")</f>
        <v>n/a</v>
      </c>
      <c r="Z133" s="39" t="str">
        <f>IFERROR(INDEX(dataset_okres!$D$2:$D$83,MATCH(Calc_UoZ!K57,dataset_okres!$B$2:$B$83,0)),"n/a")</f>
        <v>n/a</v>
      </c>
      <c r="AA133" s="1">
        <f t="shared" si="6"/>
        <v>1394.5</v>
      </c>
      <c r="AC133" s="41" t="s">
        <v>51</v>
      </c>
      <c r="AD133" s="37">
        <f>IFERROR(INDEX(dataset_okres!$E$2:$E$83,MATCH(Calc_UoZ!A57,dataset_okres!$B$2:$B$83,0)),"")</f>
        <v>3922.666666666667</v>
      </c>
      <c r="AE133" s="38">
        <f>IFERROR(INDEX(dataset_okres!$E$2:$E$83,MATCH(Calc_UoZ!B57,dataset_okres!$B$2:$B$83,0)),"")</f>
        <v>4247.6666666666661</v>
      </c>
      <c r="AF133" s="38">
        <f>IFERROR(INDEX(dataset_okres!$E$2:$E$83,MATCH(Calc_UoZ!C57,dataset_okres!$B$2:$B$83,0)),"")</f>
        <v>1589.5</v>
      </c>
      <c r="AG133" s="38">
        <f>IFERROR(INDEX(dataset_okres!$E$2:$E$83,MATCH(Calc_UoZ!D57,dataset_okres!$B$2:$B$83,0)),"")</f>
        <v>2694.6666666666665</v>
      </c>
      <c r="AH133" s="38">
        <f>IFERROR(INDEX(dataset_okres!$E$2:$E$83,MATCH(Calc_UoZ!E57,dataset_okres!$B$2:$B$83,0)),"")</f>
        <v>1544.9166666666665</v>
      </c>
      <c r="AI133" s="38">
        <f>IFERROR(INDEX(dataset_okres!$E$2:$E$83,MATCH(Calc_UoZ!F57,dataset_okres!$B$2:$B$83,0)),"")</f>
        <v>6324.166666666667</v>
      </c>
      <c r="AJ133" s="38" t="str">
        <f>IFERROR(INDEX(dataset_okres!$E$2:$E$83,MATCH(Calc_UoZ!G57,dataset_okres!$B$2:$B$83,0)),"")</f>
        <v/>
      </c>
      <c r="AK133" s="38" t="str">
        <f>IFERROR(INDEX(dataset_okres!$E$2:$E$83,MATCH(Calc_UoZ!H57,dataset_okres!$B$2:$B$83,0)),"")</f>
        <v/>
      </c>
      <c r="AL133" s="38" t="str">
        <f>IFERROR(INDEX(dataset_okres!$E$2:$E$83,MATCH(Calc_UoZ!I57,dataset_okres!$B$2:$B$83,0)),"")</f>
        <v/>
      </c>
      <c r="AM133" s="38" t="str">
        <f>IFERROR(INDEX(dataset_okres!$E$2:$E$83,MATCH(Calc_UoZ!J57,dataset_okres!$B$2:$B$83,0)),"")</f>
        <v/>
      </c>
      <c r="AN133" s="39" t="str">
        <f>IFERROR(INDEX(dataset_okres!$E$2:$E$83,MATCH(Calc_UoZ!K57,dataset_okres!$B$2:$B$83,0)),"")</f>
        <v/>
      </c>
      <c r="AO133" s="42">
        <f t="shared" si="7"/>
        <v>20323.583333333332</v>
      </c>
    </row>
    <row r="134" spans="1:41" x14ac:dyDescent="0.45">
      <c r="A134" s="41" t="s">
        <v>60</v>
      </c>
      <c r="B134" s="37">
        <f>IFERROR(INDEX(dataset_okres!$C$2:$C$83,MATCH(Calc_UoZ!A58,dataset_okres!$B$2:$B$83,0)),"n/a")</f>
        <v>1417.6666666666667</v>
      </c>
      <c r="C134" s="38">
        <f>IFERROR(INDEX(dataset_okres!$C$2:$C$83,MATCH(Calc_UoZ!B58,dataset_okres!$B$2:$B$83,0)),"n/a")</f>
        <v>5862</v>
      </c>
      <c r="D134" s="38">
        <f>IFERROR(INDEX(dataset_okres!$C$2:$C$83,MATCH(Calc_UoZ!C58,dataset_okres!$B$2:$B$83,0)),"n/a")</f>
        <v>1638.6666666666667</v>
      </c>
      <c r="E134" s="38">
        <f>IFERROR(INDEX(dataset_okres!$C$2:$C$83,MATCH(Calc_UoZ!D58,dataset_okres!$B$2:$B$83,0)),"n/a")</f>
        <v>2395.9166666666665</v>
      </c>
      <c r="F134" s="38" t="str">
        <f>IFERROR(INDEX(dataset_okres!$C$2:$C$83,MATCH(Calc_UoZ!E58,dataset_okres!$B$2:$B$83,0)),"n/a")</f>
        <v>n/a</v>
      </c>
      <c r="G134" s="38" t="str">
        <f>IFERROR(INDEX(dataset_okres!$C$2:$C$83,MATCH(Calc_UoZ!F58,dataset_okres!$B$2:$B$83,0)),"n/a")</f>
        <v>n/a</v>
      </c>
      <c r="H134" s="38" t="str">
        <f>IFERROR(INDEX(dataset_okres!$C$2:$C$83,MATCH(Calc_UoZ!G58,dataset_okres!$B$2:$B$83,0)),"n/a")</f>
        <v>n/a</v>
      </c>
      <c r="I134" s="38" t="str">
        <f>IFERROR(INDEX(dataset_okres!$C$2:$C$83,MATCH(Calc_UoZ!H58,dataset_okres!$B$2:$B$83,0)),"n/a")</f>
        <v>n/a</v>
      </c>
      <c r="J134" s="38" t="str">
        <f>IFERROR(INDEX(dataset_okres!$C$2:$C$83,MATCH(Calc_UoZ!I58,dataset_okres!$B$2:$B$83,0)),"n/a")</f>
        <v>n/a</v>
      </c>
      <c r="K134" s="38" t="str">
        <f>IFERROR(INDEX(dataset_okres!$C$2:$C$83,MATCH(Calc_UoZ!J58,dataset_okres!$B$2:$B$83,0)),"n/a")</f>
        <v>n/a</v>
      </c>
      <c r="L134" s="39" t="str">
        <f>IFERROR(INDEX(dataset_okres!$C$2:$C$83,MATCH(Calc_UoZ!K58,dataset_okres!$B$2:$B$83,0)),"n/a")</f>
        <v>n/a</v>
      </c>
      <c r="M134" s="1">
        <f t="shared" si="5"/>
        <v>11314.25</v>
      </c>
      <c r="O134" s="41" t="s">
        <v>60</v>
      </c>
      <c r="P134" s="37">
        <f>IFERROR(INDEX(dataset_okres!$D$2:$D$83,MATCH(Calc_UoZ!A58,dataset_okres!$B$2:$B$83,0)),"n/a")</f>
        <v>143.25</v>
      </c>
      <c r="Q134" s="38">
        <f>IFERROR(INDEX(dataset_okres!$D$2:$D$83,MATCH(Calc_UoZ!B58,dataset_okres!$B$2:$B$83,0)),"n/a")</f>
        <v>670.75</v>
      </c>
      <c r="R134" s="38">
        <f>IFERROR(INDEX(dataset_okres!$D$2:$D$83,MATCH(Calc_UoZ!C58,dataset_okres!$B$2:$B$83,0)),"n/a")</f>
        <v>192.91666666666666</v>
      </c>
      <c r="S134" s="38">
        <f>IFERROR(INDEX(dataset_okres!$D$2:$D$83,MATCH(Calc_UoZ!D58,dataset_okres!$B$2:$B$83,0)),"n/a")</f>
        <v>230.41666666666666</v>
      </c>
      <c r="T134" s="38" t="str">
        <f>IFERROR(INDEX(dataset_okres!$D$2:$D$83,MATCH(Calc_UoZ!E58,dataset_okres!$B$2:$B$83,0)),"n/a")</f>
        <v>n/a</v>
      </c>
      <c r="U134" s="38" t="str">
        <f>IFERROR(INDEX(dataset_okres!$D$2:$D$83,MATCH(Calc_UoZ!F58,dataset_okres!$B$2:$B$83,0)),"n/a")</f>
        <v>n/a</v>
      </c>
      <c r="V134" s="38" t="str">
        <f>IFERROR(INDEX(dataset_okres!$D$2:$D$83,MATCH(Calc_UoZ!G58,dataset_okres!$B$2:$B$83,0)),"n/a")</f>
        <v>n/a</v>
      </c>
      <c r="W134" s="38" t="str">
        <f>IFERROR(INDEX(dataset_okres!$D$2:$D$83,MATCH(Calc_UoZ!H58,dataset_okres!$B$2:$B$83,0)),"n/a")</f>
        <v>n/a</v>
      </c>
      <c r="X134" s="38" t="str">
        <f>IFERROR(INDEX(dataset_okres!$D$2:$D$83,MATCH(Calc_UoZ!I58,dataset_okres!$B$2:$B$83,0)),"n/a")</f>
        <v>n/a</v>
      </c>
      <c r="Y134" s="38" t="str">
        <f>IFERROR(INDEX(dataset_okres!$D$2:$D$83,MATCH(Calc_UoZ!J58,dataset_okres!$B$2:$B$83,0)),"n/a")</f>
        <v>n/a</v>
      </c>
      <c r="Z134" s="39" t="str">
        <f>IFERROR(INDEX(dataset_okres!$D$2:$D$83,MATCH(Calc_UoZ!K58,dataset_okres!$B$2:$B$83,0)),"n/a")</f>
        <v>n/a</v>
      </c>
      <c r="AA134" s="1">
        <f t="shared" si="6"/>
        <v>1237.3333333333333</v>
      </c>
      <c r="AC134" s="41" t="s">
        <v>60</v>
      </c>
      <c r="AD134" s="37">
        <f>IFERROR(INDEX(dataset_okres!$E$2:$E$83,MATCH(Calc_UoZ!A58,dataset_okres!$B$2:$B$83,0)),"")</f>
        <v>1274.4166666666667</v>
      </c>
      <c r="AE134" s="38">
        <f>IFERROR(INDEX(dataset_okres!$E$2:$E$83,MATCH(Calc_UoZ!B58,dataset_okres!$B$2:$B$83,0)),"")</f>
        <v>5191.25</v>
      </c>
      <c r="AF134" s="38">
        <f>IFERROR(INDEX(dataset_okres!$E$2:$E$83,MATCH(Calc_UoZ!C58,dataset_okres!$B$2:$B$83,0)),"")</f>
        <v>1445.75</v>
      </c>
      <c r="AG134" s="38">
        <f>IFERROR(INDEX(dataset_okres!$E$2:$E$83,MATCH(Calc_UoZ!D58,dataset_okres!$B$2:$B$83,0)),"")</f>
        <v>2165.5</v>
      </c>
      <c r="AH134" s="38" t="str">
        <f>IFERROR(INDEX(dataset_okres!$E$2:$E$83,MATCH(Calc_UoZ!E58,dataset_okres!$B$2:$B$83,0)),"")</f>
        <v/>
      </c>
      <c r="AI134" s="38" t="str">
        <f>IFERROR(INDEX(dataset_okres!$E$2:$E$83,MATCH(Calc_UoZ!F58,dataset_okres!$B$2:$B$83,0)),"")</f>
        <v/>
      </c>
      <c r="AJ134" s="38" t="str">
        <f>IFERROR(INDEX(dataset_okres!$E$2:$E$83,MATCH(Calc_UoZ!G58,dataset_okres!$B$2:$B$83,0)),"")</f>
        <v/>
      </c>
      <c r="AK134" s="38" t="str">
        <f>IFERROR(INDEX(dataset_okres!$E$2:$E$83,MATCH(Calc_UoZ!H58,dataset_okres!$B$2:$B$83,0)),"")</f>
        <v/>
      </c>
      <c r="AL134" s="38" t="str">
        <f>IFERROR(INDEX(dataset_okres!$E$2:$E$83,MATCH(Calc_UoZ!I58,dataset_okres!$B$2:$B$83,0)),"")</f>
        <v/>
      </c>
      <c r="AM134" s="38" t="str">
        <f>IFERROR(INDEX(dataset_okres!$E$2:$E$83,MATCH(Calc_UoZ!J58,dataset_okres!$B$2:$B$83,0)),"")</f>
        <v/>
      </c>
      <c r="AN134" s="39" t="str">
        <f>IFERROR(INDEX(dataset_okres!$E$2:$E$83,MATCH(Calc_UoZ!K58,dataset_okres!$B$2:$B$83,0)),"")</f>
        <v/>
      </c>
      <c r="AO134" s="42">
        <f t="shared" si="7"/>
        <v>10076.916666666668</v>
      </c>
    </row>
    <row r="135" spans="1:41" x14ac:dyDescent="0.45">
      <c r="A135" s="41" t="s">
        <v>56</v>
      </c>
      <c r="B135" s="37">
        <f>IFERROR(INDEX(dataset_okres!$C$2:$C$83,MATCH(Calc_UoZ!A59,dataset_okres!$B$2:$B$83,0)),"n/a")</f>
        <v>1317.9166666666667</v>
      </c>
      <c r="C135" s="38">
        <f>IFERROR(INDEX(dataset_okres!$C$2:$C$83,MATCH(Calc_UoZ!B59,dataset_okres!$B$2:$B$83,0)),"n/a")</f>
        <v>1938.5</v>
      </c>
      <c r="D135" s="38">
        <f>IFERROR(INDEX(dataset_okres!$C$2:$C$83,MATCH(Calc_UoZ!C59,dataset_okres!$B$2:$B$83,0)),"n/a")</f>
        <v>5841.583333333333</v>
      </c>
      <c r="E135" s="38">
        <f>IFERROR(INDEX(dataset_okres!$C$2:$C$83,MATCH(Calc_UoZ!D59,dataset_okres!$B$2:$B$83,0)),"n/a")</f>
        <v>2395.9166666666665</v>
      </c>
      <c r="F135" s="38">
        <f>IFERROR(INDEX(dataset_okres!$C$2:$C$83,MATCH(Calc_UoZ!E59,dataset_okres!$B$2:$B$83,0)),"n/a")</f>
        <v>809.08333333333337</v>
      </c>
      <c r="G135" s="38">
        <f>IFERROR(INDEX(dataset_okres!$C$2:$C$83,MATCH(Calc_UoZ!F59,dataset_okres!$B$2:$B$83,0)),"n/a")</f>
        <v>4633.5</v>
      </c>
      <c r="H135" s="38" t="str">
        <f>IFERROR(INDEX(dataset_okres!$C$2:$C$83,MATCH(Calc_UoZ!G59,dataset_okres!$B$2:$B$83,0)),"n/a")</f>
        <v>n/a</v>
      </c>
      <c r="I135" s="38" t="str">
        <f>IFERROR(INDEX(dataset_okres!$C$2:$C$83,MATCH(Calc_UoZ!H59,dataset_okres!$B$2:$B$83,0)),"n/a")</f>
        <v>n/a</v>
      </c>
      <c r="J135" s="38" t="str">
        <f>IFERROR(INDEX(dataset_okres!$C$2:$C$83,MATCH(Calc_UoZ!I59,dataset_okres!$B$2:$B$83,0)),"n/a")</f>
        <v>n/a</v>
      </c>
      <c r="K135" s="38" t="str">
        <f>IFERROR(INDEX(dataset_okres!$C$2:$C$83,MATCH(Calc_UoZ!J59,dataset_okres!$B$2:$B$83,0)),"n/a")</f>
        <v>n/a</v>
      </c>
      <c r="L135" s="39" t="str">
        <f>IFERROR(INDEX(dataset_okres!$C$2:$C$83,MATCH(Calc_UoZ!K59,dataset_okres!$B$2:$B$83,0)),"n/a")</f>
        <v>n/a</v>
      </c>
      <c r="M135" s="1">
        <f t="shared" si="5"/>
        <v>16936.5</v>
      </c>
      <c r="O135" s="41" t="s">
        <v>56</v>
      </c>
      <c r="P135" s="37">
        <f>IFERROR(INDEX(dataset_okres!$D$2:$D$83,MATCH(Calc_UoZ!A59,dataset_okres!$B$2:$B$83,0)),"n/a")</f>
        <v>46.75</v>
      </c>
      <c r="Q135" s="38">
        <f>IFERROR(INDEX(dataset_okres!$D$2:$D$83,MATCH(Calc_UoZ!B59,dataset_okres!$B$2:$B$83,0)),"n/a")</f>
        <v>162.41666666666666</v>
      </c>
      <c r="R135" s="38">
        <f>IFERROR(INDEX(dataset_okres!$D$2:$D$83,MATCH(Calc_UoZ!C59,dataset_okres!$B$2:$B$83,0)),"n/a")</f>
        <v>316.91666666666669</v>
      </c>
      <c r="S135" s="38">
        <f>IFERROR(INDEX(dataset_okres!$D$2:$D$83,MATCH(Calc_UoZ!D59,dataset_okres!$B$2:$B$83,0)),"n/a")</f>
        <v>230.41666666666666</v>
      </c>
      <c r="T135" s="38">
        <f>IFERROR(INDEX(dataset_okres!$D$2:$D$83,MATCH(Calc_UoZ!E59,dataset_okres!$B$2:$B$83,0)),"n/a")</f>
        <v>17.916666666666668</v>
      </c>
      <c r="U135" s="38">
        <f>IFERROR(INDEX(dataset_okres!$D$2:$D$83,MATCH(Calc_UoZ!F59,dataset_okres!$B$2:$B$83,0)),"n/a")</f>
        <v>194.33333333333334</v>
      </c>
      <c r="V135" s="38" t="str">
        <f>IFERROR(INDEX(dataset_okres!$D$2:$D$83,MATCH(Calc_UoZ!G59,dataset_okres!$B$2:$B$83,0)),"n/a")</f>
        <v>n/a</v>
      </c>
      <c r="W135" s="38" t="str">
        <f>IFERROR(INDEX(dataset_okres!$D$2:$D$83,MATCH(Calc_UoZ!H59,dataset_okres!$B$2:$B$83,0)),"n/a")</f>
        <v>n/a</v>
      </c>
      <c r="X135" s="38" t="str">
        <f>IFERROR(INDEX(dataset_okres!$D$2:$D$83,MATCH(Calc_UoZ!I59,dataset_okres!$B$2:$B$83,0)),"n/a")</f>
        <v>n/a</v>
      </c>
      <c r="Y135" s="38" t="str">
        <f>IFERROR(INDEX(dataset_okres!$D$2:$D$83,MATCH(Calc_UoZ!J59,dataset_okres!$B$2:$B$83,0)),"n/a")</f>
        <v>n/a</v>
      </c>
      <c r="Z135" s="39" t="str">
        <f>IFERROR(INDEX(dataset_okres!$D$2:$D$83,MATCH(Calc_UoZ!K59,dataset_okres!$B$2:$B$83,0)),"n/a")</f>
        <v>n/a</v>
      </c>
      <c r="AA135" s="1">
        <f t="shared" si="6"/>
        <v>968.75</v>
      </c>
      <c r="AC135" s="41" t="s">
        <v>56</v>
      </c>
      <c r="AD135" s="37">
        <f>IFERROR(INDEX(dataset_okres!$E$2:$E$83,MATCH(Calc_UoZ!A59,dataset_okres!$B$2:$B$83,0)),"")</f>
        <v>1271.1666666666667</v>
      </c>
      <c r="AE135" s="38">
        <f>IFERROR(INDEX(dataset_okres!$E$2:$E$83,MATCH(Calc_UoZ!B59,dataset_okres!$B$2:$B$83,0)),"")</f>
        <v>1776.0833333333333</v>
      </c>
      <c r="AF135" s="38">
        <f>IFERROR(INDEX(dataset_okres!$E$2:$E$83,MATCH(Calc_UoZ!C59,dataset_okres!$B$2:$B$83,0)),"")</f>
        <v>5524.6666666666661</v>
      </c>
      <c r="AG135" s="38">
        <f>IFERROR(INDEX(dataset_okres!$E$2:$E$83,MATCH(Calc_UoZ!D59,dataset_okres!$B$2:$B$83,0)),"")</f>
        <v>2165.5</v>
      </c>
      <c r="AH135" s="38">
        <f>IFERROR(INDEX(dataset_okres!$E$2:$E$83,MATCH(Calc_UoZ!E59,dataset_okres!$B$2:$B$83,0)),"")</f>
        <v>791.16666666666674</v>
      </c>
      <c r="AI135" s="38">
        <f>IFERROR(INDEX(dataset_okres!$E$2:$E$83,MATCH(Calc_UoZ!F59,dataset_okres!$B$2:$B$83,0)),"")</f>
        <v>4439.166666666667</v>
      </c>
      <c r="AJ135" s="38" t="str">
        <f>IFERROR(INDEX(dataset_okres!$E$2:$E$83,MATCH(Calc_UoZ!G59,dataset_okres!$B$2:$B$83,0)),"")</f>
        <v/>
      </c>
      <c r="AK135" s="38" t="str">
        <f>IFERROR(INDEX(dataset_okres!$E$2:$E$83,MATCH(Calc_UoZ!H59,dataset_okres!$B$2:$B$83,0)),"")</f>
        <v/>
      </c>
      <c r="AL135" s="38" t="str">
        <f>IFERROR(INDEX(dataset_okres!$E$2:$E$83,MATCH(Calc_UoZ!I59,dataset_okres!$B$2:$B$83,0)),"")</f>
        <v/>
      </c>
      <c r="AM135" s="38" t="str">
        <f>IFERROR(INDEX(dataset_okres!$E$2:$E$83,MATCH(Calc_UoZ!J59,dataset_okres!$B$2:$B$83,0)),"")</f>
        <v/>
      </c>
      <c r="AN135" s="39" t="str">
        <f>IFERROR(INDEX(dataset_okres!$E$2:$E$83,MATCH(Calc_UoZ!K59,dataset_okres!$B$2:$B$83,0)),"")</f>
        <v/>
      </c>
      <c r="AO135" s="42">
        <f t="shared" si="7"/>
        <v>15967.75</v>
      </c>
    </row>
    <row r="136" spans="1:41" x14ac:dyDescent="0.45">
      <c r="A136" s="41" t="s">
        <v>58</v>
      </c>
      <c r="B136" s="37">
        <f>IFERROR(INDEX(dataset_okres!$C$2:$C$83,MATCH(Calc_UoZ!A60,dataset_okres!$B$2:$B$83,0)),"n/a")</f>
        <v>1638.6666666666667</v>
      </c>
      <c r="C136" s="38">
        <f>IFERROR(INDEX(dataset_okres!$C$2:$C$83,MATCH(Calc_UoZ!B60,dataset_okres!$B$2:$B$83,0)),"n/a")</f>
        <v>2395.9166666666665</v>
      </c>
      <c r="D136" s="38">
        <f>IFERROR(INDEX(dataset_okres!$C$2:$C$83,MATCH(Calc_UoZ!C60,dataset_okres!$B$2:$B$83,0)),"n/a")</f>
        <v>1417.6666666666667</v>
      </c>
      <c r="E136" s="38">
        <f>IFERROR(INDEX(dataset_okres!$C$2:$C$83,MATCH(Calc_UoZ!D60,dataset_okres!$B$2:$B$83,0)),"n/a")</f>
        <v>809.08333333333337</v>
      </c>
      <c r="F136" s="38" t="str">
        <f>IFERROR(INDEX(dataset_okres!$C$2:$C$83,MATCH(Calc_UoZ!E60,dataset_okres!$B$2:$B$83,0)),"n/a")</f>
        <v>n/a</v>
      </c>
      <c r="G136" s="38" t="str">
        <f>IFERROR(INDEX(dataset_okres!$C$2:$C$83,MATCH(Calc_UoZ!F60,dataset_okres!$B$2:$B$83,0)),"n/a")</f>
        <v>n/a</v>
      </c>
      <c r="H136" s="38" t="str">
        <f>IFERROR(INDEX(dataset_okres!$C$2:$C$83,MATCH(Calc_UoZ!G60,dataset_okres!$B$2:$B$83,0)),"n/a")</f>
        <v>n/a</v>
      </c>
      <c r="I136" s="38" t="str">
        <f>IFERROR(INDEX(dataset_okres!$C$2:$C$83,MATCH(Calc_UoZ!H60,dataset_okres!$B$2:$B$83,0)),"n/a")</f>
        <v>n/a</v>
      </c>
      <c r="J136" s="38" t="str">
        <f>IFERROR(INDEX(dataset_okres!$C$2:$C$83,MATCH(Calc_UoZ!I60,dataset_okres!$B$2:$B$83,0)),"n/a")</f>
        <v>n/a</v>
      </c>
      <c r="K136" s="38" t="str">
        <f>IFERROR(INDEX(dataset_okres!$C$2:$C$83,MATCH(Calc_UoZ!J60,dataset_okres!$B$2:$B$83,0)),"n/a")</f>
        <v>n/a</v>
      </c>
      <c r="L136" s="39" t="str">
        <f>IFERROR(INDEX(dataset_okres!$C$2:$C$83,MATCH(Calc_UoZ!K60,dataset_okres!$B$2:$B$83,0)),"n/a")</f>
        <v>n/a</v>
      </c>
      <c r="M136" s="1">
        <f t="shared" si="5"/>
        <v>6261.333333333333</v>
      </c>
      <c r="O136" s="41" t="s">
        <v>58</v>
      </c>
      <c r="P136" s="37">
        <f>IFERROR(INDEX(dataset_okres!$D$2:$D$83,MATCH(Calc_UoZ!A60,dataset_okres!$B$2:$B$83,0)),"n/a")</f>
        <v>192.91666666666666</v>
      </c>
      <c r="Q136" s="38">
        <f>IFERROR(INDEX(dataset_okres!$D$2:$D$83,MATCH(Calc_UoZ!B60,dataset_okres!$B$2:$B$83,0)),"n/a")</f>
        <v>230.41666666666666</v>
      </c>
      <c r="R136" s="38">
        <f>IFERROR(INDEX(dataset_okres!$D$2:$D$83,MATCH(Calc_UoZ!C60,dataset_okres!$B$2:$B$83,0)),"n/a")</f>
        <v>143.25</v>
      </c>
      <c r="S136" s="38">
        <f>IFERROR(INDEX(dataset_okres!$D$2:$D$83,MATCH(Calc_UoZ!D60,dataset_okres!$B$2:$B$83,0)),"n/a")</f>
        <v>17.916666666666668</v>
      </c>
      <c r="T136" s="38" t="str">
        <f>IFERROR(INDEX(dataset_okres!$D$2:$D$83,MATCH(Calc_UoZ!E60,dataset_okres!$B$2:$B$83,0)),"n/a")</f>
        <v>n/a</v>
      </c>
      <c r="U136" s="38" t="str">
        <f>IFERROR(INDEX(dataset_okres!$D$2:$D$83,MATCH(Calc_UoZ!F60,dataset_okres!$B$2:$B$83,0)),"n/a")</f>
        <v>n/a</v>
      </c>
      <c r="V136" s="38" t="str">
        <f>IFERROR(INDEX(dataset_okres!$D$2:$D$83,MATCH(Calc_UoZ!G60,dataset_okres!$B$2:$B$83,0)),"n/a")</f>
        <v>n/a</v>
      </c>
      <c r="W136" s="38" t="str">
        <f>IFERROR(INDEX(dataset_okres!$D$2:$D$83,MATCH(Calc_UoZ!H60,dataset_okres!$B$2:$B$83,0)),"n/a")</f>
        <v>n/a</v>
      </c>
      <c r="X136" s="38" t="str">
        <f>IFERROR(INDEX(dataset_okres!$D$2:$D$83,MATCH(Calc_UoZ!I60,dataset_okres!$B$2:$B$83,0)),"n/a")</f>
        <v>n/a</v>
      </c>
      <c r="Y136" s="38" t="str">
        <f>IFERROR(INDEX(dataset_okres!$D$2:$D$83,MATCH(Calc_UoZ!J60,dataset_okres!$B$2:$B$83,0)),"n/a")</f>
        <v>n/a</v>
      </c>
      <c r="Z136" s="39" t="str">
        <f>IFERROR(INDEX(dataset_okres!$D$2:$D$83,MATCH(Calc_UoZ!K60,dataset_okres!$B$2:$B$83,0)),"n/a")</f>
        <v>n/a</v>
      </c>
      <c r="AA136" s="1">
        <f t="shared" si="6"/>
        <v>584.49999999999989</v>
      </c>
      <c r="AC136" s="41" t="s">
        <v>58</v>
      </c>
      <c r="AD136" s="37">
        <f>IFERROR(INDEX(dataset_okres!$E$2:$E$83,MATCH(Calc_UoZ!A60,dataset_okres!$B$2:$B$83,0)),"")</f>
        <v>1445.75</v>
      </c>
      <c r="AE136" s="38">
        <f>IFERROR(INDEX(dataset_okres!$E$2:$E$83,MATCH(Calc_UoZ!B60,dataset_okres!$B$2:$B$83,0)),"")</f>
        <v>2165.5</v>
      </c>
      <c r="AF136" s="38">
        <f>IFERROR(INDEX(dataset_okres!$E$2:$E$83,MATCH(Calc_UoZ!C60,dataset_okres!$B$2:$B$83,0)),"")</f>
        <v>1274.4166666666667</v>
      </c>
      <c r="AG136" s="38">
        <f>IFERROR(INDEX(dataset_okres!$E$2:$E$83,MATCH(Calc_UoZ!D60,dataset_okres!$B$2:$B$83,0)),"")</f>
        <v>791.16666666666674</v>
      </c>
      <c r="AH136" s="38" t="str">
        <f>IFERROR(INDEX(dataset_okres!$E$2:$E$83,MATCH(Calc_UoZ!E60,dataset_okres!$B$2:$B$83,0)),"")</f>
        <v/>
      </c>
      <c r="AI136" s="38" t="str">
        <f>IFERROR(INDEX(dataset_okres!$E$2:$E$83,MATCH(Calc_UoZ!F60,dataset_okres!$B$2:$B$83,0)),"")</f>
        <v/>
      </c>
      <c r="AJ136" s="38" t="str">
        <f>IFERROR(INDEX(dataset_okres!$E$2:$E$83,MATCH(Calc_UoZ!G60,dataset_okres!$B$2:$B$83,0)),"")</f>
        <v/>
      </c>
      <c r="AK136" s="38" t="str">
        <f>IFERROR(INDEX(dataset_okres!$E$2:$E$83,MATCH(Calc_UoZ!H60,dataset_okres!$B$2:$B$83,0)),"")</f>
        <v/>
      </c>
      <c r="AL136" s="38" t="str">
        <f>IFERROR(INDEX(dataset_okres!$E$2:$E$83,MATCH(Calc_UoZ!I60,dataset_okres!$B$2:$B$83,0)),"")</f>
        <v/>
      </c>
      <c r="AM136" s="38" t="str">
        <f>IFERROR(INDEX(dataset_okres!$E$2:$E$83,MATCH(Calc_UoZ!J60,dataset_okres!$B$2:$B$83,0)),"")</f>
        <v/>
      </c>
      <c r="AN136" s="39" t="str">
        <f>IFERROR(INDEX(dataset_okres!$E$2:$E$83,MATCH(Calc_UoZ!K60,dataset_okres!$B$2:$B$83,0)),"")</f>
        <v/>
      </c>
      <c r="AO136" s="42">
        <f t="shared" si="7"/>
        <v>5676.8333333333339</v>
      </c>
    </row>
    <row r="137" spans="1:41" x14ac:dyDescent="0.45">
      <c r="A137" s="41" t="s">
        <v>21</v>
      </c>
      <c r="B137" s="37">
        <f>IFERROR(INDEX(dataset_okres!$C$2:$C$83,MATCH(Calc_UoZ!A61,dataset_okres!$B$2:$B$83,0)),"n/a")</f>
        <v>1656.5</v>
      </c>
      <c r="C137" s="38">
        <f>IFERROR(INDEX(dataset_okres!$C$2:$C$83,MATCH(Calc_UoZ!B61,dataset_okres!$B$2:$B$83,0)),"n/a")</f>
        <v>1194.5833333333333</v>
      </c>
      <c r="D137" s="38">
        <f>IFERROR(INDEX(dataset_okres!$C$2:$C$83,MATCH(Calc_UoZ!C61,dataset_okres!$B$2:$B$83,0)),"n/a")</f>
        <v>734.83333333333337</v>
      </c>
      <c r="E137" s="38">
        <f>IFERROR(INDEX(dataset_okres!$C$2:$C$83,MATCH(Calc_UoZ!D61,dataset_okres!$B$2:$B$83,0)),"n/a")</f>
        <v>3702.75</v>
      </c>
      <c r="F137" s="38">
        <f>IFERROR(INDEX(dataset_okres!$C$2:$C$83,MATCH(Calc_UoZ!E61,dataset_okres!$B$2:$B$83,0)),"n/a")</f>
        <v>931.83333333333337</v>
      </c>
      <c r="G137" s="38">
        <f>IFERROR(INDEX(dataset_okres!$C$2:$C$83,MATCH(Calc_UoZ!F61,dataset_okres!$B$2:$B$83,0)),"n/a")</f>
        <v>788.58333333333337</v>
      </c>
      <c r="H137" s="38" t="str">
        <f>IFERROR(INDEX(dataset_okres!$C$2:$C$83,MATCH(Calc_UoZ!G61,dataset_okres!$B$2:$B$83,0)),"n/a")</f>
        <v>n/a</v>
      </c>
      <c r="I137" s="38" t="str">
        <f>IFERROR(INDEX(dataset_okres!$C$2:$C$83,MATCH(Calc_UoZ!H61,dataset_okres!$B$2:$B$83,0)),"n/a")</f>
        <v>n/a</v>
      </c>
      <c r="J137" s="38" t="str">
        <f>IFERROR(INDEX(dataset_okres!$C$2:$C$83,MATCH(Calc_UoZ!I61,dataset_okres!$B$2:$B$83,0)),"n/a")</f>
        <v>n/a</v>
      </c>
      <c r="K137" s="38" t="str">
        <f>IFERROR(INDEX(dataset_okres!$C$2:$C$83,MATCH(Calc_UoZ!J61,dataset_okres!$B$2:$B$83,0)),"n/a")</f>
        <v>n/a</v>
      </c>
      <c r="L137" s="39" t="str">
        <f>IFERROR(INDEX(dataset_okres!$C$2:$C$83,MATCH(Calc_UoZ!K61,dataset_okres!$B$2:$B$83,0)),"n/a")</f>
        <v>n/a</v>
      </c>
      <c r="M137" s="1">
        <f t="shared" si="5"/>
        <v>9009.0833333333339</v>
      </c>
      <c r="O137" s="41" t="s">
        <v>21</v>
      </c>
      <c r="P137" s="37">
        <f>IFERROR(INDEX(dataset_okres!$D$2:$D$83,MATCH(Calc_UoZ!A61,dataset_okres!$B$2:$B$83,0)),"n/a")</f>
        <v>1613.6666666666667</v>
      </c>
      <c r="Q137" s="38">
        <f>IFERROR(INDEX(dataset_okres!$D$2:$D$83,MATCH(Calc_UoZ!B61,dataset_okres!$B$2:$B$83,0)),"n/a")</f>
        <v>1471.5</v>
      </c>
      <c r="R137" s="38">
        <f>IFERROR(INDEX(dataset_okres!$D$2:$D$83,MATCH(Calc_UoZ!C61,dataset_okres!$B$2:$B$83,0)),"n/a")</f>
        <v>500</v>
      </c>
      <c r="S137" s="38">
        <f>IFERROR(INDEX(dataset_okres!$D$2:$D$83,MATCH(Calc_UoZ!D61,dataset_okres!$B$2:$B$83,0)),"n/a")</f>
        <v>846.08333333333337</v>
      </c>
      <c r="T137" s="38">
        <f>IFERROR(INDEX(dataset_okres!$D$2:$D$83,MATCH(Calc_UoZ!E61,dataset_okres!$B$2:$B$83,0)),"n/a")</f>
        <v>784.75</v>
      </c>
      <c r="U137" s="38">
        <f>IFERROR(INDEX(dataset_okres!$D$2:$D$83,MATCH(Calc_UoZ!F61,dataset_okres!$B$2:$B$83,0)),"n/a")</f>
        <v>585.16666666666663</v>
      </c>
      <c r="V137" s="38" t="str">
        <f>IFERROR(INDEX(dataset_okres!$D$2:$D$83,MATCH(Calc_UoZ!G61,dataset_okres!$B$2:$B$83,0)),"n/a")</f>
        <v>n/a</v>
      </c>
      <c r="W137" s="38" t="str">
        <f>IFERROR(INDEX(dataset_okres!$D$2:$D$83,MATCH(Calc_UoZ!H61,dataset_okres!$B$2:$B$83,0)),"n/a")</f>
        <v>n/a</v>
      </c>
      <c r="X137" s="38" t="str">
        <f>IFERROR(INDEX(dataset_okres!$D$2:$D$83,MATCH(Calc_UoZ!I61,dataset_okres!$B$2:$B$83,0)),"n/a")</f>
        <v>n/a</v>
      </c>
      <c r="Y137" s="38" t="str">
        <f>IFERROR(INDEX(dataset_okres!$D$2:$D$83,MATCH(Calc_UoZ!J61,dataset_okres!$B$2:$B$83,0)),"n/a")</f>
        <v>n/a</v>
      </c>
      <c r="Z137" s="39" t="str">
        <f>IFERROR(INDEX(dataset_okres!$D$2:$D$83,MATCH(Calc_UoZ!K61,dataset_okres!$B$2:$B$83,0)),"n/a")</f>
        <v>n/a</v>
      </c>
      <c r="AA137" s="1">
        <f t="shared" si="6"/>
        <v>5801.166666666667</v>
      </c>
      <c r="AC137" s="41" t="s">
        <v>21</v>
      </c>
      <c r="AD137" s="37">
        <f>IFERROR(INDEX(dataset_okres!$E$2:$E$83,MATCH(Calc_UoZ!A61,dataset_okres!$B$2:$B$83,0)),"")</f>
        <v>42.833333333333258</v>
      </c>
      <c r="AE137" s="38">
        <f>IFERROR(INDEX(dataset_okres!$E$2:$E$83,MATCH(Calc_UoZ!B61,dataset_okres!$B$2:$B$83,0)),"")</f>
        <v>-276.91666666666674</v>
      </c>
      <c r="AF137" s="38">
        <f>IFERROR(INDEX(dataset_okres!$E$2:$E$83,MATCH(Calc_UoZ!C61,dataset_okres!$B$2:$B$83,0)),"")</f>
        <v>234.83333333333337</v>
      </c>
      <c r="AG137" s="38">
        <f>IFERROR(INDEX(dataset_okres!$E$2:$E$83,MATCH(Calc_UoZ!D61,dataset_okres!$B$2:$B$83,0)),"")</f>
        <v>2856.6666666666665</v>
      </c>
      <c r="AH137" s="38">
        <f>IFERROR(INDEX(dataset_okres!$E$2:$E$83,MATCH(Calc_UoZ!E61,dataset_okres!$B$2:$B$83,0)),"")</f>
        <v>147.08333333333337</v>
      </c>
      <c r="AI137" s="38">
        <f>IFERROR(INDEX(dataset_okres!$E$2:$E$83,MATCH(Calc_UoZ!F61,dataset_okres!$B$2:$B$83,0)),"")</f>
        <v>203.41666666666674</v>
      </c>
      <c r="AJ137" s="38" t="str">
        <f>IFERROR(INDEX(dataset_okres!$E$2:$E$83,MATCH(Calc_UoZ!G61,dataset_okres!$B$2:$B$83,0)),"")</f>
        <v/>
      </c>
      <c r="AK137" s="38" t="str">
        <f>IFERROR(INDEX(dataset_okres!$E$2:$E$83,MATCH(Calc_UoZ!H61,dataset_okres!$B$2:$B$83,0)),"")</f>
        <v/>
      </c>
      <c r="AL137" s="38" t="str">
        <f>IFERROR(INDEX(dataset_okres!$E$2:$E$83,MATCH(Calc_UoZ!I61,dataset_okres!$B$2:$B$83,0)),"")</f>
        <v/>
      </c>
      <c r="AM137" s="38" t="str">
        <f>IFERROR(INDEX(dataset_okres!$E$2:$E$83,MATCH(Calc_UoZ!J61,dataset_okres!$B$2:$B$83,0)),"")</f>
        <v/>
      </c>
      <c r="AN137" s="39" t="str">
        <f>IFERROR(INDEX(dataset_okres!$E$2:$E$83,MATCH(Calc_UoZ!K61,dataset_okres!$B$2:$B$83,0)),"")</f>
        <v/>
      </c>
      <c r="AO137" s="42">
        <f t="shared" si="7"/>
        <v>3207.916666666667</v>
      </c>
    </row>
    <row r="138" spans="1:41" x14ac:dyDescent="0.45">
      <c r="A138" s="41" t="s">
        <v>22</v>
      </c>
      <c r="B138" s="37">
        <f>IFERROR(INDEX(dataset_okres!$C$2:$C$83,MATCH(Calc_UoZ!A62,dataset_okres!$B$2:$B$83,0)),"n/a")</f>
        <v>1767.25</v>
      </c>
      <c r="C138" s="38">
        <f>IFERROR(INDEX(dataset_okres!$C$2:$C$83,MATCH(Calc_UoZ!B62,dataset_okres!$B$2:$B$83,0)),"n/a")</f>
        <v>1025.8333333333333</v>
      </c>
      <c r="D138" s="38">
        <f>IFERROR(INDEX(dataset_okres!$C$2:$C$83,MATCH(Calc_UoZ!C62,dataset_okres!$B$2:$B$83,0)),"n/a")</f>
        <v>775</v>
      </c>
      <c r="E138" s="38">
        <f>IFERROR(INDEX(dataset_okres!$C$2:$C$83,MATCH(Calc_UoZ!D62,dataset_okres!$B$2:$B$83,0)),"n/a")</f>
        <v>2606.0833333333335</v>
      </c>
      <c r="F138" s="38">
        <f>IFERROR(INDEX(dataset_okres!$C$2:$C$83,MATCH(Calc_UoZ!E62,dataset_okres!$B$2:$B$83,0)),"n/a")</f>
        <v>788.25</v>
      </c>
      <c r="G138" s="38">
        <f>IFERROR(INDEX(dataset_okres!$C$2:$C$83,MATCH(Calc_UoZ!F62,dataset_okres!$B$2:$B$83,0)),"n/a")</f>
        <v>1194.5833333333333</v>
      </c>
      <c r="H138" s="38">
        <f>IFERROR(INDEX(dataset_okres!$C$2:$C$83,MATCH(Calc_UoZ!G62,dataset_okres!$B$2:$B$83,0)),"n/a")</f>
        <v>734.83333333333337</v>
      </c>
      <c r="I138" s="38">
        <f>IFERROR(INDEX(dataset_okres!$C$2:$C$83,MATCH(Calc_UoZ!H62,dataset_okres!$B$2:$B$83,0)),"n/a")</f>
        <v>954.83333333333337</v>
      </c>
      <c r="J138" s="38" t="str">
        <f>IFERROR(INDEX(dataset_okres!$C$2:$C$83,MATCH(Calc_UoZ!I62,dataset_okres!$B$2:$B$83,0)),"n/a")</f>
        <v>n/a</v>
      </c>
      <c r="K138" s="38" t="str">
        <f>IFERROR(INDEX(dataset_okres!$C$2:$C$83,MATCH(Calc_UoZ!J62,dataset_okres!$B$2:$B$83,0)),"n/a")</f>
        <v>n/a</v>
      </c>
      <c r="L138" s="39" t="str">
        <f>IFERROR(INDEX(dataset_okres!$C$2:$C$83,MATCH(Calc_UoZ!K62,dataset_okres!$B$2:$B$83,0)),"n/a")</f>
        <v>n/a</v>
      </c>
      <c r="M138" s="1">
        <f t="shared" si="5"/>
        <v>9846.6666666666661</v>
      </c>
      <c r="O138" s="41" t="s">
        <v>22</v>
      </c>
      <c r="P138" s="37">
        <f>IFERROR(INDEX(dataset_okres!$D$2:$D$83,MATCH(Calc_UoZ!A62,dataset_okres!$B$2:$B$83,0)),"n/a")</f>
        <v>1040.1666666666667</v>
      </c>
      <c r="Q138" s="38">
        <f>IFERROR(INDEX(dataset_okres!$D$2:$D$83,MATCH(Calc_UoZ!B62,dataset_okres!$B$2:$B$83,0)),"n/a")</f>
        <v>379.33333333333331</v>
      </c>
      <c r="R138" s="38">
        <f>IFERROR(INDEX(dataset_okres!$D$2:$D$83,MATCH(Calc_UoZ!C62,dataset_okres!$B$2:$B$83,0)),"n/a")</f>
        <v>1353.0833333333333</v>
      </c>
      <c r="S138" s="38">
        <f>IFERROR(INDEX(dataset_okres!$D$2:$D$83,MATCH(Calc_UoZ!D62,dataset_okres!$B$2:$B$83,0)),"n/a")</f>
        <v>7901.333333333333</v>
      </c>
      <c r="T138" s="38">
        <f>IFERROR(INDEX(dataset_okres!$D$2:$D$83,MATCH(Calc_UoZ!E62,dataset_okres!$B$2:$B$83,0)),"n/a")</f>
        <v>194.75</v>
      </c>
      <c r="U138" s="38">
        <f>IFERROR(INDEX(dataset_okres!$D$2:$D$83,MATCH(Calc_UoZ!F62,dataset_okres!$B$2:$B$83,0)),"n/a")</f>
        <v>1471.5</v>
      </c>
      <c r="V138" s="38">
        <f>IFERROR(INDEX(dataset_okres!$D$2:$D$83,MATCH(Calc_UoZ!G62,dataset_okres!$B$2:$B$83,0)),"n/a")</f>
        <v>500</v>
      </c>
      <c r="W138" s="38">
        <f>IFERROR(INDEX(dataset_okres!$D$2:$D$83,MATCH(Calc_UoZ!H62,dataset_okres!$B$2:$B$83,0)),"n/a")</f>
        <v>179.83333333333334</v>
      </c>
      <c r="X138" s="38" t="str">
        <f>IFERROR(INDEX(dataset_okres!$D$2:$D$83,MATCH(Calc_UoZ!I62,dataset_okres!$B$2:$B$83,0)),"n/a")</f>
        <v>n/a</v>
      </c>
      <c r="Y138" s="38" t="str">
        <f>IFERROR(INDEX(dataset_okres!$D$2:$D$83,MATCH(Calc_UoZ!J62,dataset_okres!$B$2:$B$83,0)),"n/a")</f>
        <v>n/a</v>
      </c>
      <c r="Z138" s="39" t="str">
        <f>IFERROR(INDEX(dataset_okres!$D$2:$D$83,MATCH(Calc_UoZ!K62,dataset_okres!$B$2:$B$83,0)),"n/a")</f>
        <v>n/a</v>
      </c>
      <c r="AA138" s="1">
        <f t="shared" si="6"/>
        <v>13020</v>
      </c>
      <c r="AC138" s="41" t="s">
        <v>22</v>
      </c>
      <c r="AD138" s="37">
        <f>IFERROR(INDEX(dataset_okres!$E$2:$E$83,MATCH(Calc_UoZ!A62,dataset_okres!$B$2:$B$83,0)),"")</f>
        <v>727.08333333333326</v>
      </c>
      <c r="AE138" s="38">
        <f>IFERROR(INDEX(dataset_okres!$E$2:$E$83,MATCH(Calc_UoZ!B62,dataset_okres!$B$2:$B$83,0)),"")</f>
        <v>646.5</v>
      </c>
      <c r="AF138" s="38">
        <f>IFERROR(INDEX(dataset_okres!$E$2:$E$83,MATCH(Calc_UoZ!C62,dataset_okres!$B$2:$B$83,0)),"")</f>
        <v>-578.08333333333326</v>
      </c>
      <c r="AG138" s="38">
        <f>IFERROR(INDEX(dataset_okres!$E$2:$E$83,MATCH(Calc_UoZ!D62,dataset_okres!$B$2:$B$83,0)),"")</f>
        <v>-5295.25</v>
      </c>
      <c r="AH138" s="38">
        <f>IFERROR(INDEX(dataset_okres!$E$2:$E$83,MATCH(Calc_UoZ!E62,dataset_okres!$B$2:$B$83,0)),"")</f>
        <v>593.5</v>
      </c>
      <c r="AI138" s="38">
        <f>IFERROR(INDEX(dataset_okres!$E$2:$E$83,MATCH(Calc_UoZ!F62,dataset_okres!$B$2:$B$83,0)),"")</f>
        <v>-276.91666666666674</v>
      </c>
      <c r="AJ138" s="38">
        <f>IFERROR(INDEX(dataset_okres!$E$2:$E$83,MATCH(Calc_UoZ!G62,dataset_okres!$B$2:$B$83,0)),"")</f>
        <v>234.83333333333337</v>
      </c>
      <c r="AK138" s="38">
        <f>IFERROR(INDEX(dataset_okres!$E$2:$E$83,MATCH(Calc_UoZ!H62,dataset_okres!$B$2:$B$83,0)),"")</f>
        <v>775</v>
      </c>
      <c r="AL138" s="38" t="str">
        <f>IFERROR(INDEX(dataset_okres!$E$2:$E$83,MATCH(Calc_UoZ!I62,dataset_okres!$B$2:$B$83,0)),"")</f>
        <v/>
      </c>
      <c r="AM138" s="38" t="str">
        <f>IFERROR(INDEX(dataset_okres!$E$2:$E$83,MATCH(Calc_UoZ!J62,dataset_okres!$B$2:$B$83,0)),"")</f>
        <v/>
      </c>
      <c r="AN138" s="39" t="str">
        <f>IFERROR(INDEX(dataset_okres!$E$2:$E$83,MATCH(Calc_UoZ!K62,dataset_okres!$B$2:$B$83,0)),"")</f>
        <v/>
      </c>
      <c r="AO138" s="42">
        <f t="shared" si="7"/>
        <v>-3173.3333333333335</v>
      </c>
    </row>
    <row r="139" spans="1:41" x14ac:dyDescent="0.45">
      <c r="A139" s="41" t="s">
        <v>9</v>
      </c>
      <c r="B139" s="37">
        <f>IFERROR(INDEX(dataset_okres!$C$2:$C$83,MATCH(Calc_UoZ!A63,dataset_okres!$B$2:$B$83,0)),"n/a")</f>
        <v>513.5</v>
      </c>
      <c r="C139" s="38">
        <f>IFERROR(INDEX(dataset_okres!$C$2:$C$83,MATCH(Calc_UoZ!B63,dataset_okres!$B$2:$B$83,0)),"n/a")</f>
        <v>2041.75</v>
      </c>
      <c r="D139" s="38">
        <f>IFERROR(INDEX(dataset_okres!$C$2:$C$83,MATCH(Calc_UoZ!C63,dataset_okres!$B$2:$B$83,0)),"n/a")</f>
        <v>1367.0833333333333</v>
      </c>
      <c r="E139" s="38">
        <f>IFERROR(INDEX(dataset_okres!$C$2:$C$83,MATCH(Calc_UoZ!D63,dataset_okres!$B$2:$B$83,0)),"n/a")</f>
        <v>2535.6666666666665</v>
      </c>
      <c r="F139" s="38">
        <f>IFERROR(INDEX(dataset_okres!$C$2:$C$83,MATCH(Calc_UoZ!E63,dataset_okres!$B$2:$B$83,0)),"n/a")</f>
        <v>3702.75</v>
      </c>
      <c r="G139" s="38" t="str">
        <f>IFERROR(INDEX(dataset_okres!$C$2:$C$83,MATCH(Calc_UoZ!F63,dataset_okres!$B$2:$B$83,0)),"n/a")</f>
        <v>n/a</v>
      </c>
      <c r="H139" s="38" t="str">
        <f>IFERROR(INDEX(dataset_okres!$C$2:$C$83,MATCH(Calc_UoZ!G63,dataset_okres!$B$2:$B$83,0)),"n/a")</f>
        <v>n/a</v>
      </c>
      <c r="I139" s="38" t="str">
        <f>IFERROR(INDEX(dataset_okres!$C$2:$C$83,MATCH(Calc_UoZ!H63,dataset_okres!$B$2:$B$83,0)),"n/a")</f>
        <v>n/a</v>
      </c>
      <c r="J139" s="38" t="str">
        <f>IFERROR(INDEX(dataset_okres!$C$2:$C$83,MATCH(Calc_UoZ!I63,dataset_okres!$B$2:$B$83,0)),"n/a")</f>
        <v>n/a</v>
      </c>
      <c r="K139" s="38" t="str">
        <f>IFERROR(INDEX(dataset_okres!$C$2:$C$83,MATCH(Calc_UoZ!J63,dataset_okres!$B$2:$B$83,0)),"n/a")</f>
        <v>n/a</v>
      </c>
      <c r="L139" s="39" t="str">
        <f>IFERROR(INDEX(dataset_okres!$C$2:$C$83,MATCH(Calc_UoZ!K63,dataset_okres!$B$2:$B$83,0)),"n/a")</f>
        <v>n/a</v>
      </c>
      <c r="M139" s="1">
        <f t="shared" si="5"/>
        <v>10160.75</v>
      </c>
      <c r="O139" s="41" t="s">
        <v>9</v>
      </c>
      <c r="P139" s="37">
        <f>IFERROR(INDEX(dataset_okres!$D$2:$D$83,MATCH(Calc_UoZ!A63,dataset_okres!$B$2:$B$83,0)),"n/a")</f>
        <v>139.75</v>
      </c>
      <c r="Q139" s="38">
        <f>IFERROR(INDEX(dataset_okres!$D$2:$D$83,MATCH(Calc_UoZ!B63,dataset_okres!$B$2:$B$83,0)),"n/a")</f>
        <v>456.16666666666669</v>
      </c>
      <c r="R139" s="38">
        <f>IFERROR(INDEX(dataset_okres!$D$2:$D$83,MATCH(Calc_UoZ!C63,dataset_okres!$B$2:$B$83,0)),"n/a")</f>
        <v>268.91666666666669</v>
      </c>
      <c r="S139" s="38">
        <f>IFERROR(INDEX(dataset_okres!$D$2:$D$83,MATCH(Calc_UoZ!D63,dataset_okres!$B$2:$B$83,0)),"n/a")</f>
        <v>809.58333333333337</v>
      </c>
      <c r="T139" s="38">
        <f>IFERROR(INDEX(dataset_okres!$D$2:$D$83,MATCH(Calc_UoZ!E63,dataset_okres!$B$2:$B$83,0)),"n/a")</f>
        <v>846.08333333333337</v>
      </c>
      <c r="U139" s="38" t="str">
        <f>IFERROR(INDEX(dataset_okres!$D$2:$D$83,MATCH(Calc_UoZ!F63,dataset_okres!$B$2:$B$83,0)),"n/a")</f>
        <v>n/a</v>
      </c>
      <c r="V139" s="38" t="str">
        <f>IFERROR(INDEX(dataset_okres!$D$2:$D$83,MATCH(Calc_UoZ!G63,dataset_okres!$B$2:$B$83,0)),"n/a")</f>
        <v>n/a</v>
      </c>
      <c r="W139" s="38" t="str">
        <f>IFERROR(INDEX(dataset_okres!$D$2:$D$83,MATCH(Calc_UoZ!H63,dataset_okres!$B$2:$B$83,0)),"n/a")</f>
        <v>n/a</v>
      </c>
      <c r="X139" s="38" t="str">
        <f>IFERROR(INDEX(dataset_okres!$D$2:$D$83,MATCH(Calc_UoZ!I63,dataset_okres!$B$2:$B$83,0)),"n/a")</f>
        <v>n/a</v>
      </c>
      <c r="Y139" s="38" t="str">
        <f>IFERROR(INDEX(dataset_okres!$D$2:$D$83,MATCH(Calc_UoZ!J63,dataset_okres!$B$2:$B$83,0)),"n/a")</f>
        <v>n/a</v>
      </c>
      <c r="Z139" s="39" t="str">
        <f>IFERROR(INDEX(dataset_okres!$D$2:$D$83,MATCH(Calc_UoZ!K63,dataset_okres!$B$2:$B$83,0)),"n/a")</f>
        <v>n/a</v>
      </c>
      <c r="AA139" s="1">
        <f t="shared" si="6"/>
        <v>2520.5000000000005</v>
      </c>
      <c r="AC139" s="41" t="s">
        <v>9</v>
      </c>
      <c r="AD139" s="37">
        <f>IFERROR(INDEX(dataset_okres!$E$2:$E$83,MATCH(Calc_UoZ!A63,dataset_okres!$B$2:$B$83,0)),"")</f>
        <v>373.75</v>
      </c>
      <c r="AE139" s="38">
        <f>IFERROR(INDEX(dataset_okres!$E$2:$E$83,MATCH(Calc_UoZ!B63,dataset_okres!$B$2:$B$83,0)),"")</f>
        <v>1585.5833333333333</v>
      </c>
      <c r="AF139" s="38">
        <f>IFERROR(INDEX(dataset_okres!$E$2:$E$83,MATCH(Calc_UoZ!C63,dataset_okres!$B$2:$B$83,0)),"")</f>
        <v>1098.1666666666665</v>
      </c>
      <c r="AG139" s="38">
        <f>IFERROR(INDEX(dataset_okres!$E$2:$E$83,MATCH(Calc_UoZ!D63,dataset_okres!$B$2:$B$83,0)),"")</f>
        <v>1726.083333333333</v>
      </c>
      <c r="AH139" s="38">
        <f>IFERROR(INDEX(dataset_okres!$E$2:$E$83,MATCH(Calc_UoZ!E63,dataset_okres!$B$2:$B$83,0)),"")</f>
        <v>2856.6666666666665</v>
      </c>
      <c r="AI139" s="38" t="str">
        <f>IFERROR(INDEX(dataset_okres!$E$2:$E$83,MATCH(Calc_UoZ!F63,dataset_okres!$B$2:$B$83,0)),"")</f>
        <v/>
      </c>
      <c r="AJ139" s="38" t="str">
        <f>IFERROR(INDEX(dataset_okres!$E$2:$E$83,MATCH(Calc_UoZ!G63,dataset_okres!$B$2:$B$83,0)),"")</f>
        <v/>
      </c>
      <c r="AK139" s="38" t="str">
        <f>IFERROR(INDEX(dataset_okres!$E$2:$E$83,MATCH(Calc_UoZ!H63,dataset_okres!$B$2:$B$83,0)),"")</f>
        <v/>
      </c>
      <c r="AL139" s="38" t="str">
        <f>IFERROR(INDEX(dataset_okres!$E$2:$E$83,MATCH(Calc_UoZ!I63,dataset_okres!$B$2:$B$83,0)),"")</f>
        <v/>
      </c>
      <c r="AM139" s="38" t="str">
        <f>IFERROR(INDEX(dataset_okres!$E$2:$E$83,MATCH(Calc_UoZ!J63,dataset_okres!$B$2:$B$83,0)),"")</f>
        <v/>
      </c>
      <c r="AN139" s="39" t="str">
        <f>IFERROR(INDEX(dataset_okres!$E$2:$E$83,MATCH(Calc_UoZ!K63,dataset_okres!$B$2:$B$83,0)),"")</f>
        <v/>
      </c>
      <c r="AO139" s="42">
        <f t="shared" si="7"/>
        <v>7640.25</v>
      </c>
    </row>
    <row r="140" spans="1:41" x14ac:dyDescent="0.45">
      <c r="A140" s="41" t="s">
        <v>41</v>
      </c>
      <c r="B140" s="37">
        <f>IFERROR(INDEX(dataset_okres!$C$2:$C$83,MATCH(Calc_UoZ!A64,dataset_okres!$B$2:$B$83,0)),"n/a")</f>
        <v>762.58333333333337</v>
      </c>
      <c r="C140" s="38">
        <f>IFERROR(INDEX(dataset_okres!$C$2:$C$83,MATCH(Calc_UoZ!B64,dataset_okres!$B$2:$B$83,0)),"n/a")</f>
        <v>1332.5</v>
      </c>
      <c r="D140" s="38">
        <f>IFERROR(INDEX(dataset_okres!$C$2:$C$83,MATCH(Calc_UoZ!C64,dataset_okres!$B$2:$B$83,0)),"n/a")</f>
        <v>1133.0833333333333</v>
      </c>
      <c r="E140" s="38">
        <f>IFERROR(INDEX(dataset_okres!$C$2:$C$83,MATCH(Calc_UoZ!D64,dataset_okres!$B$2:$B$83,0)),"n/a")</f>
        <v>2132.4166666666665</v>
      </c>
      <c r="F140" s="38" t="str">
        <f>IFERROR(INDEX(dataset_okres!$C$2:$C$83,MATCH(Calc_UoZ!E64,dataset_okres!$B$2:$B$83,0)),"n/a")</f>
        <v>n/a</v>
      </c>
      <c r="G140" s="38" t="str">
        <f>IFERROR(INDEX(dataset_okres!$C$2:$C$83,MATCH(Calc_UoZ!F64,dataset_okres!$B$2:$B$83,0)),"n/a")</f>
        <v>n/a</v>
      </c>
      <c r="H140" s="38" t="str">
        <f>IFERROR(INDEX(dataset_okres!$C$2:$C$83,MATCH(Calc_UoZ!G64,dataset_okres!$B$2:$B$83,0)),"n/a")</f>
        <v>n/a</v>
      </c>
      <c r="I140" s="38" t="str">
        <f>IFERROR(INDEX(dataset_okres!$C$2:$C$83,MATCH(Calc_UoZ!H64,dataset_okres!$B$2:$B$83,0)),"n/a")</f>
        <v>n/a</v>
      </c>
      <c r="J140" s="38" t="str">
        <f>IFERROR(INDEX(dataset_okres!$C$2:$C$83,MATCH(Calc_UoZ!I64,dataset_okres!$B$2:$B$83,0)),"n/a")</f>
        <v>n/a</v>
      </c>
      <c r="K140" s="38" t="str">
        <f>IFERROR(INDEX(dataset_okres!$C$2:$C$83,MATCH(Calc_UoZ!J64,dataset_okres!$B$2:$B$83,0)),"n/a")</f>
        <v>n/a</v>
      </c>
      <c r="L140" s="39" t="str">
        <f>IFERROR(INDEX(dataset_okres!$C$2:$C$83,MATCH(Calc_UoZ!K64,dataset_okres!$B$2:$B$83,0)),"n/a")</f>
        <v>n/a</v>
      </c>
      <c r="M140" s="1">
        <f t="shared" si="5"/>
        <v>5360.5833333333339</v>
      </c>
      <c r="O140" s="41" t="s">
        <v>41</v>
      </c>
      <c r="P140" s="37">
        <f>IFERROR(INDEX(dataset_okres!$D$2:$D$83,MATCH(Calc_UoZ!A64,dataset_okres!$B$2:$B$83,0)),"n/a")</f>
        <v>513.83333333333337</v>
      </c>
      <c r="Q140" s="38">
        <f>IFERROR(INDEX(dataset_okres!$D$2:$D$83,MATCH(Calc_UoZ!B64,dataset_okres!$B$2:$B$83,0)),"n/a")</f>
        <v>358.83333333333331</v>
      </c>
      <c r="R140" s="38">
        <f>IFERROR(INDEX(dataset_okres!$D$2:$D$83,MATCH(Calc_UoZ!C64,dataset_okres!$B$2:$B$83,0)),"n/a")</f>
        <v>158.5</v>
      </c>
      <c r="S140" s="38">
        <f>IFERROR(INDEX(dataset_okres!$D$2:$D$83,MATCH(Calc_UoZ!D64,dataset_okres!$B$2:$B$83,0)),"n/a")</f>
        <v>636.5</v>
      </c>
      <c r="T140" s="38" t="str">
        <f>IFERROR(INDEX(dataset_okres!$D$2:$D$83,MATCH(Calc_UoZ!E64,dataset_okres!$B$2:$B$83,0)),"n/a")</f>
        <v>n/a</v>
      </c>
      <c r="U140" s="38" t="str">
        <f>IFERROR(INDEX(dataset_okres!$D$2:$D$83,MATCH(Calc_UoZ!F64,dataset_okres!$B$2:$B$83,0)),"n/a")</f>
        <v>n/a</v>
      </c>
      <c r="V140" s="38" t="str">
        <f>IFERROR(INDEX(dataset_okres!$D$2:$D$83,MATCH(Calc_UoZ!G64,dataset_okres!$B$2:$B$83,0)),"n/a")</f>
        <v>n/a</v>
      </c>
      <c r="W140" s="38" t="str">
        <f>IFERROR(INDEX(dataset_okres!$D$2:$D$83,MATCH(Calc_UoZ!H64,dataset_okres!$B$2:$B$83,0)),"n/a")</f>
        <v>n/a</v>
      </c>
      <c r="X140" s="38" t="str">
        <f>IFERROR(INDEX(dataset_okres!$D$2:$D$83,MATCH(Calc_UoZ!I64,dataset_okres!$B$2:$B$83,0)),"n/a")</f>
        <v>n/a</v>
      </c>
      <c r="Y140" s="38" t="str">
        <f>IFERROR(INDEX(dataset_okres!$D$2:$D$83,MATCH(Calc_UoZ!J64,dataset_okres!$B$2:$B$83,0)),"n/a")</f>
        <v>n/a</v>
      </c>
      <c r="Z140" s="39" t="str">
        <f>IFERROR(INDEX(dataset_okres!$D$2:$D$83,MATCH(Calc_UoZ!K64,dataset_okres!$B$2:$B$83,0)),"n/a")</f>
        <v>n/a</v>
      </c>
      <c r="AA140" s="1">
        <f t="shared" si="6"/>
        <v>1667.6666666666667</v>
      </c>
      <c r="AC140" s="41" t="s">
        <v>41</v>
      </c>
      <c r="AD140" s="37">
        <f>IFERROR(INDEX(dataset_okres!$E$2:$E$83,MATCH(Calc_UoZ!A64,dataset_okres!$B$2:$B$83,0)),"")</f>
        <v>248.75</v>
      </c>
      <c r="AE140" s="38">
        <f>IFERROR(INDEX(dataset_okres!$E$2:$E$83,MATCH(Calc_UoZ!B64,dataset_okres!$B$2:$B$83,0)),"")</f>
        <v>973.66666666666674</v>
      </c>
      <c r="AF140" s="38">
        <f>IFERROR(INDEX(dataset_okres!$E$2:$E$83,MATCH(Calc_UoZ!C64,dataset_okres!$B$2:$B$83,0)),"")</f>
        <v>974.58333333333326</v>
      </c>
      <c r="AG140" s="38">
        <f>IFERROR(INDEX(dataset_okres!$E$2:$E$83,MATCH(Calc_UoZ!D64,dataset_okres!$B$2:$B$83,0)),"")</f>
        <v>1495.9166666666665</v>
      </c>
      <c r="AH140" s="38" t="str">
        <f>IFERROR(INDEX(dataset_okres!$E$2:$E$83,MATCH(Calc_UoZ!E64,dataset_okres!$B$2:$B$83,0)),"")</f>
        <v/>
      </c>
      <c r="AI140" s="38" t="str">
        <f>IFERROR(INDEX(dataset_okres!$E$2:$E$83,MATCH(Calc_UoZ!F64,dataset_okres!$B$2:$B$83,0)),"")</f>
        <v/>
      </c>
      <c r="AJ140" s="38" t="str">
        <f>IFERROR(INDEX(dataset_okres!$E$2:$E$83,MATCH(Calc_UoZ!G64,dataset_okres!$B$2:$B$83,0)),"")</f>
        <v/>
      </c>
      <c r="AK140" s="38" t="str">
        <f>IFERROR(INDEX(dataset_okres!$E$2:$E$83,MATCH(Calc_UoZ!H64,dataset_okres!$B$2:$B$83,0)),"")</f>
        <v/>
      </c>
      <c r="AL140" s="38" t="str">
        <f>IFERROR(INDEX(dataset_okres!$E$2:$E$83,MATCH(Calc_UoZ!I64,dataset_okres!$B$2:$B$83,0)),"")</f>
        <v/>
      </c>
      <c r="AM140" s="38" t="str">
        <f>IFERROR(INDEX(dataset_okres!$E$2:$E$83,MATCH(Calc_UoZ!J64,dataset_okres!$B$2:$B$83,0)),"")</f>
        <v/>
      </c>
      <c r="AN140" s="39" t="str">
        <f>IFERROR(INDEX(dataset_okres!$E$2:$E$83,MATCH(Calc_UoZ!K64,dataset_okres!$B$2:$B$83,0)),"")</f>
        <v/>
      </c>
      <c r="AO140" s="42">
        <f t="shared" si="7"/>
        <v>3692.9166666666665</v>
      </c>
    </row>
    <row r="141" spans="1:41" x14ac:dyDescent="0.45">
      <c r="A141" s="41" t="s">
        <v>46</v>
      </c>
      <c r="B141" s="37">
        <f>IFERROR(INDEX(dataset_okres!$C$2:$C$83,MATCH(Calc_UoZ!A65,dataset_okres!$B$2:$B$83,0)),"n/a")</f>
        <v>2197.8333333333335</v>
      </c>
      <c r="C141" s="38">
        <f>IFERROR(INDEX(dataset_okres!$C$2:$C$83,MATCH(Calc_UoZ!B65,dataset_okres!$B$2:$B$83,0)),"n/a")</f>
        <v>1367.5</v>
      </c>
      <c r="D141" s="38">
        <f>IFERROR(INDEX(dataset_okres!$C$2:$C$83,MATCH(Calc_UoZ!C65,dataset_okres!$B$2:$B$83,0)),"n/a")</f>
        <v>1762.3333333333333</v>
      </c>
      <c r="E141" s="38">
        <f>IFERROR(INDEX(dataset_okres!$C$2:$C$83,MATCH(Calc_UoZ!D65,dataset_okres!$B$2:$B$83,0)),"n/a")</f>
        <v>1384.75</v>
      </c>
      <c r="F141" s="38">
        <f>IFERROR(INDEX(dataset_okres!$C$2:$C$83,MATCH(Calc_UoZ!E65,dataset_okres!$B$2:$B$83,0)),"n/a")</f>
        <v>2001.75</v>
      </c>
      <c r="G141" s="38">
        <f>IFERROR(INDEX(dataset_okres!$C$2:$C$83,MATCH(Calc_UoZ!F65,dataset_okres!$B$2:$B$83,0)),"n/a")</f>
        <v>1025.8333333333333</v>
      </c>
      <c r="H141" s="38">
        <f>IFERROR(INDEX(dataset_okres!$C$2:$C$83,MATCH(Calc_UoZ!G65,dataset_okres!$B$2:$B$83,0)),"n/a")</f>
        <v>775</v>
      </c>
      <c r="I141" s="38">
        <f>IFERROR(INDEX(dataset_okres!$C$2:$C$83,MATCH(Calc_UoZ!H65,dataset_okres!$B$2:$B$83,0)),"n/a")</f>
        <v>1741.8333333333333</v>
      </c>
      <c r="J141" s="38">
        <f>IFERROR(INDEX(dataset_okres!$C$2:$C$83,MATCH(Calc_UoZ!I65,dataset_okres!$B$2:$B$83,0)),"n/a")</f>
        <v>492</v>
      </c>
      <c r="K141" s="38" t="str">
        <f>IFERROR(INDEX(dataset_okres!$C$2:$C$83,MATCH(Calc_UoZ!J65,dataset_okres!$B$2:$B$83,0)),"n/a")</f>
        <v>n/a</v>
      </c>
      <c r="L141" s="39" t="str">
        <f>IFERROR(INDEX(dataset_okres!$C$2:$C$83,MATCH(Calc_UoZ!K65,dataset_okres!$B$2:$B$83,0)),"n/a")</f>
        <v>n/a</v>
      </c>
      <c r="M141" s="1">
        <f t="shared" si="5"/>
        <v>12748.833333333336</v>
      </c>
      <c r="O141" s="41" t="s">
        <v>46</v>
      </c>
      <c r="P141" s="37">
        <f>IFERROR(INDEX(dataset_okres!$D$2:$D$83,MATCH(Calc_UoZ!A65,dataset_okres!$B$2:$B$83,0)),"n/a")</f>
        <v>4289.333333333333</v>
      </c>
      <c r="Q141" s="38">
        <f>IFERROR(INDEX(dataset_okres!$D$2:$D$83,MATCH(Calc_UoZ!B65,dataset_okres!$B$2:$B$83,0)),"n/a")</f>
        <v>228.91666666666666</v>
      </c>
      <c r="R141" s="38">
        <f>IFERROR(INDEX(dataset_okres!$D$2:$D$83,MATCH(Calc_UoZ!C65,dataset_okres!$B$2:$B$83,0)),"n/a")</f>
        <v>1640.25</v>
      </c>
      <c r="S141" s="38">
        <f>IFERROR(INDEX(dataset_okres!$D$2:$D$83,MATCH(Calc_UoZ!D65,dataset_okres!$B$2:$B$83,0)),"n/a")</f>
        <v>3157.25</v>
      </c>
      <c r="T141" s="38">
        <f>IFERROR(INDEX(dataset_okres!$D$2:$D$83,MATCH(Calc_UoZ!E65,dataset_okres!$B$2:$B$83,0)),"n/a")</f>
        <v>538.41666666666663</v>
      </c>
      <c r="U141" s="38">
        <f>IFERROR(INDEX(dataset_okres!$D$2:$D$83,MATCH(Calc_UoZ!F65,dataset_okres!$B$2:$B$83,0)),"n/a")</f>
        <v>379.33333333333331</v>
      </c>
      <c r="V141" s="38">
        <f>IFERROR(INDEX(dataset_okres!$D$2:$D$83,MATCH(Calc_UoZ!G65,dataset_okres!$B$2:$B$83,0)),"n/a")</f>
        <v>1353.0833333333333</v>
      </c>
      <c r="W141" s="38">
        <f>IFERROR(INDEX(dataset_okres!$D$2:$D$83,MATCH(Calc_UoZ!H65,dataset_okres!$B$2:$B$83,0)),"n/a")</f>
        <v>2891.6666666666665</v>
      </c>
      <c r="X141" s="38">
        <f>IFERROR(INDEX(dataset_okres!$D$2:$D$83,MATCH(Calc_UoZ!I65,dataset_okres!$B$2:$B$83,0)),"n/a")</f>
        <v>254.5</v>
      </c>
      <c r="Y141" s="38" t="str">
        <f>IFERROR(INDEX(dataset_okres!$D$2:$D$83,MATCH(Calc_UoZ!J65,dataset_okres!$B$2:$B$83,0)),"n/a")</f>
        <v>n/a</v>
      </c>
      <c r="Z141" s="39" t="str">
        <f>IFERROR(INDEX(dataset_okres!$D$2:$D$83,MATCH(Calc_UoZ!K65,dataset_okres!$B$2:$B$83,0)),"n/a")</f>
        <v>n/a</v>
      </c>
      <c r="AA141" s="1">
        <f t="shared" si="6"/>
        <v>14732.75</v>
      </c>
      <c r="AC141" s="41" t="s">
        <v>46</v>
      </c>
      <c r="AD141" s="37">
        <f>IFERROR(INDEX(dataset_okres!$E$2:$E$83,MATCH(Calc_UoZ!A65,dataset_okres!$B$2:$B$83,0)),"")</f>
        <v>-2091.4999999999995</v>
      </c>
      <c r="AE141" s="38">
        <f>IFERROR(INDEX(dataset_okres!$E$2:$E$83,MATCH(Calc_UoZ!B65,dataset_okres!$B$2:$B$83,0)),"")</f>
        <v>1138.5833333333333</v>
      </c>
      <c r="AF141" s="38">
        <f>IFERROR(INDEX(dataset_okres!$E$2:$E$83,MATCH(Calc_UoZ!C65,dataset_okres!$B$2:$B$83,0)),"")</f>
        <v>122.08333333333326</v>
      </c>
      <c r="AG141" s="38">
        <f>IFERROR(INDEX(dataset_okres!$E$2:$E$83,MATCH(Calc_UoZ!D65,dataset_okres!$B$2:$B$83,0)),"")</f>
        <v>-1772.5</v>
      </c>
      <c r="AH141" s="38">
        <f>IFERROR(INDEX(dataset_okres!$E$2:$E$83,MATCH(Calc_UoZ!E65,dataset_okres!$B$2:$B$83,0)),"")</f>
        <v>1463.3333333333335</v>
      </c>
      <c r="AI141" s="38">
        <f>IFERROR(INDEX(dataset_okres!$E$2:$E$83,MATCH(Calc_UoZ!F65,dataset_okres!$B$2:$B$83,0)),"")</f>
        <v>646.5</v>
      </c>
      <c r="AJ141" s="38">
        <f>IFERROR(INDEX(dataset_okres!$E$2:$E$83,MATCH(Calc_UoZ!G65,dataset_okres!$B$2:$B$83,0)),"")</f>
        <v>-578.08333333333326</v>
      </c>
      <c r="AK141" s="38">
        <f>IFERROR(INDEX(dataset_okres!$E$2:$E$83,MATCH(Calc_UoZ!H65,dataset_okres!$B$2:$B$83,0)),"")</f>
        <v>-1149.8333333333333</v>
      </c>
      <c r="AL141" s="38">
        <f>IFERROR(INDEX(dataset_okres!$E$2:$E$83,MATCH(Calc_UoZ!I65,dataset_okres!$B$2:$B$83,0)),"")</f>
        <v>237.5</v>
      </c>
      <c r="AM141" s="38" t="str">
        <f>IFERROR(INDEX(dataset_okres!$E$2:$E$83,MATCH(Calc_UoZ!J65,dataset_okres!$B$2:$B$83,0)),"")</f>
        <v/>
      </c>
      <c r="AN141" s="39" t="str">
        <f>IFERROR(INDEX(dataset_okres!$E$2:$E$83,MATCH(Calc_UoZ!K65,dataset_okres!$B$2:$B$83,0)),"")</f>
        <v/>
      </c>
      <c r="AO141" s="42">
        <f t="shared" si="7"/>
        <v>-1983.9166666666661</v>
      </c>
    </row>
    <row r="142" spans="1:41" x14ac:dyDescent="0.45">
      <c r="A142" s="41" t="s">
        <v>68</v>
      </c>
      <c r="B142" s="37">
        <f>IFERROR(INDEX(dataset_okres!$C$2:$C$83,MATCH(Calc_UoZ!A66,dataset_okres!$B$2:$B$83,0)),"n/a")</f>
        <v>6174</v>
      </c>
      <c r="C142" s="38">
        <f>IFERROR(INDEX(dataset_okres!$C$2:$C$83,MATCH(Calc_UoZ!B66,dataset_okres!$B$2:$B$83,0)),"n/a")</f>
        <v>5861.5</v>
      </c>
      <c r="D142" s="38">
        <f>IFERROR(INDEX(dataset_okres!$C$2:$C$83,MATCH(Calc_UoZ!C66,dataset_okres!$B$2:$B$83,0)),"n/a")</f>
        <v>5862</v>
      </c>
      <c r="E142" s="38">
        <f>IFERROR(INDEX(dataset_okres!$C$2:$C$83,MATCH(Calc_UoZ!D66,dataset_okres!$B$2:$B$83,0)),"n/a")</f>
        <v>5841.583333333333</v>
      </c>
      <c r="F142" s="38" t="str">
        <f>IFERROR(INDEX(dataset_okres!$C$2:$C$83,MATCH(Calc_UoZ!E66,dataset_okres!$B$2:$B$83,0)),"n/a")</f>
        <v>n/a</v>
      </c>
      <c r="G142" s="38" t="str">
        <f>IFERROR(INDEX(dataset_okres!$C$2:$C$83,MATCH(Calc_UoZ!F66,dataset_okres!$B$2:$B$83,0)),"n/a")</f>
        <v>n/a</v>
      </c>
      <c r="H142" s="38" t="str">
        <f>IFERROR(INDEX(dataset_okres!$C$2:$C$83,MATCH(Calc_UoZ!G66,dataset_okres!$B$2:$B$83,0)),"n/a")</f>
        <v>n/a</v>
      </c>
      <c r="I142" s="38" t="str">
        <f>IFERROR(INDEX(dataset_okres!$C$2:$C$83,MATCH(Calc_UoZ!H66,dataset_okres!$B$2:$B$83,0)),"n/a")</f>
        <v>n/a</v>
      </c>
      <c r="J142" s="38" t="str">
        <f>IFERROR(INDEX(dataset_okres!$C$2:$C$83,MATCH(Calc_UoZ!I66,dataset_okres!$B$2:$B$83,0)),"n/a")</f>
        <v>n/a</v>
      </c>
      <c r="K142" s="38" t="str">
        <f>IFERROR(INDEX(dataset_okres!$C$2:$C$83,MATCH(Calc_UoZ!J66,dataset_okres!$B$2:$B$83,0)),"n/a")</f>
        <v>n/a</v>
      </c>
      <c r="L142" s="39" t="str">
        <f>IFERROR(INDEX(dataset_okres!$C$2:$C$83,MATCH(Calc_UoZ!K66,dataset_okres!$B$2:$B$83,0)),"n/a")</f>
        <v>n/a</v>
      </c>
      <c r="M142" s="1">
        <f t="shared" si="5"/>
        <v>23739.083333333332</v>
      </c>
      <c r="O142" s="41" t="s">
        <v>68</v>
      </c>
      <c r="P142" s="37">
        <f>IFERROR(INDEX(dataset_okres!$D$2:$D$83,MATCH(Calc_UoZ!A66,dataset_okres!$B$2:$B$83,0)),"n/a")</f>
        <v>272.08333333333331</v>
      </c>
      <c r="Q142" s="38">
        <f>IFERROR(INDEX(dataset_okres!$D$2:$D$83,MATCH(Calc_UoZ!B66,dataset_okres!$B$2:$B$83,0)),"n/a")</f>
        <v>159</v>
      </c>
      <c r="R142" s="38">
        <f>IFERROR(INDEX(dataset_okres!$D$2:$D$83,MATCH(Calc_UoZ!C66,dataset_okres!$B$2:$B$83,0)),"n/a")</f>
        <v>670.75</v>
      </c>
      <c r="S142" s="38">
        <f>IFERROR(INDEX(dataset_okres!$D$2:$D$83,MATCH(Calc_UoZ!D66,dataset_okres!$B$2:$B$83,0)),"n/a")</f>
        <v>316.91666666666669</v>
      </c>
      <c r="T142" s="38" t="str">
        <f>IFERROR(INDEX(dataset_okres!$D$2:$D$83,MATCH(Calc_UoZ!E66,dataset_okres!$B$2:$B$83,0)),"n/a")</f>
        <v>n/a</v>
      </c>
      <c r="U142" s="38" t="str">
        <f>IFERROR(INDEX(dataset_okres!$D$2:$D$83,MATCH(Calc_UoZ!F66,dataset_okres!$B$2:$B$83,0)),"n/a")</f>
        <v>n/a</v>
      </c>
      <c r="V142" s="38" t="str">
        <f>IFERROR(INDEX(dataset_okres!$D$2:$D$83,MATCH(Calc_UoZ!G66,dataset_okres!$B$2:$B$83,0)),"n/a")</f>
        <v>n/a</v>
      </c>
      <c r="W142" s="38" t="str">
        <f>IFERROR(INDEX(dataset_okres!$D$2:$D$83,MATCH(Calc_UoZ!H66,dataset_okres!$B$2:$B$83,0)),"n/a")</f>
        <v>n/a</v>
      </c>
      <c r="X142" s="38" t="str">
        <f>IFERROR(INDEX(dataset_okres!$D$2:$D$83,MATCH(Calc_UoZ!I66,dataset_okres!$B$2:$B$83,0)),"n/a")</f>
        <v>n/a</v>
      </c>
      <c r="Y142" s="38" t="str">
        <f>IFERROR(INDEX(dataset_okres!$D$2:$D$83,MATCH(Calc_UoZ!J66,dataset_okres!$B$2:$B$83,0)),"n/a")</f>
        <v>n/a</v>
      </c>
      <c r="Z142" s="39" t="str">
        <f>IFERROR(INDEX(dataset_okres!$D$2:$D$83,MATCH(Calc_UoZ!K66,dataset_okres!$B$2:$B$83,0)),"n/a")</f>
        <v>n/a</v>
      </c>
      <c r="AA142" s="1">
        <f t="shared" si="6"/>
        <v>1418.75</v>
      </c>
      <c r="AC142" s="41" t="s">
        <v>68</v>
      </c>
      <c r="AD142" s="37">
        <f>IFERROR(INDEX(dataset_okres!$E$2:$E$83,MATCH(Calc_UoZ!A66,dataset_okres!$B$2:$B$83,0)),"")</f>
        <v>5901.916666666667</v>
      </c>
      <c r="AE142" s="38">
        <f>IFERROR(INDEX(dataset_okres!$E$2:$E$83,MATCH(Calc_UoZ!B66,dataset_okres!$B$2:$B$83,0)),"")</f>
        <v>5702.5</v>
      </c>
      <c r="AF142" s="38">
        <f>IFERROR(INDEX(dataset_okres!$E$2:$E$83,MATCH(Calc_UoZ!C66,dataset_okres!$B$2:$B$83,0)),"")</f>
        <v>5191.25</v>
      </c>
      <c r="AG142" s="38">
        <f>IFERROR(INDEX(dataset_okres!$E$2:$E$83,MATCH(Calc_UoZ!D66,dataset_okres!$B$2:$B$83,0)),"")</f>
        <v>5524.6666666666661</v>
      </c>
      <c r="AH142" s="38" t="str">
        <f>IFERROR(INDEX(dataset_okres!$E$2:$E$83,MATCH(Calc_UoZ!E66,dataset_okres!$B$2:$B$83,0)),"")</f>
        <v/>
      </c>
      <c r="AI142" s="38" t="str">
        <f>IFERROR(INDEX(dataset_okres!$E$2:$E$83,MATCH(Calc_UoZ!F66,dataset_okres!$B$2:$B$83,0)),"")</f>
        <v/>
      </c>
      <c r="AJ142" s="38" t="str">
        <f>IFERROR(INDEX(dataset_okres!$E$2:$E$83,MATCH(Calc_UoZ!G66,dataset_okres!$B$2:$B$83,0)),"")</f>
        <v/>
      </c>
      <c r="AK142" s="38" t="str">
        <f>IFERROR(INDEX(dataset_okres!$E$2:$E$83,MATCH(Calc_UoZ!H66,dataset_okres!$B$2:$B$83,0)),"")</f>
        <v/>
      </c>
      <c r="AL142" s="38" t="str">
        <f>IFERROR(INDEX(dataset_okres!$E$2:$E$83,MATCH(Calc_UoZ!I66,dataset_okres!$B$2:$B$83,0)),"")</f>
        <v/>
      </c>
      <c r="AM142" s="38" t="str">
        <f>IFERROR(INDEX(dataset_okres!$E$2:$E$83,MATCH(Calc_UoZ!J66,dataset_okres!$B$2:$B$83,0)),"")</f>
        <v/>
      </c>
      <c r="AN142" s="39" t="str">
        <f>IFERROR(INDEX(dataset_okres!$E$2:$E$83,MATCH(Calc_UoZ!K66,dataset_okres!$B$2:$B$83,0)),"")</f>
        <v/>
      </c>
      <c r="AO142" s="42">
        <f t="shared" si="7"/>
        <v>22320.333333333336</v>
      </c>
    </row>
    <row r="143" spans="1:41" x14ac:dyDescent="0.45">
      <c r="A143" s="41" t="s">
        <v>44</v>
      </c>
      <c r="B143" s="37">
        <f>IFERROR(INDEX(dataset_okres!$C$2:$C$83,MATCH(Calc_UoZ!A67,dataset_okres!$B$2:$B$83,0)),"n/a")</f>
        <v>1719.6666666666667</v>
      </c>
      <c r="C143" s="38">
        <f>IFERROR(INDEX(dataset_okres!$C$2:$C$83,MATCH(Calc_UoZ!B67,dataset_okres!$B$2:$B$83,0)),"n/a")</f>
        <v>824.91666666666663</v>
      </c>
      <c r="D143" s="38">
        <f>IFERROR(INDEX(dataset_okres!$C$2:$C$83,MATCH(Calc_UoZ!C67,dataset_okres!$B$2:$B$83,0)),"n/a")</f>
        <v>1580.6666666666667</v>
      </c>
      <c r="E143" s="38">
        <f>IFERROR(INDEX(dataset_okres!$C$2:$C$83,MATCH(Calc_UoZ!D67,dataset_okres!$B$2:$B$83,0)),"n/a")</f>
        <v>951.5</v>
      </c>
      <c r="F143" s="38">
        <f>IFERROR(INDEX(dataset_okres!$C$2:$C$83,MATCH(Calc_UoZ!E67,dataset_okres!$B$2:$B$83,0)),"n/a")</f>
        <v>3922.3333333333335</v>
      </c>
      <c r="G143" s="38">
        <f>IFERROR(INDEX(dataset_okres!$C$2:$C$83,MATCH(Calc_UoZ!F67,dataset_okres!$B$2:$B$83,0)),"n/a")</f>
        <v>2662.5</v>
      </c>
      <c r="H143" s="38" t="str">
        <f>IFERROR(INDEX(dataset_okres!$C$2:$C$83,MATCH(Calc_UoZ!G67,dataset_okres!$B$2:$B$83,0)),"n/a")</f>
        <v>n/a</v>
      </c>
      <c r="I143" s="38" t="str">
        <f>IFERROR(INDEX(dataset_okres!$C$2:$C$83,MATCH(Calc_UoZ!H67,dataset_okres!$B$2:$B$83,0)),"n/a")</f>
        <v>n/a</v>
      </c>
      <c r="J143" s="38" t="str">
        <f>IFERROR(INDEX(dataset_okres!$C$2:$C$83,MATCH(Calc_UoZ!I67,dataset_okres!$B$2:$B$83,0)),"n/a")</f>
        <v>n/a</v>
      </c>
      <c r="K143" s="38" t="str">
        <f>IFERROR(INDEX(dataset_okres!$C$2:$C$83,MATCH(Calc_UoZ!J67,dataset_okres!$B$2:$B$83,0)),"n/a")</f>
        <v>n/a</v>
      </c>
      <c r="L143" s="39" t="str">
        <f>IFERROR(INDEX(dataset_okres!$C$2:$C$83,MATCH(Calc_UoZ!K67,dataset_okres!$B$2:$B$83,0)),"n/a")</f>
        <v>n/a</v>
      </c>
      <c r="M143" s="1">
        <f t="shared" ref="M143:M149" si="8">SUM(B143:L143)</f>
        <v>11661.583333333334</v>
      </c>
      <c r="O143" s="41" t="s">
        <v>44</v>
      </c>
      <c r="P143" s="37">
        <f>IFERROR(INDEX(dataset_okres!$D$2:$D$83,MATCH(Calc_UoZ!A67,dataset_okres!$B$2:$B$83,0)),"n/a")</f>
        <v>188.66666666666666</v>
      </c>
      <c r="Q143" s="38">
        <f>IFERROR(INDEX(dataset_okres!$D$2:$D$83,MATCH(Calc_UoZ!B67,dataset_okres!$B$2:$B$83,0)),"n/a")</f>
        <v>1043</v>
      </c>
      <c r="R143" s="38">
        <f>IFERROR(INDEX(dataset_okres!$D$2:$D$83,MATCH(Calc_UoZ!C67,dataset_okres!$B$2:$B$83,0)),"n/a")</f>
        <v>414.83333333333331</v>
      </c>
      <c r="S143" s="38">
        <f>IFERROR(INDEX(dataset_okres!$D$2:$D$83,MATCH(Calc_UoZ!D67,dataset_okres!$B$2:$B$83,0)),"n/a")</f>
        <v>71.083333333333329</v>
      </c>
      <c r="T143" s="38">
        <f>IFERROR(INDEX(dataset_okres!$D$2:$D$83,MATCH(Calc_UoZ!E67,dataset_okres!$B$2:$B$83,0)),"n/a")</f>
        <v>150.83333333333334</v>
      </c>
      <c r="U143" s="38">
        <f>IFERROR(INDEX(dataset_okres!$D$2:$D$83,MATCH(Calc_UoZ!F67,dataset_okres!$B$2:$B$83,0)),"n/a")</f>
        <v>1202.25</v>
      </c>
      <c r="V143" s="38" t="str">
        <f>IFERROR(INDEX(dataset_okres!$D$2:$D$83,MATCH(Calc_UoZ!G67,dataset_okres!$B$2:$B$83,0)),"n/a")</f>
        <v>n/a</v>
      </c>
      <c r="W143" s="38" t="str">
        <f>IFERROR(INDEX(dataset_okres!$D$2:$D$83,MATCH(Calc_UoZ!H67,dataset_okres!$B$2:$B$83,0)),"n/a")</f>
        <v>n/a</v>
      </c>
      <c r="X143" s="38" t="str">
        <f>IFERROR(INDEX(dataset_okres!$D$2:$D$83,MATCH(Calc_UoZ!I67,dataset_okres!$B$2:$B$83,0)),"n/a")</f>
        <v>n/a</v>
      </c>
      <c r="Y143" s="38" t="str">
        <f>IFERROR(INDEX(dataset_okres!$D$2:$D$83,MATCH(Calc_UoZ!J67,dataset_okres!$B$2:$B$83,0)),"n/a")</f>
        <v>n/a</v>
      </c>
      <c r="Z143" s="39" t="str">
        <f>IFERROR(INDEX(dataset_okres!$D$2:$D$83,MATCH(Calc_UoZ!K67,dataset_okres!$B$2:$B$83,0)),"n/a")</f>
        <v>n/a</v>
      </c>
      <c r="AA143" s="1">
        <f t="shared" ref="AA143:AA149" si="9">SUM(P143:Z143)</f>
        <v>3070.6666666666665</v>
      </c>
      <c r="AC143" s="41" t="s">
        <v>44</v>
      </c>
      <c r="AD143" s="37">
        <f>IFERROR(INDEX(dataset_okres!$E$2:$E$83,MATCH(Calc_UoZ!A67,dataset_okres!$B$2:$B$83,0)),"")</f>
        <v>1531</v>
      </c>
      <c r="AE143" s="38">
        <f>IFERROR(INDEX(dataset_okres!$E$2:$E$83,MATCH(Calc_UoZ!B67,dataset_okres!$B$2:$B$83,0)),"")</f>
        <v>-218.08333333333337</v>
      </c>
      <c r="AF143" s="38">
        <f>IFERROR(INDEX(dataset_okres!$E$2:$E$83,MATCH(Calc_UoZ!C67,dataset_okres!$B$2:$B$83,0)),"")</f>
        <v>1165.8333333333335</v>
      </c>
      <c r="AG143" s="38">
        <f>IFERROR(INDEX(dataset_okres!$E$2:$E$83,MATCH(Calc_UoZ!D67,dataset_okres!$B$2:$B$83,0)),"")</f>
        <v>880.41666666666663</v>
      </c>
      <c r="AH143" s="38">
        <f>IFERROR(INDEX(dataset_okres!$E$2:$E$83,MATCH(Calc_UoZ!E67,dataset_okres!$B$2:$B$83,0)),"")</f>
        <v>3771.5</v>
      </c>
      <c r="AI143" s="38">
        <f>IFERROR(INDEX(dataset_okres!$E$2:$E$83,MATCH(Calc_UoZ!F67,dataset_okres!$B$2:$B$83,0)),"")</f>
        <v>1460.25</v>
      </c>
      <c r="AJ143" s="38" t="str">
        <f>IFERROR(INDEX(dataset_okres!$E$2:$E$83,MATCH(Calc_UoZ!G67,dataset_okres!$B$2:$B$83,0)),"")</f>
        <v/>
      </c>
      <c r="AK143" s="38" t="str">
        <f>IFERROR(INDEX(dataset_okres!$E$2:$E$83,MATCH(Calc_UoZ!H67,dataset_okres!$B$2:$B$83,0)),"")</f>
        <v/>
      </c>
      <c r="AL143" s="38" t="str">
        <f>IFERROR(INDEX(dataset_okres!$E$2:$E$83,MATCH(Calc_UoZ!I67,dataset_okres!$B$2:$B$83,0)),"")</f>
        <v/>
      </c>
      <c r="AM143" s="38" t="str">
        <f>IFERROR(INDEX(dataset_okres!$E$2:$E$83,MATCH(Calc_UoZ!J67,dataset_okres!$B$2:$B$83,0)),"")</f>
        <v/>
      </c>
      <c r="AN143" s="39" t="str">
        <f>IFERROR(INDEX(dataset_okres!$E$2:$E$83,MATCH(Calc_UoZ!K67,dataset_okres!$B$2:$B$83,0)),"")</f>
        <v/>
      </c>
      <c r="AO143" s="42">
        <f t="shared" ref="AO143:AO149" si="10">SUM(AD143:AN143)</f>
        <v>8590.9166666666661</v>
      </c>
    </row>
    <row r="144" spans="1:41" x14ac:dyDescent="0.45">
      <c r="A144" s="41" t="s">
        <v>55</v>
      </c>
      <c r="B144" s="37">
        <f>IFERROR(INDEX(dataset_okres!$C$2:$C$83,MATCH(Calc_UoZ!A68,dataset_okres!$B$2:$B$83,0)),"n/a")</f>
        <v>5841.583333333333</v>
      </c>
      <c r="C144" s="38">
        <f>IFERROR(INDEX(dataset_okres!$C$2:$C$83,MATCH(Calc_UoZ!B68,dataset_okres!$B$2:$B$83,0)),"n/a")</f>
        <v>6707.166666666667</v>
      </c>
      <c r="D144" s="38">
        <f>IFERROR(INDEX(dataset_okres!$C$2:$C$83,MATCH(Calc_UoZ!C68,dataset_okres!$B$2:$B$83,0)),"n/a")</f>
        <v>1938.5</v>
      </c>
      <c r="E144" s="38">
        <f>IFERROR(INDEX(dataset_okres!$C$2:$C$83,MATCH(Calc_UoZ!D68,dataset_okres!$B$2:$B$83,0)),"n/a")</f>
        <v>1317.9166666666667</v>
      </c>
      <c r="F144" s="38">
        <f>IFERROR(INDEX(dataset_okres!$C$2:$C$83,MATCH(Calc_UoZ!E68,dataset_okres!$B$2:$B$83,0)),"n/a")</f>
        <v>2395.9166666666665</v>
      </c>
      <c r="G144" s="38">
        <f>IFERROR(INDEX(dataset_okres!$C$2:$C$83,MATCH(Calc_UoZ!F68,dataset_okres!$B$2:$B$83,0)),"n/a")</f>
        <v>5861.5</v>
      </c>
      <c r="H144" s="38">
        <f>IFERROR(INDEX(dataset_okres!$C$2:$C$83,MATCH(Calc_UoZ!G68,dataset_okres!$B$2:$B$83,0)),"n/a")</f>
        <v>6174</v>
      </c>
      <c r="I144" s="38">
        <f>IFERROR(INDEX(dataset_okres!$C$2:$C$83,MATCH(Calc_UoZ!H68,dataset_okres!$B$2:$B$83,0)),"n/a")</f>
        <v>5862</v>
      </c>
      <c r="J144" s="38" t="str">
        <f>IFERROR(INDEX(dataset_okres!$C$2:$C$83,MATCH(Calc_UoZ!I68,dataset_okres!$B$2:$B$83,0)),"n/a")</f>
        <v>n/a</v>
      </c>
      <c r="K144" s="38" t="str">
        <f>IFERROR(INDEX(dataset_okres!$C$2:$C$83,MATCH(Calc_UoZ!J68,dataset_okres!$B$2:$B$83,0)),"n/a")</f>
        <v>n/a</v>
      </c>
      <c r="L144" s="39" t="str">
        <f>IFERROR(INDEX(dataset_okres!$C$2:$C$83,MATCH(Calc_UoZ!K68,dataset_okres!$B$2:$B$83,0)),"n/a")</f>
        <v>n/a</v>
      </c>
      <c r="M144" s="1">
        <f t="shared" si="8"/>
        <v>36098.583333333328</v>
      </c>
      <c r="O144" s="41" t="s">
        <v>55</v>
      </c>
      <c r="P144" s="37">
        <f>IFERROR(INDEX(dataset_okres!$D$2:$D$83,MATCH(Calc_UoZ!A68,dataset_okres!$B$2:$B$83,0)),"n/a")</f>
        <v>316.91666666666669</v>
      </c>
      <c r="Q144" s="38">
        <f>IFERROR(INDEX(dataset_okres!$D$2:$D$83,MATCH(Calc_UoZ!B68,dataset_okres!$B$2:$B$83,0)),"n/a")</f>
        <v>383</v>
      </c>
      <c r="R144" s="38">
        <f>IFERROR(INDEX(dataset_okres!$D$2:$D$83,MATCH(Calc_UoZ!C68,dataset_okres!$B$2:$B$83,0)),"n/a")</f>
        <v>162.41666666666666</v>
      </c>
      <c r="S144" s="38">
        <f>IFERROR(INDEX(dataset_okres!$D$2:$D$83,MATCH(Calc_UoZ!D68,dataset_okres!$B$2:$B$83,0)),"n/a")</f>
        <v>46.75</v>
      </c>
      <c r="T144" s="38">
        <f>IFERROR(INDEX(dataset_okres!$D$2:$D$83,MATCH(Calc_UoZ!E68,dataset_okres!$B$2:$B$83,0)),"n/a")</f>
        <v>230.41666666666666</v>
      </c>
      <c r="U144" s="38">
        <f>IFERROR(INDEX(dataset_okres!$D$2:$D$83,MATCH(Calc_UoZ!F68,dataset_okres!$B$2:$B$83,0)),"n/a")</f>
        <v>159</v>
      </c>
      <c r="V144" s="38">
        <f>IFERROR(INDEX(dataset_okres!$D$2:$D$83,MATCH(Calc_UoZ!G68,dataset_okres!$B$2:$B$83,0)),"n/a")</f>
        <v>272.08333333333331</v>
      </c>
      <c r="W144" s="38">
        <f>IFERROR(INDEX(dataset_okres!$D$2:$D$83,MATCH(Calc_UoZ!H68,dataset_okres!$B$2:$B$83,0)),"n/a")</f>
        <v>670.75</v>
      </c>
      <c r="X144" s="38" t="str">
        <f>IFERROR(INDEX(dataset_okres!$D$2:$D$83,MATCH(Calc_UoZ!I68,dataset_okres!$B$2:$B$83,0)),"n/a")</f>
        <v>n/a</v>
      </c>
      <c r="Y144" s="38" t="str">
        <f>IFERROR(INDEX(dataset_okres!$D$2:$D$83,MATCH(Calc_UoZ!J68,dataset_okres!$B$2:$B$83,0)),"n/a")</f>
        <v>n/a</v>
      </c>
      <c r="Z144" s="39" t="str">
        <f>IFERROR(INDEX(dataset_okres!$D$2:$D$83,MATCH(Calc_UoZ!K68,dataset_okres!$B$2:$B$83,0)),"n/a")</f>
        <v>n/a</v>
      </c>
      <c r="AA144" s="1">
        <f t="shared" si="9"/>
        <v>2241.333333333333</v>
      </c>
      <c r="AC144" s="41" t="s">
        <v>55</v>
      </c>
      <c r="AD144" s="37">
        <f>IFERROR(INDEX(dataset_okres!$E$2:$E$83,MATCH(Calc_UoZ!A68,dataset_okres!$B$2:$B$83,0)),"")</f>
        <v>5524.6666666666661</v>
      </c>
      <c r="AE144" s="38">
        <f>IFERROR(INDEX(dataset_okres!$E$2:$E$83,MATCH(Calc_UoZ!B68,dataset_okres!$B$2:$B$83,0)),"")</f>
        <v>6324.166666666667</v>
      </c>
      <c r="AF144" s="38">
        <f>IFERROR(INDEX(dataset_okres!$E$2:$E$83,MATCH(Calc_UoZ!C68,dataset_okres!$B$2:$B$83,0)),"")</f>
        <v>1776.0833333333333</v>
      </c>
      <c r="AG144" s="38">
        <f>IFERROR(INDEX(dataset_okres!$E$2:$E$83,MATCH(Calc_UoZ!D68,dataset_okres!$B$2:$B$83,0)),"")</f>
        <v>1271.1666666666667</v>
      </c>
      <c r="AH144" s="38">
        <f>IFERROR(INDEX(dataset_okres!$E$2:$E$83,MATCH(Calc_UoZ!E68,dataset_okres!$B$2:$B$83,0)),"")</f>
        <v>2165.5</v>
      </c>
      <c r="AI144" s="38">
        <f>IFERROR(INDEX(dataset_okres!$E$2:$E$83,MATCH(Calc_UoZ!F68,dataset_okres!$B$2:$B$83,0)),"")</f>
        <v>5702.5</v>
      </c>
      <c r="AJ144" s="38">
        <f>IFERROR(INDEX(dataset_okres!$E$2:$E$83,MATCH(Calc_UoZ!G68,dataset_okres!$B$2:$B$83,0)),"")</f>
        <v>5901.916666666667</v>
      </c>
      <c r="AK144" s="38">
        <f>IFERROR(INDEX(dataset_okres!$E$2:$E$83,MATCH(Calc_UoZ!H68,dataset_okres!$B$2:$B$83,0)),"")</f>
        <v>5191.25</v>
      </c>
      <c r="AL144" s="38" t="str">
        <f>IFERROR(INDEX(dataset_okres!$E$2:$E$83,MATCH(Calc_UoZ!I68,dataset_okres!$B$2:$B$83,0)),"")</f>
        <v/>
      </c>
      <c r="AM144" s="38" t="str">
        <f>IFERROR(INDEX(dataset_okres!$E$2:$E$83,MATCH(Calc_UoZ!J68,dataset_okres!$B$2:$B$83,0)),"")</f>
        <v/>
      </c>
      <c r="AN144" s="39" t="str">
        <f>IFERROR(INDEX(dataset_okres!$E$2:$E$83,MATCH(Calc_UoZ!K68,dataset_okres!$B$2:$B$83,0)),"")</f>
        <v/>
      </c>
      <c r="AO144" s="42">
        <f t="shared" si="10"/>
        <v>33857.25</v>
      </c>
    </row>
    <row r="145" spans="1:41" x14ac:dyDescent="0.45">
      <c r="A145" s="41" t="s">
        <v>36</v>
      </c>
      <c r="B145" s="37">
        <f>IFERROR(INDEX(dataset_okres!$C$2:$C$83,MATCH(Calc_UoZ!A69,dataset_okres!$B$2:$B$83,0)),"n/a")</f>
        <v>3503.9166666666665</v>
      </c>
      <c r="C145" s="38">
        <f>IFERROR(INDEX(dataset_okres!$C$2:$C$83,MATCH(Calc_UoZ!B69,dataset_okres!$B$2:$B$83,0)),"n/a")</f>
        <v>2041.75</v>
      </c>
      <c r="D145" s="38">
        <f>IFERROR(INDEX(dataset_okres!$C$2:$C$83,MATCH(Calc_UoZ!C69,dataset_okres!$B$2:$B$83,0)),"n/a")</f>
        <v>1133.0833333333333</v>
      </c>
      <c r="E145" s="38">
        <f>IFERROR(INDEX(dataset_okres!$C$2:$C$83,MATCH(Calc_UoZ!D69,dataset_okres!$B$2:$B$83,0)),"n/a")</f>
        <v>975.66666666666663</v>
      </c>
      <c r="F145" s="38">
        <f>IFERROR(INDEX(dataset_okres!$C$2:$C$83,MATCH(Calc_UoZ!E69,dataset_okres!$B$2:$B$83,0)),"n/a")</f>
        <v>2359.75</v>
      </c>
      <c r="G145" s="38">
        <f>IFERROR(INDEX(dataset_okres!$C$2:$C$83,MATCH(Calc_UoZ!F69,dataset_okres!$B$2:$B$83,0)),"n/a")</f>
        <v>808.83333333333337</v>
      </c>
      <c r="H145" s="38">
        <f>IFERROR(INDEX(dataset_okres!$C$2:$C$83,MATCH(Calc_UoZ!G69,dataset_okres!$B$2:$B$83,0)),"n/a")</f>
        <v>1279</v>
      </c>
      <c r="I145" s="38">
        <f>IFERROR(INDEX(dataset_okres!$C$2:$C$83,MATCH(Calc_UoZ!H69,dataset_okres!$B$2:$B$83,0)),"n/a")</f>
        <v>3702.75</v>
      </c>
      <c r="J145" s="38">
        <f>IFERROR(INDEX(dataset_okres!$C$2:$C$83,MATCH(Calc_UoZ!I69,dataset_okres!$B$2:$B$83,0)),"n/a")</f>
        <v>931.83333333333337</v>
      </c>
      <c r="K145" s="38" t="str">
        <f>IFERROR(INDEX(dataset_okres!$C$2:$C$83,MATCH(Calc_UoZ!J69,dataset_okres!$B$2:$B$83,0)),"n/a")</f>
        <v>n/a</v>
      </c>
      <c r="L145" s="39" t="str">
        <f>IFERROR(INDEX(dataset_okres!$C$2:$C$83,MATCH(Calc_UoZ!K69,dataset_okres!$B$2:$B$83,0)),"n/a")</f>
        <v>n/a</v>
      </c>
      <c r="M145" s="1">
        <f t="shared" si="8"/>
        <v>16736.583333333332</v>
      </c>
      <c r="O145" s="41" t="s">
        <v>36</v>
      </c>
      <c r="P145" s="37">
        <f>IFERROR(INDEX(dataset_okres!$D$2:$D$83,MATCH(Calc_UoZ!A69,dataset_okres!$B$2:$B$83,0)),"n/a")</f>
        <v>2444.0833333333335</v>
      </c>
      <c r="Q145" s="38">
        <f>IFERROR(INDEX(dataset_okres!$D$2:$D$83,MATCH(Calc_UoZ!B69,dataset_okres!$B$2:$B$83,0)),"n/a")</f>
        <v>456.16666666666669</v>
      </c>
      <c r="R145" s="38">
        <f>IFERROR(INDEX(dataset_okres!$D$2:$D$83,MATCH(Calc_UoZ!C69,dataset_okres!$B$2:$B$83,0)),"n/a")</f>
        <v>158.5</v>
      </c>
      <c r="S145" s="38">
        <f>IFERROR(INDEX(dataset_okres!$D$2:$D$83,MATCH(Calc_UoZ!D69,dataset_okres!$B$2:$B$83,0)),"n/a")</f>
        <v>564.75</v>
      </c>
      <c r="T145" s="38">
        <f>IFERROR(INDEX(dataset_okres!$D$2:$D$83,MATCH(Calc_UoZ!E69,dataset_okres!$B$2:$B$83,0)),"n/a")</f>
        <v>616.75</v>
      </c>
      <c r="U145" s="38">
        <f>IFERROR(INDEX(dataset_okres!$D$2:$D$83,MATCH(Calc_UoZ!F69,dataset_okres!$B$2:$B$83,0)),"n/a")</f>
        <v>91.583333333333329</v>
      </c>
      <c r="V145" s="38">
        <f>IFERROR(INDEX(dataset_okres!$D$2:$D$83,MATCH(Calc_UoZ!G69,dataset_okres!$B$2:$B$83,0)),"n/a")</f>
        <v>717.91666666666663</v>
      </c>
      <c r="W145" s="38">
        <f>IFERROR(INDEX(dataset_okres!$D$2:$D$83,MATCH(Calc_UoZ!H69,dataset_okres!$B$2:$B$83,0)),"n/a")</f>
        <v>846.08333333333337</v>
      </c>
      <c r="X145" s="38">
        <f>IFERROR(INDEX(dataset_okres!$D$2:$D$83,MATCH(Calc_UoZ!I69,dataset_okres!$B$2:$B$83,0)),"n/a")</f>
        <v>784.75</v>
      </c>
      <c r="Y145" s="38" t="str">
        <f>IFERROR(INDEX(dataset_okres!$D$2:$D$83,MATCH(Calc_UoZ!J69,dataset_okres!$B$2:$B$83,0)),"n/a")</f>
        <v>n/a</v>
      </c>
      <c r="Z145" s="39" t="str">
        <f>IFERROR(INDEX(dataset_okres!$D$2:$D$83,MATCH(Calc_UoZ!K69,dataset_okres!$B$2:$B$83,0)),"n/a")</f>
        <v>n/a</v>
      </c>
      <c r="AA145" s="1">
        <f t="shared" si="9"/>
        <v>6680.583333333333</v>
      </c>
      <c r="AC145" s="41" t="s">
        <v>36</v>
      </c>
      <c r="AD145" s="37">
        <f>IFERROR(INDEX(dataset_okres!$E$2:$E$83,MATCH(Calc_UoZ!A69,dataset_okres!$B$2:$B$83,0)),"")</f>
        <v>1059.833333333333</v>
      </c>
      <c r="AE145" s="38">
        <f>IFERROR(INDEX(dataset_okres!$E$2:$E$83,MATCH(Calc_UoZ!B69,dataset_okres!$B$2:$B$83,0)),"")</f>
        <v>1585.5833333333333</v>
      </c>
      <c r="AF145" s="38">
        <f>IFERROR(INDEX(dataset_okres!$E$2:$E$83,MATCH(Calc_UoZ!C69,dataset_okres!$B$2:$B$83,0)),"")</f>
        <v>974.58333333333326</v>
      </c>
      <c r="AG145" s="38">
        <f>IFERROR(INDEX(dataset_okres!$E$2:$E$83,MATCH(Calc_UoZ!D69,dataset_okres!$B$2:$B$83,0)),"")</f>
        <v>410.91666666666663</v>
      </c>
      <c r="AH145" s="38">
        <f>IFERROR(INDEX(dataset_okres!$E$2:$E$83,MATCH(Calc_UoZ!E69,dataset_okres!$B$2:$B$83,0)),"")</f>
        <v>1743</v>
      </c>
      <c r="AI145" s="38">
        <f>IFERROR(INDEX(dataset_okres!$E$2:$E$83,MATCH(Calc_UoZ!F69,dataset_okres!$B$2:$B$83,0)),"")</f>
        <v>717.25</v>
      </c>
      <c r="AJ145" s="38">
        <f>IFERROR(INDEX(dataset_okres!$E$2:$E$83,MATCH(Calc_UoZ!G69,dataset_okres!$B$2:$B$83,0)),"")</f>
        <v>561.08333333333337</v>
      </c>
      <c r="AK145" s="38">
        <f>IFERROR(INDEX(dataset_okres!$E$2:$E$83,MATCH(Calc_UoZ!H69,dataset_okres!$B$2:$B$83,0)),"")</f>
        <v>2856.6666666666665</v>
      </c>
      <c r="AL145" s="38">
        <f>IFERROR(INDEX(dataset_okres!$E$2:$E$83,MATCH(Calc_UoZ!I69,dataset_okres!$B$2:$B$83,0)),"")</f>
        <v>147.08333333333337</v>
      </c>
      <c r="AM145" s="38" t="str">
        <f>IFERROR(INDEX(dataset_okres!$E$2:$E$83,MATCH(Calc_UoZ!J69,dataset_okres!$B$2:$B$83,0)),"")</f>
        <v/>
      </c>
      <c r="AN145" s="39" t="str">
        <f>IFERROR(INDEX(dataset_okres!$E$2:$E$83,MATCH(Calc_UoZ!K69,dataset_okres!$B$2:$B$83,0)),"")</f>
        <v/>
      </c>
      <c r="AO145" s="42">
        <f t="shared" si="10"/>
        <v>10056</v>
      </c>
    </row>
    <row r="146" spans="1:41" x14ac:dyDescent="0.45">
      <c r="A146" s="41" t="s">
        <v>31</v>
      </c>
      <c r="B146" s="37">
        <f>IFERROR(INDEX(dataset_okres!$C$2:$C$83,MATCH(Calc_UoZ!A70,dataset_okres!$B$2:$B$83,0)),"n/a")</f>
        <v>984.41666666666663</v>
      </c>
      <c r="C146" s="38">
        <f>IFERROR(INDEX(dataset_okres!$C$2:$C$83,MATCH(Calc_UoZ!B70,dataset_okres!$B$2:$B$83,0)),"n/a")</f>
        <v>1367.0833333333333</v>
      </c>
      <c r="D146" s="38">
        <f>IFERROR(INDEX(dataset_okres!$C$2:$C$83,MATCH(Calc_UoZ!C70,dataset_okres!$B$2:$B$83,0)),"n/a")</f>
        <v>604.08333333333337</v>
      </c>
      <c r="E146" s="38">
        <f>IFERROR(INDEX(dataset_okres!$C$2:$C$83,MATCH(Calc_UoZ!D70,dataset_okres!$B$2:$B$83,0)),"n/a")</f>
        <v>788.25</v>
      </c>
      <c r="F146" s="38">
        <f>IFERROR(INDEX(dataset_okres!$C$2:$C$83,MATCH(Calc_UoZ!E70,dataset_okres!$B$2:$B$83,0)),"n/a")</f>
        <v>2662.5</v>
      </c>
      <c r="G146" s="38">
        <f>IFERROR(INDEX(dataset_okres!$C$2:$C$83,MATCH(Calc_UoZ!F70,dataset_okres!$B$2:$B$83,0)),"n/a")</f>
        <v>954.83333333333337</v>
      </c>
      <c r="H146" s="38">
        <f>IFERROR(INDEX(dataset_okres!$C$2:$C$83,MATCH(Calc_UoZ!G70,dataset_okres!$B$2:$B$83,0)),"n/a")</f>
        <v>3702.75</v>
      </c>
      <c r="I146" s="38" t="str">
        <f>IFERROR(INDEX(dataset_okres!$C$2:$C$83,MATCH(Calc_UoZ!H70,dataset_okres!$B$2:$B$83,0)),"n/a")</f>
        <v>n/a</v>
      </c>
      <c r="J146" s="38" t="str">
        <f>IFERROR(INDEX(dataset_okres!$C$2:$C$83,MATCH(Calc_UoZ!I70,dataset_okres!$B$2:$B$83,0)),"n/a")</f>
        <v>n/a</v>
      </c>
      <c r="K146" s="38" t="str">
        <f>IFERROR(INDEX(dataset_okres!$C$2:$C$83,MATCH(Calc_UoZ!J70,dataset_okres!$B$2:$B$83,0)),"n/a")</f>
        <v>n/a</v>
      </c>
      <c r="L146" s="39" t="str">
        <f>IFERROR(INDEX(dataset_okres!$C$2:$C$83,MATCH(Calc_UoZ!K70,dataset_okres!$B$2:$B$83,0)),"n/a")</f>
        <v>n/a</v>
      </c>
      <c r="M146" s="1">
        <f t="shared" si="8"/>
        <v>11063.916666666668</v>
      </c>
      <c r="O146" s="41" t="s">
        <v>31</v>
      </c>
      <c r="P146" s="37">
        <f>IFERROR(INDEX(dataset_okres!$D$2:$D$83,MATCH(Calc_UoZ!A70,dataset_okres!$B$2:$B$83,0)),"n/a")</f>
        <v>286.75</v>
      </c>
      <c r="Q146" s="38">
        <f>IFERROR(INDEX(dataset_okres!$D$2:$D$83,MATCH(Calc_UoZ!B70,dataset_okres!$B$2:$B$83,0)),"n/a")</f>
        <v>268.91666666666669</v>
      </c>
      <c r="R146" s="38">
        <f>IFERROR(INDEX(dataset_okres!$D$2:$D$83,MATCH(Calc_UoZ!C70,dataset_okres!$B$2:$B$83,0)),"n/a")</f>
        <v>60</v>
      </c>
      <c r="S146" s="38">
        <f>IFERROR(INDEX(dataset_okres!$D$2:$D$83,MATCH(Calc_UoZ!D70,dataset_okres!$B$2:$B$83,0)),"n/a")</f>
        <v>194.75</v>
      </c>
      <c r="T146" s="38">
        <f>IFERROR(INDEX(dataset_okres!$D$2:$D$83,MATCH(Calc_UoZ!E70,dataset_okres!$B$2:$B$83,0)),"n/a")</f>
        <v>1202.25</v>
      </c>
      <c r="U146" s="38">
        <f>IFERROR(INDEX(dataset_okres!$D$2:$D$83,MATCH(Calc_UoZ!F70,dataset_okres!$B$2:$B$83,0)),"n/a")</f>
        <v>179.83333333333334</v>
      </c>
      <c r="V146" s="38">
        <f>IFERROR(INDEX(dataset_okres!$D$2:$D$83,MATCH(Calc_UoZ!G70,dataset_okres!$B$2:$B$83,0)),"n/a")</f>
        <v>846.08333333333337</v>
      </c>
      <c r="W146" s="38" t="str">
        <f>IFERROR(INDEX(dataset_okres!$D$2:$D$83,MATCH(Calc_UoZ!H70,dataset_okres!$B$2:$B$83,0)),"n/a")</f>
        <v>n/a</v>
      </c>
      <c r="X146" s="38" t="str">
        <f>IFERROR(INDEX(dataset_okres!$D$2:$D$83,MATCH(Calc_UoZ!I70,dataset_okres!$B$2:$B$83,0)),"n/a")</f>
        <v>n/a</v>
      </c>
      <c r="Y146" s="38" t="str">
        <f>IFERROR(INDEX(dataset_okres!$D$2:$D$83,MATCH(Calc_UoZ!J70,dataset_okres!$B$2:$B$83,0)),"n/a")</f>
        <v>n/a</v>
      </c>
      <c r="Z146" s="39" t="str">
        <f>IFERROR(INDEX(dataset_okres!$D$2:$D$83,MATCH(Calc_UoZ!K70,dataset_okres!$B$2:$B$83,0)),"n/a")</f>
        <v>n/a</v>
      </c>
      <c r="AA146" s="1">
        <f t="shared" si="9"/>
        <v>3038.5833333333335</v>
      </c>
      <c r="AC146" s="41" t="s">
        <v>31</v>
      </c>
      <c r="AD146" s="37">
        <f>IFERROR(INDEX(dataset_okres!$E$2:$E$83,MATCH(Calc_UoZ!A70,dataset_okres!$B$2:$B$83,0)),"")</f>
        <v>697.66666666666663</v>
      </c>
      <c r="AE146" s="38">
        <f>IFERROR(INDEX(dataset_okres!$E$2:$E$83,MATCH(Calc_UoZ!B70,dataset_okres!$B$2:$B$83,0)),"")</f>
        <v>1098.1666666666665</v>
      </c>
      <c r="AF146" s="38">
        <f>IFERROR(INDEX(dataset_okres!$E$2:$E$83,MATCH(Calc_UoZ!C70,dataset_okres!$B$2:$B$83,0)),"")</f>
        <v>544.08333333333337</v>
      </c>
      <c r="AG146" s="38">
        <f>IFERROR(INDEX(dataset_okres!$E$2:$E$83,MATCH(Calc_UoZ!D70,dataset_okres!$B$2:$B$83,0)),"")</f>
        <v>593.5</v>
      </c>
      <c r="AH146" s="38">
        <f>IFERROR(INDEX(dataset_okres!$E$2:$E$83,MATCH(Calc_UoZ!E70,dataset_okres!$B$2:$B$83,0)),"")</f>
        <v>1460.25</v>
      </c>
      <c r="AI146" s="38">
        <f>IFERROR(INDEX(dataset_okres!$E$2:$E$83,MATCH(Calc_UoZ!F70,dataset_okres!$B$2:$B$83,0)),"")</f>
        <v>775</v>
      </c>
      <c r="AJ146" s="38">
        <f>IFERROR(INDEX(dataset_okres!$E$2:$E$83,MATCH(Calc_UoZ!G70,dataset_okres!$B$2:$B$83,0)),"")</f>
        <v>2856.6666666666665</v>
      </c>
      <c r="AK146" s="38" t="str">
        <f>IFERROR(INDEX(dataset_okres!$E$2:$E$83,MATCH(Calc_UoZ!H70,dataset_okres!$B$2:$B$83,0)),"")</f>
        <v/>
      </c>
      <c r="AL146" s="38" t="str">
        <f>IFERROR(INDEX(dataset_okres!$E$2:$E$83,MATCH(Calc_UoZ!I70,dataset_okres!$B$2:$B$83,0)),"")</f>
        <v/>
      </c>
      <c r="AM146" s="38" t="str">
        <f>IFERROR(INDEX(dataset_okres!$E$2:$E$83,MATCH(Calc_UoZ!J70,dataset_okres!$B$2:$B$83,0)),"")</f>
        <v/>
      </c>
      <c r="AN146" s="39" t="str">
        <f>IFERROR(INDEX(dataset_okres!$E$2:$E$83,MATCH(Calc_UoZ!K70,dataset_okres!$B$2:$B$83,0)),"")</f>
        <v/>
      </c>
      <c r="AO146" s="42">
        <f t="shared" si="10"/>
        <v>8025.3333333333321</v>
      </c>
    </row>
    <row r="147" spans="1:41" x14ac:dyDescent="0.45">
      <c r="A147" s="41" t="s">
        <v>6</v>
      </c>
      <c r="B147" s="37">
        <f>IFERROR(INDEX(dataset_okres!$C$2:$C$83,MATCH(Calc_UoZ!A71,dataset_okres!$B$2:$B$83,0)),"n/a")</f>
        <v>1367.0833333333333</v>
      </c>
      <c r="C147" s="38">
        <f>IFERROR(INDEX(dataset_okres!$C$2:$C$83,MATCH(Calc_UoZ!B71,dataset_okres!$B$2:$B$83,0)),"n/a")</f>
        <v>604.08333333333337</v>
      </c>
      <c r="D147" s="38">
        <f>IFERROR(INDEX(dataset_okres!$C$2:$C$83,MATCH(Calc_UoZ!C71,dataset_okres!$B$2:$B$83,0)),"n/a")</f>
        <v>984.41666666666663</v>
      </c>
      <c r="E147" s="38">
        <f>IFERROR(INDEX(dataset_okres!$C$2:$C$83,MATCH(Calc_UoZ!D71,dataset_okres!$B$2:$B$83,0)),"n/a")</f>
        <v>2535.6666666666665</v>
      </c>
      <c r="F147" s="38">
        <f>IFERROR(INDEX(dataset_okres!$C$2:$C$83,MATCH(Calc_UoZ!E71,dataset_okres!$B$2:$B$83,0)),"n/a")</f>
        <v>1580.6666666666667</v>
      </c>
      <c r="G147" s="38">
        <f>IFERROR(INDEX(dataset_okres!$C$2:$C$83,MATCH(Calc_UoZ!F71,dataset_okres!$B$2:$B$83,0)),"n/a")</f>
        <v>3702.75</v>
      </c>
      <c r="H147" s="38">
        <f>IFERROR(INDEX(dataset_okres!$C$2:$C$83,MATCH(Calc_UoZ!G71,dataset_okres!$B$2:$B$83,0)),"n/a")</f>
        <v>513.5</v>
      </c>
      <c r="I147" s="38" t="str">
        <f>IFERROR(INDEX(dataset_okres!$C$2:$C$83,MATCH(Calc_UoZ!H71,dataset_okres!$B$2:$B$83,0)),"n/a")</f>
        <v>n/a</v>
      </c>
      <c r="J147" s="38" t="str">
        <f>IFERROR(INDEX(dataset_okres!$C$2:$C$83,MATCH(Calc_UoZ!I71,dataset_okres!$B$2:$B$83,0)),"n/a")</f>
        <v>n/a</v>
      </c>
      <c r="K147" s="38" t="str">
        <f>IFERROR(INDEX(dataset_okres!$C$2:$C$83,MATCH(Calc_UoZ!J71,dataset_okres!$B$2:$B$83,0)),"n/a")</f>
        <v>n/a</v>
      </c>
      <c r="L147" s="39" t="str">
        <f>IFERROR(INDEX(dataset_okres!$C$2:$C$83,MATCH(Calc_UoZ!K71,dataset_okres!$B$2:$B$83,0)),"n/a")</f>
        <v>n/a</v>
      </c>
      <c r="M147" s="1">
        <f t="shared" si="8"/>
        <v>11288.166666666668</v>
      </c>
      <c r="O147" s="41" t="s">
        <v>6</v>
      </c>
      <c r="P147" s="37">
        <f>IFERROR(INDEX(dataset_okres!$D$2:$D$83,MATCH(Calc_UoZ!A71,dataset_okres!$B$2:$B$83,0)),"n/a")</f>
        <v>268.91666666666669</v>
      </c>
      <c r="Q147" s="38">
        <f>IFERROR(INDEX(dataset_okres!$D$2:$D$83,MATCH(Calc_UoZ!B71,dataset_okres!$B$2:$B$83,0)),"n/a")</f>
        <v>60</v>
      </c>
      <c r="R147" s="38">
        <f>IFERROR(INDEX(dataset_okres!$D$2:$D$83,MATCH(Calc_UoZ!C71,dataset_okres!$B$2:$B$83,0)),"n/a")</f>
        <v>286.75</v>
      </c>
      <c r="S147" s="38">
        <f>IFERROR(INDEX(dataset_okres!$D$2:$D$83,MATCH(Calc_UoZ!D71,dataset_okres!$B$2:$B$83,0)),"n/a")</f>
        <v>809.58333333333337</v>
      </c>
      <c r="T147" s="38">
        <f>IFERROR(INDEX(dataset_okres!$D$2:$D$83,MATCH(Calc_UoZ!E71,dataset_okres!$B$2:$B$83,0)),"n/a")</f>
        <v>414.83333333333331</v>
      </c>
      <c r="U147" s="38">
        <f>IFERROR(INDEX(dataset_okres!$D$2:$D$83,MATCH(Calc_UoZ!F71,dataset_okres!$B$2:$B$83,0)),"n/a")</f>
        <v>846.08333333333337</v>
      </c>
      <c r="V147" s="38">
        <f>IFERROR(INDEX(dataset_okres!$D$2:$D$83,MATCH(Calc_UoZ!G71,dataset_okres!$B$2:$B$83,0)),"n/a")</f>
        <v>139.75</v>
      </c>
      <c r="W147" s="38" t="str">
        <f>IFERROR(INDEX(dataset_okres!$D$2:$D$83,MATCH(Calc_UoZ!H71,dataset_okres!$B$2:$B$83,0)),"n/a")</f>
        <v>n/a</v>
      </c>
      <c r="X147" s="38" t="str">
        <f>IFERROR(INDEX(dataset_okres!$D$2:$D$83,MATCH(Calc_UoZ!I71,dataset_okres!$B$2:$B$83,0)),"n/a")</f>
        <v>n/a</v>
      </c>
      <c r="Y147" s="38" t="str">
        <f>IFERROR(INDEX(dataset_okres!$D$2:$D$83,MATCH(Calc_UoZ!J71,dataset_okres!$B$2:$B$83,0)),"n/a")</f>
        <v>n/a</v>
      </c>
      <c r="Z147" s="39" t="str">
        <f>IFERROR(INDEX(dataset_okres!$D$2:$D$83,MATCH(Calc_UoZ!K71,dataset_okres!$B$2:$B$83,0)),"n/a")</f>
        <v>n/a</v>
      </c>
      <c r="AA147" s="1">
        <f t="shared" si="9"/>
        <v>2825.9166666666665</v>
      </c>
      <c r="AC147" s="41" t="s">
        <v>6</v>
      </c>
      <c r="AD147" s="37">
        <f>IFERROR(INDEX(dataset_okres!$E$2:$E$83,MATCH(Calc_UoZ!A71,dataset_okres!$B$2:$B$83,0)),"")</f>
        <v>1098.1666666666665</v>
      </c>
      <c r="AE147" s="38">
        <f>IFERROR(INDEX(dataset_okres!$E$2:$E$83,MATCH(Calc_UoZ!B71,dataset_okres!$B$2:$B$83,0)),"")</f>
        <v>544.08333333333337</v>
      </c>
      <c r="AF147" s="38">
        <f>IFERROR(INDEX(dataset_okres!$E$2:$E$83,MATCH(Calc_UoZ!C71,dataset_okres!$B$2:$B$83,0)),"")</f>
        <v>697.66666666666663</v>
      </c>
      <c r="AG147" s="38">
        <f>IFERROR(INDEX(dataset_okres!$E$2:$E$83,MATCH(Calc_UoZ!D71,dataset_okres!$B$2:$B$83,0)),"")</f>
        <v>1726.083333333333</v>
      </c>
      <c r="AH147" s="38">
        <f>IFERROR(INDEX(dataset_okres!$E$2:$E$83,MATCH(Calc_UoZ!E71,dataset_okres!$B$2:$B$83,0)),"")</f>
        <v>1165.8333333333335</v>
      </c>
      <c r="AI147" s="38">
        <f>IFERROR(INDEX(dataset_okres!$E$2:$E$83,MATCH(Calc_UoZ!F71,dataset_okres!$B$2:$B$83,0)),"")</f>
        <v>2856.6666666666665</v>
      </c>
      <c r="AJ147" s="38">
        <f>IFERROR(INDEX(dataset_okres!$E$2:$E$83,MATCH(Calc_UoZ!G71,dataset_okres!$B$2:$B$83,0)),"")</f>
        <v>373.75</v>
      </c>
      <c r="AK147" s="38" t="str">
        <f>IFERROR(INDEX(dataset_okres!$E$2:$E$83,MATCH(Calc_UoZ!H71,dataset_okres!$B$2:$B$83,0)),"")</f>
        <v/>
      </c>
      <c r="AL147" s="38" t="str">
        <f>IFERROR(INDEX(dataset_okres!$E$2:$E$83,MATCH(Calc_UoZ!I71,dataset_okres!$B$2:$B$83,0)),"")</f>
        <v/>
      </c>
      <c r="AM147" s="38" t="str">
        <f>IFERROR(INDEX(dataset_okres!$E$2:$E$83,MATCH(Calc_UoZ!J71,dataset_okres!$B$2:$B$83,0)),"")</f>
        <v/>
      </c>
      <c r="AN147" s="39" t="str">
        <f>IFERROR(INDEX(dataset_okres!$E$2:$E$83,MATCH(Calc_UoZ!K71,dataset_okres!$B$2:$B$83,0)),"")</f>
        <v/>
      </c>
      <c r="AO147" s="42">
        <f t="shared" si="10"/>
        <v>8462.25</v>
      </c>
    </row>
    <row r="148" spans="1:41" x14ac:dyDescent="0.45">
      <c r="A148" s="41" t="s">
        <v>69</v>
      </c>
      <c r="B148" s="37">
        <f>IFERROR(INDEX(dataset_okres!$C$2:$C$83,MATCH(Calc_UoZ!A72,dataset_okres!$B$2:$B$83,0)),"n/a")</f>
        <v>788.25</v>
      </c>
      <c r="C148" s="38">
        <f>IFERROR(INDEX(dataset_okres!$C$2:$C$83,MATCH(Calc_UoZ!B72,dataset_okres!$B$2:$B$83,0)),"n/a")</f>
        <v>1767.25</v>
      </c>
      <c r="D148" s="38">
        <f>IFERROR(INDEX(dataset_okres!$C$2:$C$83,MATCH(Calc_UoZ!C72,dataset_okres!$B$2:$B$83,0)),"n/a")</f>
        <v>2606.0833333333335</v>
      </c>
      <c r="E148" s="38">
        <f>IFERROR(INDEX(dataset_okres!$C$2:$C$83,MATCH(Calc_UoZ!D72,dataset_okres!$B$2:$B$83,0)),"n/a")</f>
        <v>2662.5</v>
      </c>
      <c r="F148" s="38">
        <f>IFERROR(INDEX(dataset_okres!$C$2:$C$83,MATCH(Calc_UoZ!E72,dataset_okres!$B$2:$B$83,0)),"n/a")</f>
        <v>954.83333333333337</v>
      </c>
      <c r="G148" s="38">
        <f>IFERROR(INDEX(dataset_okres!$C$2:$C$83,MATCH(Calc_UoZ!F72,dataset_okres!$B$2:$B$83,0)),"n/a")</f>
        <v>984.41666666666663</v>
      </c>
      <c r="H148" s="38" t="str">
        <f>IFERROR(INDEX(dataset_okres!$C$2:$C$83,MATCH(Calc_UoZ!G72,dataset_okres!$B$2:$B$83,0)),"n/a")</f>
        <v>n/a</v>
      </c>
      <c r="I148" s="38" t="str">
        <f>IFERROR(INDEX(dataset_okres!$C$2:$C$83,MATCH(Calc_UoZ!H72,dataset_okres!$B$2:$B$83,0)),"n/a")</f>
        <v>n/a</v>
      </c>
      <c r="J148" s="38" t="str">
        <f>IFERROR(INDEX(dataset_okres!$C$2:$C$83,MATCH(Calc_UoZ!I72,dataset_okres!$B$2:$B$83,0)),"n/a")</f>
        <v>n/a</v>
      </c>
      <c r="K148" s="38" t="str">
        <f>IFERROR(INDEX(dataset_okres!$C$2:$C$83,MATCH(Calc_UoZ!J72,dataset_okres!$B$2:$B$83,0)),"n/a")</f>
        <v>n/a</v>
      </c>
      <c r="L148" s="39" t="str">
        <f>IFERROR(INDEX(dataset_okres!$C$2:$C$83,MATCH(Calc_UoZ!K72,dataset_okres!$B$2:$B$83,0)),"n/a")</f>
        <v>n/a</v>
      </c>
      <c r="M148" s="1">
        <f t="shared" si="8"/>
        <v>9763.3333333333339</v>
      </c>
      <c r="O148" s="41" t="s">
        <v>69</v>
      </c>
      <c r="P148" s="37">
        <f>IFERROR(INDEX(dataset_okres!$D$2:$D$83,MATCH(Calc_UoZ!A72,dataset_okres!$B$2:$B$83,0)),"n/a")</f>
        <v>194.75</v>
      </c>
      <c r="Q148" s="38">
        <f>IFERROR(INDEX(dataset_okres!$D$2:$D$83,MATCH(Calc_UoZ!B72,dataset_okres!$B$2:$B$83,0)),"n/a")</f>
        <v>1040.1666666666667</v>
      </c>
      <c r="R148" s="38">
        <f>IFERROR(INDEX(dataset_okres!$D$2:$D$83,MATCH(Calc_UoZ!C72,dataset_okres!$B$2:$B$83,0)),"n/a")</f>
        <v>7901.333333333333</v>
      </c>
      <c r="S148" s="38">
        <f>IFERROR(INDEX(dataset_okres!$D$2:$D$83,MATCH(Calc_UoZ!D72,dataset_okres!$B$2:$B$83,0)),"n/a")</f>
        <v>1202.25</v>
      </c>
      <c r="T148" s="38">
        <f>IFERROR(INDEX(dataset_okres!$D$2:$D$83,MATCH(Calc_UoZ!E72,dataset_okres!$B$2:$B$83,0)),"n/a")</f>
        <v>179.83333333333334</v>
      </c>
      <c r="U148" s="38">
        <f>IFERROR(INDEX(dataset_okres!$D$2:$D$83,MATCH(Calc_UoZ!F72,dataset_okres!$B$2:$B$83,0)),"n/a")</f>
        <v>286.75</v>
      </c>
      <c r="V148" s="38" t="str">
        <f>IFERROR(INDEX(dataset_okres!$D$2:$D$83,MATCH(Calc_UoZ!G72,dataset_okres!$B$2:$B$83,0)),"n/a")</f>
        <v>n/a</v>
      </c>
      <c r="W148" s="38" t="str">
        <f>IFERROR(INDEX(dataset_okres!$D$2:$D$83,MATCH(Calc_UoZ!H72,dataset_okres!$B$2:$B$83,0)),"n/a")</f>
        <v>n/a</v>
      </c>
      <c r="X148" s="38" t="str">
        <f>IFERROR(INDEX(dataset_okres!$D$2:$D$83,MATCH(Calc_UoZ!I72,dataset_okres!$B$2:$B$83,0)),"n/a")</f>
        <v>n/a</v>
      </c>
      <c r="Y148" s="38" t="str">
        <f>IFERROR(INDEX(dataset_okres!$D$2:$D$83,MATCH(Calc_UoZ!J72,dataset_okres!$B$2:$B$83,0)),"n/a")</f>
        <v>n/a</v>
      </c>
      <c r="Z148" s="39" t="str">
        <f>IFERROR(INDEX(dataset_okres!$D$2:$D$83,MATCH(Calc_UoZ!K72,dataset_okres!$B$2:$B$83,0)),"n/a")</f>
        <v>n/a</v>
      </c>
      <c r="AA148" s="1">
        <f t="shared" si="9"/>
        <v>10805.083333333334</v>
      </c>
      <c r="AC148" s="41" t="s">
        <v>69</v>
      </c>
      <c r="AD148" s="37">
        <f>IFERROR(INDEX(dataset_okres!$E$2:$E$83,MATCH(Calc_UoZ!A72,dataset_okres!$B$2:$B$83,0)),"")</f>
        <v>593.5</v>
      </c>
      <c r="AE148" s="38">
        <f>IFERROR(INDEX(dataset_okres!$E$2:$E$83,MATCH(Calc_UoZ!B72,dataset_okres!$B$2:$B$83,0)),"")</f>
        <v>727.08333333333326</v>
      </c>
      <c r="AF148" s="38">
        <f>IFERROR(INDEX(dataset_okres!$E$2:$E$83,MATCH(Calc_UoZ!C72,dataset_okres!$B$2:$B$83,0)),"")</f>
        <v>-5295.25</v>
      </c>
      <c r="AG148" s="38">
        <f>IFERROR(INDEX(dataset_okres!$E$2:$E$83,MATCH(Calc_UoZ!D72,dataset_okres!$B$2:$B$83,0)),"")</f>
        <v>1460.25</v>
      </c>
      <c r="AH148" s="38">
        <f>IFERROR(INDEX(dataset_okres!$E$2:$E$83,MATCH(Calc_UoZ!E72,dataset_okres!$B$2:$B$83,0)),"")</f>
        <v>775</v>
      </c>
      <c r="AI148" s="38">
        <f>IFERROR(INDEX(dataset_okres!$E$2:$E$83,MATCH(Calc_UoZ!F72,dataset_okres!$B$2:$B$83,0)),"")</f>
        <v>697.66666666666663</v>
      </c>
      <c r="AJ148" s="38" t="str">
        <f>IFERROR(INDEX(dataset_okres!$E$2:$E$83,MATCH(Calc_UoZ!G72,dataset_okres!$B$2:$B$83,0)),"")</f>
        <v/>
      </c>
      <c r="AK148" s="38" t="str">
        <f>IFERROR(INDEX(dataset_okres!$E$2:$E$83,MATCH(Calc_UoZ!H72,dataset_okres!$B$2:$B$83,0)),"")</f>
        <v/>
      </c>
      <c r="AL148" s="38" t="str">
        <f>IFERROR(INDEX(dataset_okres!$E$2:$E$83,MATCH(Calc_UoZ!I72,dataset_okres!$B$2:$B$83,0)),"")</f>
        <v/>
      </c>
      <c r="AM148" s="38" t="str">
        <f>IFERROR(INDEX(dataset_okres!$E$2:$E$83,MATCH(Calc_UoZ!J72,dataset_okres!$B$2:$B$83,0)),"")</f>
        <v/>
      </c>
      <c r="AN148" s="39" t="str">
        <f>IFERROR(INDEX(dataset_okres!$E$2:$E$83,MATCH(Calc_UoZ!K72,dataset_okres!$B$2:$B$83,0)),"")</f>
        <v/>
      </c>
      <c r="AO148" s="42">
        <f t="shared" si="10"/>
        <v>-1041.7500000000005</v>
      </c>
    </row>
    <row r="149" spans="1:41" ht="17" thickBot="1" x14ac:dyDescent="0.5">
      <c r="A149" s="41" t="s">
        <v>7</v>
      </c>
      <c r="B149" s="43">
        <f>IFERROR(INDEX(dataset_okres!$C$2:$C$83,MATCH(Calc_UoZ!A73,dataset_okres!$B$2:$B$83,0)),"n/a")</f>
        <v>1580.6666666666667</v>
      </c>
      <c r="C149" s="44">
        <f>IFERROR(INDEX(dataset_okres!$C$2:$C$83,MATCH(Calc_UoZ!B73,dataset_okres!$B$2:$B$83,0)),"n/a")</f>
        <v>1367.0833333333333</v>
      </c>
      <c r="D149" s="44">
        <f>IFERROR(INDEX(dataset_okres!$C$2:$C$83,MATCH(Calc_UoZ!C73,dataset_okres!$B$2:$B$83,0)),"n/a")</f>
        <v>604.08333333333337</v>
      </c>
      <c r="E149" s="44">
        <f>IFERROR(INDEX(dataset_okres!$C$2:$C$83,MATCH(Calc_UoZ!D73,dataset_okres!$B$2:$B$83,0)),"n/a")</f>
        <v>824.91666666666663</v>
      </c>
      <c r="F149" s="44">
        <f>IFERROR(INDEX(dataset_okres!$C$2:$C$83,MATCH(Calc_UoZ!E73,dataset_okres!$B$2:$B$83,0)),"n/a")</f>
        <v>1719.6666666666667</v>
      </c>
      <c r="G149" s="44">
        <f>IFERROR(INDEX(dataset_okres!$C$2:$C$83,MATCH(Calc_UoZ!F73,dataset_okres!$B$2:$B$83,0)),"n/a")</f>
        <v>3922.3333333333335</v>
      </c>
      <c r="H149" s="44">
        <f>IFERROR(INDEX(dataset_okres!$C$2:$C$83,MATCH(Calc_UoZ!G73,dataset_okres!$B$2:$B$83,0)),"n/a")</f>
        <v>951.5</v>
      </c>
      <c r="I149" s="44">
        <f>IFERROR(INDEX(dataset_okres!$C$2:$C$83,MATCH(Calc_UoZ!H73,dataset_okres!$B$2:$B$83,0)),"n/a")</f>
        <v>2306.5833333333335</v>
      </c>
      <c r="J149" s="44">
        <f>IFERROR(INDEX(dataset_okres!$C$2:$C$83,MATCH(Calc_UoZ!I73,dataset_okres!$B$2:$B$83,0)),"n/a")</f>
        <v>2535.6666666666665</v>
      </c>
      <c r="K149" s="44" t="str">
        <f>IFERROR(INDEX(dataset_okres!$C$2:$C$83,MATCH(Calc_UoZ!J73,dataset_okres!$B$2:$B$83,0)),"n/a")</f>
        <v>n/a</v>
      </c>
      <c r="L149" s="45" t="str">
        <f>IFERROR(INDEX(dataset_okres!$C$2:$C$83,MATCH(Calc_UoZ!K73,dataset_okres!$B$2:$B$83,0)),"n/a")</f>
        <v>n/a</v>
      </c>
      <c r="M149" s="1">
        <f t="shared" si="8"/>
        <v>15812.5</v>
      </c>
      <c r="O149" s="41" t="s">
        <v>7</v>
      </c>
      <c r="P149" s="43">
        <f>IFERROR(INDEX(dataset_okres!$D$2:$D$83,MATCH(Calc_UoZ!A73,dataset_okres!$B$2:$B$83,0)),"n/a")</f>
        <v>414.83333333333331</v>
      </c>
      <c r="Q149" s="44">
        <f>IFERROR(INDEX(dataset_okres!$D$2:$D$83,MATCH(Calc_UoZ!B73,dataset_okres!$B$2:$B$83,0)),"n/a")</f>
        <v>268.91666666666669</v>
      </c>
      <c r="R149" s="44">
        <f>IFERROR(INDEX(dataset_okres!$D$2:$D$83,MATCH(Calc_UoZ!C73,dataset_okres!$B$2:$B$83,0)),"n/a")</f>
        <v>60</v>
      </c>
      <c r="S149" s="44">
        <f>IFERROR(INDEX(dataset_okres!$D$2:$D$83,MATCH(Calc_UoZ!D73,dataset_okres!$B$2:$B$83,0)),"n/a")</f>
        <v>1043</v>
      </c>
      <c r="T149" s="44">
        <f>IFERROR(INDEX(dataset_okres!$D$2:$D$83,MATCH(Calc_UoZ!E73,dataset_okres!$B$2:$B$83,0)),"n/a")</f>
        <v>188.66666666666666</v>
      </c>
      <c r="U149" s="44">
        <f>IFERROR(INDEX(dataset_okres!$D$2:$D$83,MATCH(Calc_UoZ!F73,dataset_okres!$B$2:$B$83,0)),"n/a")</f>
        <v>150.83333333333334</v>
      </c>
      <c r="V149" s="44">
        <f>IFERROR(INDEX(dataset_okres!$D$2:$D$83,MATCH(Calc_UoZ!G73,dataset_okres!$B$2:$B$83,0)),"n/a")</f>
        <v>71.083333333333329</v>
      </c>
      <c r="W149" s="44">
        <f>IFERROR(INDEX(dataset_okres!$D$2:$D$83,MATCH(Calc_UoZ!H73,dataset_okres!$B$2:$B$83,0)),"n/a")</f>
        <v>132.58333333333334</v>
      </c>
      <c r="X149" s="44">
        <f>IFERROR(INDEX(dataset_okres!$D$2:$D$83,MATCH(Calc_UoZ!I73,dataset_okres!$B$2:$B$83,0)),"n/a")</f>
        <v>809.58333333333337</v>
      </c>
      <c r="Y149" s="44" t="str">
        <f>IFERROR(INDEX(dataset_okres!$D$2:$D$83,MATCH(Calc_UoZ!J73,dataset_okres!$B$2:$B$83,0)),"n/a")</f>
        <v>n/a</v>
      </c>
      <c r="Z149" s="45" t="str">
        <f>IFERROR(INDEX(dataset_okres!$D$2:$D$83,MATCH(Calc_UoZ!K73,dataset_okres!$B$2:$B$83,0)),"n/a")</f>
        <v>n/a</v>
      </c>
      <c r="AA149" s="1">
        <f t="shared" si="9"/>
        <v>3139.5000000000005</v>
      </c>
      <c r="AC149" s="41" t="s">
        <v>7</v>
      </c>
      <c r="AD149" s="43">
        <f>IFERROR(INDEX(dataset_okres!$E$2:$E$83,MATCH(Calc_UoZ!A73,dataset_okres!$B$2:$B$83,0)),"")</f>
        <v>1165.8333333333335</v>
      </c>
      <c r="AE149" s="44">
        <f>IFERROR(INDEX(dataset_okres!$E$2:$E$83,MATCH(Calc_UoZ!B73,dataset_okres!$B$2:$B$83,0)),"")</f>
        <v>1098.1666666666665</v>
      </c>
      <c r="AF149" s="44">
        <f>IFERROR(INDEX(dataset_okres!$E$2:$E$83,MATCH(Calc_UoZ!C73,dataset_okres!$B$2:$B$83,0)),"")</f>
        <v>544.08333333333337</v>
      </c>
      <c r="AG149" s="44">
        <f>IFERROR(INDEX(dataset_okres!$E$2:$E$83,MATCH(Calc_UoZ!D73,dataset_okres!$B$2:$B$83,0)),"")</f>
        <v>-218.08333333333337</v>
      </c>
      <c r="AH149" s="44">
        <f>IFERROR(INDEX(dataset_okres!$E$2:$E$83,MATCH(Calc_UoZ!E73,dataset_okres!$B$2:$B$83,0)),"")</f>
        <v>1531</v>
      </c>
      <c r="AI149" s="44">
        <f>IFERROR(INDEX(dataset_okres!$E$2:$E$83,MATCH(Calc_UoZ!F73,dataset_okres!$B$2:$B$83,0)),"")</f>
        <v>3771.5</v>
      </c>
      <c r="AJ149" s="44">
        <f>IFERROR(INDEX(dataset_okres!$E$2:$E$83,MATCH(Calc_UoZ!G73,dataset_okres!$B$2:$B$83,0)),"")</f>
        <v>880.41666666666663</v>
      </c>
      <c r="AK149" s="44">
        <f>IFERROR(INDEX(dataset_okres!$E$2:$E$83,MATCH(Calc_UoZ!H73,dataset_okres!$B$2:$B$83,0)),"")</f>
        <v>2174</v>
      </c>
      <c r="AL149" s="44">
        <f>IFERROR(INDEX(dataset_okres!$E$2:$E$83,MATCH(Calc_UoZ!I73,dataset_okres!$B$2:$B$83,0)),"")</f>
        <v>1726.083333333333</v>
      </c>
      <c r="AM149" s="44" t="str">
        <f>IFERROR(INDEX(dataset_okres!$E$2:$E$83,MATCH(Calc_UoZ!J73,dataset_okres!$B$2:$B$83,0)),"")</f>
        <v/>
      </c>
      <c r="AN149" s="45" t="str">
        <f>IFERROR(INDEX(dataset_okres!$E$2:$E$83,MATCH(Calc_UoZ!K73,dataset_okres!$B$2:$B$83,0)),"")</f>
        <v/>
      </c>
      <c r="AO149" s="42">
        <f t="shared" si="10"/>
        <v>12673</v>
      </c>
    </row>
    <row r="151" spans="1:41" x14ac:dyDescent="0.45">
      <c r="C151" s="1">
        <f>(B78-AVERAGE($B$78:$B$149))/_xlfn.STDEV.P(B78:B149)</f>
        <v>3.0563278547367316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88" zoomScale="70" zoomScaleNormal="70" workbookViewId="0">
      <selection activeCell="Q85" sqref="Q85"/>
    </sheetView>
  </sheetViews>
  <sheetFormatPr defaultColWidth="8.90625" defaultRowHeight="16.5" x14ac:dyDescent="0.45"/>
  <cols>
    <col min="1" max="4" width="8.90625" style="1"/>
    <col min="5" max="5" width="13.08984375" style="1" customWidth="1"/>
    <col min="6" max="6" width="14" style="1" customWidth="1"/>
    <col min="7" max="7" width="12.6328125" style="1" customWidth="1"/>
    <col min="8" max="10" width="13.1796875" style="1" bestFit="1" customWidth="1"/>
    <col min="11" max="11" width="14.54296875" style="1" customWidth="1"/>
    <col min="12" max="12" width="15.1796875" style="1" customWidth="1"/>
    <col min="13" max="13" width="12.6328125" style="1" customWidth="1"/>
    <col min="14" max="15" width="8.90625" style="1"/>
    <col min="16" max="16" width="15.6328125" style="1" customWidth="1"/>
    <col min="17" max="17" width="13" style="1" bestFit="1" customWidth="1"/>
    <col min="18" max="16384" width="8.90625" style="1"/>
  </cols>
  <sheetData>
    <row r="1" spans="1:17" x14ac:dyDescent="0.45">
      <c r="A1" s="19" t="s">
        <v>73</v>
      </c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N1" s="19" t="s">
        <v>73</v>
      </c>
      <c r="O1" s="19" t="s">
        <v>167</v>
      </c>
      <c r="P1" s="46" t="s">
        <v>2922</v>
      </c>
      <c r="Q1" s="46" t="s">
        <v>2923</v>
      </c>
    </row>
    <row r="2" spans="1:17" x14ac:dyDescent="0.45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19"/>
      <c r="G2" s="19"/>
      <c r="H2" s="19"/>
      <c r="I2" s="19"/>
      <c r="J2" s="19"/>
      <c r="K2" s="19"/>
      <c r="N2" s="20" t="s">
        <v>0</v>
      </c>
      <c r="O2" s="22">
        <f>SUM(AD78:AN78)</f>
        <v>0</v>
      </c>
      <c r="P2" s="47">
        <f t="shared" ref="P2:P33" si="0">-STANDARDIZE(B78,AVERAGE($B$78:$B$149),_xlfn.STDEV.P($B$78:$B$149))</f>
        <v>0.39865457263309306</v>
      </c>
      <c r="Q2" s="47">
        <f>-STANDARDIZE(M78,AVERAGE($M$78:$M$149),_xlfn.STDEV.P($M$78:$M$149))</f>
        <v>0.94896855801008451</v>
      </c>
    </row>
    <row r="3" spans="1:17" x14ac:dyDescent="0.45">
      <c r="A3" s="23" t="s">
        <v>5</v>
      </c>
      <c r="B3" s="23" t="s">
        <v>6</v>
      </c>
      <c r="C3" s="23" t="s">
        <v>7</v>
      </c>
      <c r="D3" s="23" t="s">
        <v>8</v>
      </c>
      <c r="E3" s="24" t="s">
        <v>9</v>
      </c>
      <c r="F3" s="24" t="s">
        <v>10</v>
      </c>
      <c r="G3" s="24" t="s">
        <v>11</v>
      </c>
      <c r="H3" s="23" t="s">
        <v>23</v>
      </c>
      <c r="I3" s="19"/>
      <c r="J3" s="19"/>
      <c r="K3" s="19"/>
      <c r="N3" s="23" t="s">
        <v>5</v>
      </c>
      <c r="O3" s="22">
        <f t="shared" ref="O3:O66" si="1">SUM(AD79:AN79)</f>
        <v>0</v>
      </c>
      <c r="P3" s="47">
        <f t="shared" si="0"/>
        <v>0.39865457263309306</v>
      </c>
      <c r="Q3" s="47">
        <f t="shared" ref="Q3:Q66" si="2">-STANDARDIZE(M79,AVERAGE($M$78:$M$149),_xlfn.STDEV.P($M$78:$M$149))</f>
        <v>0.59401205598949514</v>
      </c>
    </row>
    <row r="4" spans="1:17" x14ac:dyDescent="0.45">
      <c r="A4" s="25" t="s">
        <v>12</v>
      </c>
      <c r="B4" s="25" t="s">
        <v>13</v>
      </c>
      <c r="C4" s="25" t="s">
        <v>14</v>
      </c>
      <c r="D4" s="25" t="s">
        <v>15</v>
      </c>
      <c r="E4" s="25" t="s">
        <v>16</v>
      </c>
      <c r="F4" s="25" t="s">
        <v>56</v>
      </c>
      <c r="G4" s="19"/>
      <c r="H4" s="19"/>
      <c r="I4" s="19"/>
      <c r="J4" s="19"/>
      <c r="K4" s="19"/>
      <c r="N4" s="25" t="s">
        <v>12</v>
      </c>
      <c r="O4" s="22">
        <f t="shared" si="1"/>
        <v>0</v>
      </c>
      <c r="P4" s="47">
        <f t="shared" si="0"/>
        <v>0.39865457263309306</v>
      </c>
      <c r="Q4" s="47">
        <f t="shared" si="2"/>
        <v>0.57167040056177698</v>
      </c>
    </row>
    <row r="5" spans="1:17" x14ac:dyDescent="0.4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7" t="s">
        <v>22</v>
      </c>
      <c r="G5" s="19"/>
      <c r="H5" s="19"/>
      <c r="I5" s="19"/>
      <c r="J5" s="19"/>
      <c r="K5" s="19"/>
      <c r="N5" s="26" t="s">
        <v>17</v>
      </c>
      <c r="O5" s="22">
        <f t="shared" si="1"/>
        <v>0</v>
      </c>
      <c r="P5" s="47">
        <f t="shared" si="0"/>
        <v>0.39865457263309306</v>
      </c>
      <c r="Q5" s="47">
        <f t="shared" si="2"/>
        <v>0.54608441717982337</v>
      </c>
    </row>
    <row r="6" spans="1:17" x14ac:dyDescent="0.45">
      <c r="A6" s="23" t="s">
        <v>8</v>
      </c>
      <c r="B6" s="23" t="s">
        <v>5</v>
      </c>
      <c r="C6" s="23" t="s">
        <v>7</v>
      </c>
      <c r="D6" s="23" t="s">
        <v>23</v>
      </c>
      <c r="E6" s="23" t="s">
        <v>25</v>
      </c>
      <c r="F6" s="23" t="s">
        <v>26</v>
      </c>
      <c r="G6" s="24" t="s">
        <v>27</v>
      </c>
      <c r="H6" s="28" t="s">
        <v>28</v>
      </c>
      <c r="I6" s="25" t="s">
        <v>29</v>
      </c>
      <c r="J6"/>
      <c r="K6"/>
      <c r="N6" s="23" t="s">
        <v>8</v>
      </c>
      <c r="O6" s="22">
        <f t="shared" si="1"/>
        <v>0</v>
      </c>
      <c r="P6" s="47">
        <f t="shared" si="0"/>
        <v>0.39865457263309306</v>
      </c>
      <c r="Q6" s="47">
        <f t="shared" si="2"/>
        <v>0.31133254232736385</v>
      </c>
    </row>
    <row r="7" spans="1:17" x14ac:dyDescent="0.45">
      <c r="A7" s="23" t="s">
        <v>30</v>
      </c>
      <c r="B7" s="23" t="s">
        <v>31</v>
      </c>
      <c r="C7" s="23" t="s">
        <v>6</v>
      </c>
      <c r="D7" s="23" t="s">
        <v>7</v>
      </c>
      <c r="E7" s="23" t="s">
        <v>32</v>
      </c>
      <c r="F7" s="27" t="s">
        <v>33</v>
      </c>
      <c r="G7" s="19"/>
      <c r="H7" s="19"/>
      <c r="I7" s="19"/>
      <c r="J7" s="19"/>
      <c r="K7" s="19"/>
      <c r="N7" s="23" t="s">
        <v>30</v>
      </c>
      <c r="O7" s="22">
        <f t="shared" si="1"/>
        <v>0</v>
      </c>
      <c r="P7" s="47">
        <f t="shared" si="0"/>
        <v>0.39865457263309306</v>
      </c>
      <c r="Q7" s="47">
        <f t="shared" si="2"/>
        <v>-0.30326566063913357</v>
      </c>
    </row>
    <row r="8" spans="1:17" x14ac:dyDescent="0.45">
      <c r="A8" s="24" t="s">
        <v>34</v>
      </c>
      <c r="B8" s="24" t="s">
        <v>35</v>
      </c>
      <c r="C8" s="24" t="s">
        <v>36</v>
      </c>
      <c r="D8" s="26" t="s">
        <v>37</v>
      </c>
      <c r="E8" s="19"/>
      <c r="F8" s="19"/>
      <c r="G8" s="19"/>
      <c r="H8" s="19"/>
      <c r="I8" s="19"/>
      <c r="J8" s="19"/>
      <c r="K8" s="19"/>
      <c r="N8" s="24" t="s">
        <v>34</v>
      </c>
      <c r="O8" s="22">
        <f t="shared" si="1"/>
        <v>0</v>
      </c>
      <c r="P8" s="47">
        <f t="shared" si="0"/>
        <v>0.39865457263309306</v>
      </c>
      <c r="Q8" s="47">
        <f t="shared" si="2"/>
        <v>0.94449934571278327</v>
      </c>
    </row>
    <row r="9" spans="1:17" x14ac:dyDescent="0.45">
      <c r="A9" s="24" t="s">
        <v>35</v>
      </c>
      <c r="B9" s="24" t="s">
        <v>36</v>
      </c>
      <c r="C9" s="24" t="s">
        <v>38</v>
      </c>
      <c r="D9" s="24" t="s">
        <v>39</v>
      </c>
      <c r="E9" s="24" t="s">
        <v>34</v>
      </c>
      <c r="F9"/>
      <c r="G9" s="19"/>
      <c r="H9" s="19"/>
      <c r="I9" s="19"/>
      <c r="J9" s="19"/>
      <c r="K9" s="19"/>
      <c r="N9" s="24" t="s">
        <v>35</v>
      </c>
      <c r="O9" s="22">
        <f t="shared" si="1"/>
        <v>0</v>
      </c>
      <c r="P9" s="47">
        <f t="shared" si="0"/>
        <v>0.39865457263309306</v>
      </c>
      <c r="Q9" s="47">
        <f t="shared" si="2"/>
        <v>0.51858032953882427</v>
      </c>
    </row>
    <row r="10" spans="1:17" x14ac:dyDescent="0.45">
      <c r="A10" s="24" t="s">
        <v>40</v>
      </c>
      <c r="B10" s="24" t="s">
        <v>36</v>
      </c>
      <c r="C10" s="24" t="s">
        <v>10</v>
      </c>
      <c r="D10" s="24" t="s">
        <v>11</v>
      </c>
      <c r="E10" s="24" t="s">
        <v>27</v>
      </c>
      <c r="F10" s="24" t="s">
        <v>41</v>
      </c>
      <c r="G10" s="24" t="s">
        <v>39</v>
      </c>
      <c r="H10"/>
      <c r="I10" s="19"/>
      <c r="J10" s="19"/>
      <c r="K10" s="19"/>
      <c r="N10" s="24" t="s">
        <v>40</v>
      </c>
      <c r="O10" s="22">
        <f t="shared" si="1"/>
        <v>0</v>
      </c>
      <c r="P10" s="47">
        <f t="shared" si="0"/>
        <v>0.37607423866291578</v>
      </c>
      <c r="Q10" s="47">
        <f t="shared" si="2"/>
        <v>0.9357210079208117</v>
      </c>
    </row>
    <row r="11" spans="1:17" x14ac:dyDescent="0.45">
      <c r="A11" s="21" t="s">
        <v>4</v>
      </c>
      <c r="B11" s="20" t="s">
        <v>0</v>
      </c>
      <c r="C11" s="20" t="s">
        <v>3</v>
      </c>
      <c r="D11" s="21" t="s">
        <v>42</v>
      </c>
      <c r="E11" s="27" t="s">
        <v>43</v>
      </c>
      <c r="F11" s="19"/>
      <c r="G11" s="19"/>
      <c r="H11" s="19"/>
      <c r="I11" s="19"/>
      <c r="J11" s="19"/>
      <c r="K11" s="19"/>
      <c r="N11" s="21" t="s">
        <v>4</v>
      </c>
      <c r="O11" s="22">
        <f t="shared" si="1"/>
        <v>0</v>
      </c>
      <c r="P11" s="47">
        <f t="shared" si="0"/>
        <v>0.28651225481968468</v>
      </c>
      <c r="Q11" s="47">
        <f t="shared" si="2"/>
        <v>-0.70858194592037427</v>
      </c>
    </row>
    <row r="12" spans="1:17" x14ac:dyDescent="0.45">
      <c r="A12" s="23" t="s">
        <v>23</v>
      </c>
      <c r="B12" s="23" t="s">
        <v>7</v>
      </c>
      <c r="C12" s="23" t="s">
        <v>44</v>
      </c>
      <c r="D12" s="23" t="s">
        <v>45</v>
      </c>
      <c r="E12" s="23" t="s">
        <v>24</v>
      </c>
      <c r="F12" s="23" t="s">
        <v>8</v>
      </c>
      <c r="G12" s="23" t="s">
        <v>5</v>
      </c>
      <c r="H12" s="19"/>
      <c r="I12" s="19"/>
      <c r="J12" s="19"/>
      <c r="K12" s="19"/>
      <c r="N12" s="23" t="s">
        <v>23</v>
      </c>
      <c r="O12" s="22">
        <f t="shared" si="1"/>
        <v>0</v>
      </c>
      <c r="P12" s="47">
        <f t="shared" si="0"/>
        <v>-0.62653490176628679</v>
      </c>
      <c r="Q12" s="47">
        <f t="shared" si="2"/>
        <v>0.14906620928266151</v>
      </c>
    </row>
    <row r="13" spans="1:17" x14ac:dyDescent="0.45">
      <c r="A13" s="21" t="s">
        <v>42</v>
      </c>
      <c r="B13" s="20" t="s">
        <v>3</v>
      </c>
      <c r="C13" s="20" t="s">
        <v>4</v>
      </c>
      <c r="D13" s="21" t="s">
        <v>46</v>
      </c>
      <c r="E13" s="21" t="s">
        <v>47</v>
      </c>
      <c r="F13" s="27" t="s">
        <v>48</v>
      </c>
      <c r="G13" s="27" t="s">
        <v>49</v>
      </c>
      <c r="H13" s="27" t="s">
        <v>43</v>
      </c>
      <c r="I13" s="19"/>
      <c r="J13" s="19"/>
      <c r="K13" s="19"/>
      <c r="N13" s="21" t="s">
        <v>42</v>
      </c>
      <c r="O13" s="22">
        <f t="shared" si="1"/>
        <v>0</v>
      </c>
      <c r="P13" s="47">
        <f t="shared" si="0"/>
        <v>-3.7553259692628798</v>
      </c>
      <c r="Q13" s="47">
        <f t="shared" si="2"/>
        <v>-2.0744748570650073</v>
      </c>
    </row>
    <row r="14" spans="1:17" x14ac:dyDescent="0.45">
      <c r="A14" s="28" t="s">
        <v>50</v>
      </c>
      <c r="B14" s="28" t="s">
        <v>51</v>
      </c>
      <c r="C14" s="28" t="s">
        <v>28</v>
      </c>
      <c r="D14" s="28" t="s">
        <v>52</v>
      </c>
      <c r="E14" s="25" t="s">
        <v>15</v>
      </c>
      <c r="F14" s="19"/>
      <c r="G14" s="19"/>
      <c r="H14" s="19"/>
      <c r="I14" s="19"/>
      <c r="J14" s="19"/>
      <c r="K14" s="19"/>
      <c r="N14" s="28" t="s">
        <v>50</v>
      </c>
      <c r="O14" s="22">
        <f t="shared" si="1"/>
        <v>0</v>
      </c>
      <c r="P14" s="47">
        <f t="shared" si="0"/>
        <v>0.39341466578741197</v>
      </c>
      <c r="Q14" s="47">
        <f t="shared" si="2"/>
        <v>-1.438451458898697</v>
      </c>
    </row>
    <row r="15" spans="1:17" x14ac:dyDescent="0.45">
      <c r="A15" s="21" t="s">
        <v>47</v>
      </c>
      <c r="B15" s="21" t="s">
        <v>46</v>
      </c>
      <c r="C15" s="21" t="s">
        <v>42</v>
      </c>
      <c r="D15" s="21" t="s">
        <v>53</v>
      </c>
      <c r="E15" s="29" t="s">
        <v>48</v>
      </c>
      <c r="F15" s="29" t="s">
        <v>22</v>
      </c>
      <c r="G15" s="19"/>
      <c r="H15" s="19"/>
      <c r="I15" s="19"/>
      <c r="J15" s="19"/>
      <c r="K15" s="19"/>
      <c r="N15" s="21" t="s">
        <v>47</v>
      </c>
      <c r="O15" s="22">
        <f t="shared" si="1"/>
        <v>0</v>
      </c>
      <c r="P15" s="47">
        <f t="shared" si="0"/>
        <v>0.39865457263309306</v>
      </c>
      <c r="Q15" s="47">
        <f t="shared" si="2"/>
        <v>-1.9882306623485688</v>
      </c>
    </row>
    <row r="16" spans="1:17" x14ac:dyDescent="0.45">
      <c r="A16" s="25" t="s">
        <v>54</v>
      </c>
      <c r="B16" s="25" t="s">
        <v>55</v>
      </c>
      <c r="C16" s="25" t="s">
        <v>56</v>
      </c>
      <c r="D16" s="25" t="s">
        <v>57</v>
      </c>
      <c r="E16" s="25" t="s">
        <v>58</v>
      </c>
      <c r="F16" s="28" t="s">
        <v>59</v>
      </c>
      <c r="G16" s="28" t="s">
        <v>60</v>
      </c>
      <c r="H16" s="19"/>
      <c r="I16" s="19"/>
      <c r="J16" s="19"/>
      <c r="K16" s="19"/>
      <c r="N16" s="25" t="s">
        <v>54</v>
      </c>
      <c r="O16" s="22">
        <f t="shared" si="1"/>
        <v>0</v>
      </c>
      <c r="P16" s="47">
        <f t="shared" si="0"/>
        <v>0.33571902242242163</v>
      </c>
      <c r="Q16" s="47">
        <f t="shared" si="2"/>
        <v>0.95742525351053154</v>
      </c>
    </row>
    <row r="17" spans="1:17" x14ac:dyDescent="0.45">
      <c r="A17" s="26" t="s">
        <v>61</v>
      </c>
      <c r="B17" s="26" t="s">
        <v>21</v>
      </c>
      <c r="C17" s="26" t="s">
        <v>20</v>
      </c>
      <c r="D17" s="26" t="s">
        <v>62</v>
      </c>
      <c r="E17" s="26" t="s">
        <v>37</v>
      </c>
      <c r="F17" s="24" t="s">
        <v>36</v>
      </c>
      <c r="G17" s="19"/>
      <c r="H17" s="19"/>
      <c r="N17" s="26" t="s">
        <v>61</v>
      </c>
      <c r="O17" s="22">
        <f t="shared" si="1"/>
        <v>0</v>
      </c>
      <c r="P17" s="47">
        <f t="shared" si="0"/>
        <v>0.39865457263309306</v>
      </c>
      <c r="Q17" s="47">
        <f t="shared" si="2"/>
        <v>0.49801872186146079</v>
      </c>
    </row>
    <row r="18" spans="1:17" x14ac:dyDescent="0.45">
      <c r="A18" s="23" t="s">
        <v>32</v>
      </c>
      <c r="B18" s="23" t="s">
        <v>44</v>
      </c>
      <c r="C18" s="23" t="s">
        <v>7</v>
      </c>
      <c r="D18" s="23" t="s">
        <v>30</v>
      </c>
      <c r="E18" s="27" t="s">
        <v>33</v>
      </c>
      <c r="F18" s="19"/>
      <c r="G18" s="19"/>
      <c r="H18" s="19"/>
      <c r="N18" s="23" t="s">
        <v>32</v>
      </c>
      <c r="O18" s="22">
        <f t="shared" si="1"/>
        <v>0</v>
      </c>
      <c r="P18" s="47">
        <f t="shared" si="0"/>
        <v>0.39865457263309306</v>
      </c>
      <c r="Q18" s="47">
        <f t="shared" si="2"/>
        <v>0.68387949971593776</v>
      </c>
    </row>
    <row r="19" spans="1:17" x14ac:dyDescent="0.45">
      <c r="A19" s="28" t="s">
        <v>63</v>
      </c>
      <c r="B19" s="28" t="s">
        <v>52</v>
      </c>
      <c r="C19" s="19"/>
      <c r="D19" s="19"/>
      <c r="E19" s="19"/>
      <c r="F19" s="19"/>
      <c r="G19" s="19"/>
      <c r="H19" s="19"/>
      <c r="N19" s="28" t="s">
        <v>63</v>
      </c>
      <c r="O19" s="22">
        <f t="shared" si="1"/>
        <v>0</v>
      </c>
      <c r="P19" s="47">
        <f t="shared" si="0"/>
        <v>-1.0750286156032558</v>
      </c>
      <c r="Q19" s="47">
        <f t="shared" si="2"/>
        <v>-1.7522583092118316</v>
      </c>
    </row>
    <row r="20" spans="1:17" x14ac:dyDescent="0.45">
      <c r="A20" s="25" t="s">
        <v>64</v>
      </c>
      <c r="B20" s="25" t="s">
        <v>29</v>
      </c>
      <c r="C20" s="25" t="s">
        <v>13</v>
      </c>
      <c r="D20" s="25" t="s">
        <v>65</v>
      </c>
      <c r="E20" s="25" t="s">
        <v>66</v>
      </c>
      <c r="F20" s="19"/>
      <c r="G20" s="19"/>
      <c r="H20" s="19"/>
      <c r="N20" s="25" t="s">
        <v>64</v>
      </c>
      <c r="O20" s="22">
        <f t="shared" si="1"/>
        <v>0</v>
      </c>
      <c r="P20" s="47">
        <f t="shared" si="0"/>
        <v>0.39865457263309306</v>
      </c>
      <c r="Q20" s="47">
        <f t="shared" si="2"/>
        <v>0.86627124061799099</v>
      </c>
    </row>
    <row r="21" spans="1:17" x14ac:dyDescent="0.45">
      <c r="A21" s="24" t="s">
        <v>38</v>
      </c>
      <c r="B21" s="24" t="s">
        <v>36</v>
      </c>
      <c r="C21" s="24" t="s">
        <v>35</v>
      </c>
      <c r="D21" s="19"/>
      <c r="E21" s="19"/>
      <c r="F21" s="19"/>
      <c r="G21" s="19"/>
      <c r="H21" s="19"/>
      <c r="N21" s="24" t="s">
        <v>38</v>
      </c>
      <c r="O21" s="22">
        <f t="shared" si="1"/>
        <v>0</v>
      </c>
      <c r="P21" s="47">
        <f t="shared" si="0"/>
        <v>-0.69692796900174148</v>
      </c>
      <c r="Q21" s="47">
        <f t="shared" si="2"/>
        <v>0.51858032953882427</v>
      </c>
    </row>
    <row r="22" spans="1:17" x14ac:dyDescent="0.45">
      <c r="A22" s="27" t="s">
        <v>43</v>
      </c>
      <c r="B22" s="21" t="s">
        <v>4</v>
      </c>
      <c r="C22" s="21" t="s">
        <v>42</v>
      </c>
      <c r="D22" s="27" t="s">
        <v>49</v>
      </c>
      <c r="E22" s="27" t="s">
        <v>67</v>
      </c>
      <c r="F22" s="19"/>
      <c r="G22" s="19"/>
      <c r="H22" s="19"/>
      <c r="N22" s="27" t="s">
        <v>43</v>
      </c>
      <c r="O22" s="22">
        <f t="shared" si="1"/>
        <v>0</v>
      </c>
      <c r="P22" s="47">
        <f t="shared" si="0"/>
        <v>0.28895275937794707</v>
      </c>
      <c r="Q22" s="47">
        <f t="shared" si="2"/>
        <v>-0.75112391220483943</v>
      </c>
    </row>
    <row r="23" spans="1:17" x14ac:dyDescent="0.45">
      <c r="A23" s="28" t="s">
        <v>52</v>
      </c>
      <c r="B23" s="28" t="s">
        <v>63</v>
      </c>
      <c r="C23" s="28" t="s">
        <v>68</v>
      </c>
      <c r="D23" s="28" t="s">
        <v>28</v>
      </c>
      <c r="E23" s="28" t="s">
        <v>50</v>
      </c>
      <c r="F23" s="25" t="s">
        <v>15</v>
      </c>
      <c r="G23" s="25" t="s">
        <v>55</v>
      </c>
      <c r="H23" s="19"/>
      <c r="N23" s="28" t="s">
        <v>52</v>
      </c>
      <c r="O23" s="22">
        <f t="shared" si="1"/>
        <v>0</v>
      </c>
      <c r="P23" s="47">
        <f t="shared" si="0"/>
        <v>-5.1881137057295845</v>
      </c>
      <c r="Q23" s="47">
        <f t="shared" si="2"/>
        <v>-1.9663119885644993</v>
      </c>
    </row>
    <row r="24" spans="1:17" x14ac:dyDescent="0.45">
      <c r="A24" s="23" t="s">
        <v>45</v>
      </c>
      <c r="B24" s="23" t="s">
        <v>44</v>
      </c>
      <c r="C24" s="23" t="s">
        <v>23</v>
      </c>
      <c r="D24" s="23" t="s">
        <v>24</v>
      </c>
      <c r="E24" s="23" t="s">
        <v>25</v>
      </c>
      <c r="F24" s="23" t="s">
        <v>7</v>
      </c>
      <c r="G24" s="19"/>
      <c r="H24" s="19"/>
      <c r="N24" s="23" t="s">
        <v>45</v>
      </c>
      <c r="O24" s="22">
        <f t="shared" si="1"/>
        <v>0</v>
      </c>
      <c r="P24" s="47">
        <f t="shared" si="0"/>
        <v>0.24120424991683442</v>
      </c>
      <c r="Q24" s="47">
        <f t="shared" si="2"/>
        <v>-8.4543027657441636E-2</v>
      </c>
    </row>
    <row r="25" spans="1:17" x14ac:dyDescent="0.45">
      <c r="A25" s="25" t="s">
        <v>65</v>
      </c>
      <c r="B25" s="25" t="s">
        <v>64</v>
      </c>
      <c r="C25" s="25" t="s">
        <v>14</v>
      </c>
      <c r="D25" s="25" t="s">
        <v>29</v>
      </c>
      <c r="E25" s="25" t="s">
        <v>15</v>
      </c>
      <c r="F25" s="28" t="s">
        <v>51</v>
      </c>
      <c r="G25" s="19"/>
      <c r="H25" s="19"/>
      <c r="N25" s="25" t="s">
        <v>65</v>
      </c>
      <c r="O25" s="22">
        <f t="shared" si="1"/>
        <v>0</v>
      </c>
      <c r="P25" s="47">
        <f t="shared" si="0"/>
        <v>7.3791681813365234E-2</v>
      </c>
      <c r="Q25" s="47">
        <f t="shared" si="2"/>
        <v>0.65642828478039483</v>
      </c>
    </row>
    <row r="26" spans="1:17" x14ac:dyDescent="0.45">
      <c r="A26" s="24" t="s">
        <v>27</v>
      </c>
      <c r="B26" s="24" t="s">
        <v>11</v>
      </c>
      <c r="C26" s="24" t="s">
        <v>40</v>
      </c>
      <c r="D26" s="24" t="s">
        <v>41</v>
      </c>
      <c r="E26" s="23" t="s">
        <v>8</v>
      </c>
      <c r="F26" s="25" t="s">
        <v>29</v>
      </c>
      <c r="G26" s="19"/>
      <c r="H26" s="19"/>
      <c r="N26" s="24" t="s">
        <v>27</v>
      </c>
      <c r="O26" s="22">
        <f t="shared" si="1"/>
        <v>0</v>
      </c>
      <c r="P26" s="47">
        <f t="shared" si="0"/>
        <v>0.39865457263309306</v>
      </c>
      <c r="Q26" s="47">
        <f t="shared" si="2"/>
        <v>0.98378670323917428</v>
      </c>
    </row>
    <row r="27" spans="1:17" x14ac:dyDescent="0.45">
      <c r="A27" s="27" t="s">
        <v>33</v>
      </c>
      <c r="B27" s="27" t="s">
        <v>69</v>
      </c>
      <c r="C27" s="27" t="s">
        <v>48</v>
      </c>
      <c r="D27" s="27" t="s">
        <v>67</v>
      </c>
      <c r="E27" s="23" t="s">
        <v>31</v>
      </c>
      <c r="F27" s="23" t="s">
        <v>30</v>
      </c>
      <c r="G27" s="23" t="s">
        <v>32</v>
      </c>
      <c r="H27" s="23" t="s">
        <v>44</v>
      </c>
      <c r="N27" s="27" t="s">
        <v>33</v>
      </c>
      <c r="O27" s="22">
        <f t="shared" si="1"/>
        <v>0</v>
      </c>
      <c r="P27" s="47">
        <f t="shared" si="0"/>
        <v>-0.39537076335216992</v>
      </c>
      <c r="Q27" s="47">
        <f t="shared" si="2"/>
        <v>-1.672031322113547</v>
      </c>
    </row>
    <row r="28" spans="1:17" x14ac:dyDescent="0.45">
      <c r="A28" s="20" t="s">
        <v>1</v>
      </c>
      <c r="B28" s="20" t="s">
        <v>0</v>
      </c>
      <c r="C28" s="20" t="s">
        <v>2</v>
      </c>
      <c r="D28" s="21" t="s">
        <v>70</v>
      </c>
      <c r="E28" s="21" t="s">
        <v>46</v>
      </c>
      <c r="F28" s="21" t="s">
        <v>72</v>
      </c>
      <c r="G28" s="19"/>
      <c r="H28" s="19"/>
      <c r="N28" s="20" t="s">
        <v>1</v>
      </c>
      <c r="O28" s="22">
        <f t="shared" si="1"/>
        <v>0</v>
      </c>
      <c r="P28" s="47">
        <f t="shared" si="0"/>
        <v>0.39865457263309306</v>
      </c>
      <c r="Q28" s="47">
        <f t="shared" si="2"/>
        <v>-0.30234773172496554</v>
      </c>
    </row>
    <row r="29" spans="1:17" x14ac:dyDescent="0.45">
      <c r="A29" s="28" t="s">
        <v>59</v>
      </c>
      <c r="B29" s="28" t="s">
        <v>68</v>
      </c>
      <c r="C29" s="28" t="s">
        <v>60</v>
      </c>
      <c r="D29" s="25" t="s">
        <v>55</v>
      </c>
      <c r="E29" s="25" t="s">
        <v>54</v>
      </c>
      <c r="F29" s="19"/>
      <c r="G29" s="19"/>
      <c r="H29" s="19"/>
      <c r="N29" s="28" t="s">
        <v>59</v>
      </c>
      <c r="O29" s="22">
        <f t="shared" si="1"/>
        <v>0</v>
      </c>
      <c r="P29" s="47">
        <f t="shared" si="0"/>
        <v>0.39865457263309306</v>
      </c>
      <c r="Q29" s="47">
        <f t="shared" si="2"/>
        <v>0.92860081691939322</v>
      </c>
    </row>
    <row r="30" spans="1:17" x14ac:dyDescent="0.45">
      <c r="A30" s="25" t="s">
        <v>57</v>
      </c>
      <c r="B30" s="25" t="s">
        <v>56</v>
      </c>
      <c r="C30" s="25" t="s">
        <v>54</v>
      </c>
      <c r="D30" s="25" t="s">
        <v>58</v>
      </c>
      <c r="E30" s="19"/>
      <c r="F30" s="19"/>
      <c r="G30" s="19"/>
      <c r="H30" s="19"/>
      <c r="N30" s="25" t="s">
        <v>57</v>
      </c>
      <c r="O30" s="22">
        <f t="shared" si="1"/>
        <v>0</v>
      </c>
      <c r="P30" s="47">
        <f t="shared" si="0"/>
        <v>0.39865457263309306</v>
      </c>
      <c r="Q30" s="47">
        <f t="shared" si="2"/>
        <v>0.95742525351053154</v>
      </c>
    </row>
    <row r="31" spans="1:17" x14ac:dyDescent="0.45">
      <c r="A31" s="24" t="s">
        <v>10</v>
      </c>
      <c r="B31" s="24" t="s">
        <v>9</v>
      </c>
      <c r="C31" s="24" t="s">
        <v>11</v>
      </c>
      <c r="D31" s="24" t="s">
        <v>40</v>
      </c>
      <c r="E31" s="24" t="s">
        <v>36</v>
      </c>
      <c r="F31" s="26" t="s">
        <v>20</v>
      </c>
      <c r="G31" s="23" t="s">
        <v>5</v>
      </c>
      <c r="H31" s="19"/>
      <c r="N31" s="24" t="s">
        <v>10</v>
      </c>
      <c r="O31" s="22">
        <f t="shared" si="1"/>
        <v>0</v>
      </c>
      <c r="P31" s="47">
        <f t="shared" si="0"/>
        <v>0.39865457263309306</v>
      </c>
      <c r="Q31" s="47">
        <f t="shared" si="2"/>
        <v>0.88872304751540931</v>
      </c>
    </row>
    <row r="32" spans="1:17" x14ac:dyDescent="0.45">
      <c r="A32" s="26" t="s">
        <v>71</v>
      </c>
      <c r="B32" s="26" t="s">
        <v>18</v>
      </c>
      <c r="C32" s="21" t="s">
        <v>72</v>
      </c>
      <c r="D32" s="21" t="s">
        <v>70</v>
      </c>
      <c r="E32" s="21" t="s">
        <v>46</v>
      </c>
      <c r="F32" s="21" t="s">
        <v>53</v>
      </c>
      <c r="G32" s="19"/>
      <c r="H32" s="19"/>
      <c r="N32" s="26" t="s">
        <v>71</v>
      </c>
      <c r="O32" s="22">
        <f t="shared" si="1"/>
        <v>0</v>
      </c>
      <c r="P32" s="47">
        <f t="shared" si="0"/>
        <v>0.39865457263309306</v>
      </c>
      <c r="Q32" s="47">
        <f t="shared" si="2"/>
        <v>-0.30234773172496554</v>
      </c>
    </row>
    <row r="33" spans="1:17" x14ac:dyDescent="0.45">
      <c r="A33" s="26" t="s">
        <v>18</v>
      </c>
      <c r="B33" s="26" t="s">
        <v>71</v>
      </c>
      <c r="C33" s="26" t="s">
        <v>21</v>
      </c>
      <c r="D33" s="26" t="s">
        <v>17</v>
      </c>
      <c r="E33" s="21" t="s">
        <v>53</v>
      </c>
      <c r="F33" s="27" t="s">
        <v>22</v>
      </c>
      <c r="G33" s="19"/>
      <c r="H33" s="19"/>
      <c r="I33" s="19"/>
      <c r="J33" s="19"/>
      <c r="N33" s="26" t="s">
        <v>18</v>
      </c>
      <c r="O33" s="22">
        <f t="shared" si="1"/>
        <v>0</v>
      </c>
      <c r="P33" s="47">
        <f t="shared" si="0"/>
        <v>0.39865457263309306</v>
      </c>
      <c r="Q33" s="47">
        <f t="shared" si="2"/>
        <v>0.59308237758522575</v>
      </c>
    </row>
    <row r="34" spans="1:17" x14ac:dyDescent="0.45">
      <c r="A34" s="24" t="s">
        <v>39</v>
      </c>
      <c r="B34" s="24" t="s">
        <v>35</v>
      </c>
      <c r="C34" s="24" t="s">
        <v>40</v>
      </c>
      <c r="D34" s="24" t="s">
        <v>41</v>
      </c>
      <c r="E34" s="19"/>
      <c r="F34" s="19"/>
      <c r="G34" s="19"/>
      <c r="H34" s="19"/>
      <c r="I34" s="19"/>
      <c r="J34" s="19"/>
      <c r="N34" s="24" t="s">
        <v>39</v>
      </c>
      <c r="O34" s="22">
        <f t="shared" si="1"/>
        <v>0</v>
      </c>
      <c r="P34" s="47">
        <f t="shared" ref="P34:P65" si="3">-STANDARDIZE(B110,AVERAGE($B$78:$B$149),_xlfn.STDEV.P($B$78:$B$149))</f>
        <v>0.39865457263309306</v>
      </c>
      <c r="Q34" s="47">
        <f t="shared" si="2"/>
        <v>0.98378670323917428</v>
      </c>
    </row>
    <row r="35" spans="1:17" x14ac:dyDescent="0.45">
      <c r="A35" s="27" t="s">
        <v>48</v>
      </c>
      <c r="B35" s="21" t="s">
        <v>47</v>
      </c>
      <c r="C35" s="21" t="s">
        <v>42</v>
      </c>
      <c r="D35" s="27" t="s">
        <v>49</v>
      </c>
      <c r="E35" s="27" t="s">
        <v>67</v>
      </c>
      <c r="F35" s="27" t="s">
        <v>33</v>
      </c>
      <c r="G35" s="27" t="s">
        <v>69</v>
      </c>
      <c r="H35" s="27" t="s">
        <v>22</v>
      </c>
      <c r="I35" s="19"/>
      <c r="J35" s="19"/>
      <c r="N35" s="27" t="s">
        <v>48</v>
      </c>
      <c r="O35" s="22">
        <f t="shared" si="1"/>
        <v>0</v>
      </c>
      <c r="P35" s="47">
        <f t="shared" si="3"/>
        <v>-3.0127627897677884</v>
      </c>
      <c r="Q35" s="47">
        <f t="shared" si="2"/>
        <v>-2.299788953993557</v>
      </c>
    </row>
    <row r="36" spans="1:17" x14ac:dyDescent="0.45">
      <c r="A36" s="27" t="s">
        <v>67</v>
      </c>
      <c r="B36" s="27" t="s">
        <v>43</v>
      </c>
      <c r="C36" s="27" t="s">
        <v>49</v>
      </c>
      <c r="D36" s="27" t="s">
        <v>48</v>
      </c>
      <c r="E36" s="27" t="s">
        <v>33</v>
      </c>
      <c r="F36" s="19"/>
      <c r="G36" s="19"/>
      <c r="H36" s="19"/>
      <c r="I36" s="19"/>
      <c r="J36" s="19"/>
      <c r="N36" s="27" t="s">
        <v>67</v>
      </c>
      <c r="O36" s="22">
        <f t="shared" si="1"/>
        <v>0</v>
      </c>
      <c r="P36" s="47">
        <f t="shared" si="3"/>
        <v>0.28922476607793918</v>
      </c>
      <c r="Q36" s="47">
        <f t="shared" si="2"/>
        <v>-0.72753387345385279</v>
      </c>
    </row>
    <row r="37" spans="1:17" x14ac:dyDescent="0.45">
      <c r="A37" s="26" t="s">
        <v>37</v>
      </c>
      <c r="B37" s="26" t="s">
        <v>62</v>
      </c>
      <c r="C37" s="26" t="s">
        <v>61</v>
      </c>
      <c r="D37" s="24" t="s">
        <v>36</v>
      </c>
      <c r="E37" s="24" t="s">
        <v>34</v>
      </c>
      <c r="F37" s="19"/>
      <c r="G37" s="19"/>
      <c r="H37" s="19"/>
      <c r="I37" s="19"/>
      <c r="J37" s="19"/>
      <c r="N37" s="26" t="s">
        <v>37</v>
      </c>
      <c r="O37" s="22">
        <f t="shared" si="1"/>
        <v>0</v>
      </c>
      <c r="P37" s="47">
        <f t="shared" si="3"/>
        <v>0.39865457263309306</v>
      </c>
      <c r="Q37" s="47">
        <f t="shared" si="2"/>
        <v>0.94449934571278327</v>
      </c>
    </row>
    <row r="38" spans="1:17" x14ac:dyDescent="0.45">
      <c r="A38" s="26" t="s">
        <v>20</v>
      </c>
      <c r="B38" s="26" t="s">
        <v>19</v>
      </c>
      <c r="C38" s="26" t="s">
        <v>17</v>
      </c>
      <c r="D38" s="26" t="s">
        <v>21</v>
      </c>
      <c r="E38" s="26" t="s">
        <v>61</v>
      </c>
      <c r="F38" s="23" t="s">
        <v>31</v>
      </c>
      <c r="G38" s="23" t="s">
        <v>6</v>
      </c>
      <c r="H38" s="24" t="s">
        <v>9</v>
      </c>
      <c r="I38" s="24" t="s">
        <v>10</v>
      </c>
      <c r="J38" s="24" t="s">
        <v>36</v>
      </c>
      <c r="N38" s="26" t="s">
        <v>20</v>
      </c>
      <c r="O38" s="22">
        <f t="shared" si="1"/>
        <v>0</v>
      </c>
      <c r="P38" s="47">
        <f t="shared" si="3"/>
        <v>0.27776270596993885</v>
      </c>
      <c r="Q38" s="47">
        <f t="shared" si="2"/>
        <v>-0.48912643849361059</v>
      </c>
    </row>
    <row r="39" spans="1:17" x14ac:dyDescent="0.45">
      <c r="A39" s="26" t="s">
        <v>19</v>
      </c>
      <c r="B39" s="26" t="s">
        <v>17</v>
      </c>
      <c r="C39" s="26" t="s">
        <v>20</v>
      </c>
      <c r="D39" s="27" t="s">
        <v>69</v>
      </c>
      <c r="E39" s="27" t="s">
        <v>22</v>
      </c>
      <c r="F39" s="23" t="s">
        <v>31</v>
      </c>
      <c r="G39" s="19"/>
      <c r="H39" s="19"/>
      <c r="I39" s="19"/>
      <c r="J39" s="19"/>
      <c r="N39" s="26" t="s">
        <v>19</v>
      </c>
      <c r="O39" s="22">
        <f t="shared" si="1"/>
        <v>0</v>
      </c>
      <c r="P39" s="47">
        <f t="shared" si="3"/>
        <v>0.39865457263309306</v>
      </c>
      <c r="Q39" s="47">
        <f t="shared" si="2"/>
        <v>-4.1578079729327852E-2</v>
      </c>
    </row>
    <row r="40" spans="1:17" x14ac:dyDescent="0.45">
      <c r="A40" s="20" t="s">
        <v>2</v>
      </c>
      <c r="B40" s="20" t="s">
        <v>0</v>
      </c>
      <c r="C40" s="20" t="s">
        <v>1</v>
      </c>
      <c r="D40" s="20" t="s">
        <v>3</v>
      </c>
      <c r="E40" s="21" t="s">
        <v>46</v>
      </c>
      <c r="F40" s="19"/>
      <c r="G40" s="19"/>
      <c r="H40" s="19"/>
      <c r="I40" s="19"/>
      <c r="J40" s="19"/>
      <c r="N40" s="20" t="s">
        <v>2</v>
      </c>
      <c r="O40" s="22">
        <f t="shared" si="1"/>
        <v>0</v>
      </c>
      <c r="P40" s="47">
        <f t="shared" si="3"/>
        <v>0.39865457263309306</v>
      </c>
      <c r="Q40" s="47">
        <f t="shared" si="2"/>
        <v>0.95289582507646098</v>
      </c>
    </row>
    <row r="41" spans="1:17" x14ac:dyDescent="0.45">
      <c r="A41" s="21" t="s">
        <v>53</v>
      </c>
      <c r="B41" s="21" t="s">
        <v>46</v>
      </c>
      <c r="C41" s="21" t="s">
        <v>47</v>
      </c>
      <c r="D41" s="29" t="s">
        <v>22</v>
      </c>
      <c r="E41" s="26" t="s">
        <v>71</v>
      </c>
      <c r="F41" s="26" t="s">
        <v>18</v>
      </c>
      <c r="G41" s="19"/>
      <c r="H41" s="19"/>
      <c r="I41" s="19"/>
      <c r="J41" s="19"/>
      <c r="N41" s="21" t="s">
        <v>53</v>
      </c>
      <c r="O41" s="22">
        <f t="shared" si="1"/>
        <v>0</v>
      </c>
      <c r="P41" s="47">
        <f t="shared" si="3"/>
        <v>0.39865457263309306</v>
      </c>
      <c r="Q41" s="47">
        <f t="shared" si="2"/>
        <v>0.95289582507646098</v>
      </c>
    </row>
    <row r="42" spans="1:17" x14ac:dyDescent="0.45">
      <c r="A42" s="25" t="s">
        <v>15</v>
      </c>
      <c r="B42" s="25" t="s">
        <v>65</v>
      </c>
      <c r="C42" s="25" t="s">
        <v>14</v>
      </c>
      <c r="D42" s="25" t="s">
        <v>12</v>
      </c>
      <c r="E42" s="25" t="s">
        <v>16</v>
      </c>
      <c r="F42" s="25" t="s">
        <v>55</v>
      </c>
      <c r="G42" s="28" t="s">
        <v>50</v>
      </c>
      <c r="H42" s="28" t="s">
        <v>52</v>
      </c>
      <c r="I42" s="28" t="s">
        <v>51</v>
      </c>
      <c r="J42" s="19"/>
      <c r="N42" s="25" t="s">
        <v>15</v>
      </c>
      <c r="O42" s="22">
        <f t="shared" si="1"/>
        <v>0</v>
      </c>
      <c r="P42" s="47">
        <f t="shared" si="3"/>
        <v>7.6356856109124044E-2</v>
      </c>
      <c r="Q42" s="47">
        <f t="shared" si="2"/>
        <v>-1.8024477248660133</v>
      </c>
    </row>
    <row r="43" spans="1:17" x14ac:dyDescent="0.45">
      <c r="A43" s="25" t="s">
        <v>29</v>
      </c>
      <c r="B43" s="25" t="s">
        <v>64</v>
      </c>
      <c r="C43" s="25" t="s">
        <v>65</v>
      </c>
      <c r="D43" s="23" t="s">
        <v>8</v>
      </c>
      <c r="E43" s="28" t="s">
        <v>28</v>
      </c>
      <c r="F43" s="28" t="s">
        <v>51</v>
      </c>
      <c r="G43" s="24" t="s">
        <v>27</v>
      </c>
      <c r="H43" s="19"/>
      <c r="I43" s="19"/>
      <c r="J43" s="19"/>
      <c r="N43" s="25" t="s">
        <v>29</v>
      </c>
      <c r="O43" s="22">
        <f t="shared" si="1"/>
        <v>0</v>
      </c>
      <c r="P43" s="47">
        <f t="shared" si="3"/>
        <v>0.39865457263309306</v>
      </c>
      <c r="Q43" s="47">
        <f t="shared" si="2"/>
        <v>0.73450217781760685</v>
      </c>
    </row>
    <row r="44" spans="1:17" x14ac:dyDescent="0.45">
      <c r="A44" s="23" t="s">
        <v>24</v>
      </c>
      <c r="B44" s="23" t="s">
        <v>45</v>
      </c>
      <c r="C44" s="23" t="s">
        <v>23</v>
      </c>
      <c r="D44" s="23" t="s">
        <v>25</v>
      </c>
      <c r="E44"/>
      <c r="F44" s="19"/>
      <c r="G44" s="19"/>
      <c r="H44" s="19"/>
      <c r="I44" s="19"/>
      <c r="J44" s="19"/>
      <c r="N44" s="23" t="s">
        <v>24</v>
      </c>
      <c r="O44" s="22">
        <f t="shared" si="1"/>
        <v>0</v>
      </c>
      <c r="P44" s="47">
        <f t="shared" si="3"/>
        <v>-0.58841996292989418</v>
      </c>
      <c r="Q44" s="47">
        <f t="shared" si="2"/>
        <v>-8.4543027657441636E-2</v>
      </c>
    </row>
    <row r="45" spans="1:17" x14ac:dyDescent="0.45">
      <c r="A45" s="26" t="s">
        <v>62</v>
      </c>
      <c r="B45" s="26" t="s">
        <v>61</v>
      </c>
      <c r="C45" s="26" t="s">
        <v>37</v>
      </c>
      <c r="D45" s="26" t="s">
        <v>21</v>
      </c>
      <c r="E45" s="19"/>
      <c r="F45" s="19"/>
      <c r="G45" s="19"/>
      <c r="H45" s="19"/>
      <c r="I45" s="19"/>
      <c r="J45" s="19"/>
      <c r="N45" s="26" t="s">
        <v>62</v>
      </c>
      <c r="O45" s="22">
        <f t="shared" si="1"/>
        <v>0</v>
      </c>
      <c r="P45" s="47">
        <f t="shared" si="3"/>
        <v>0.39865457263309306</v>
      </c>
      <c r="Q45" s="47">
        <f t="shared" si="2"/>
        <v>0.59308237758522575</v>
      </c>
    </row>
    <row r="46" spans="1:17" x14ac:dyDescent="0.45">
      <c r="A46" s="23" t="s">
        <v>26</v>
      </c>
      <c r="B46" s="23" t="s">
        <v>25</v>
      </c>
      <c r="C46" s="23" t="s">
        <v>8</v>
      </c>
      <c r="D46" s="28" t="s">
        <v>28</v>
      </c>
      <c r="E46" s="19"/>
      <c r="F46" s="19"/>
      <c r="G46" s="19"/>
      <c r="H46" s="19"/>
      <c r="I46" s="19"/>
      <c r="J46" s="19"/>
      <c r="N46" s="23" t="s">
        <v>26</v>
      </c>
      <c r="O46" s="22">
        <f t="shared" si="1"/>
        <v>0</v>
      </c>
      <c r="P46" s="47">
        <f t="shared" si="3"/>
        <v>0.39390201112489781</v>
      </c>
      <c r="Q46" s="47">
        <f t="shared" si="2"/>
        <v>0.70988552736901467</v>
      </c>
    </row>
    <row r="47" spans="1:17" x14ac:dyDescent="0.45">
      <c r="A47" s="24" t="s">
        <v>11</v>
      </c>
      <c r="B47" s="24" t="s">
        <v>10</v>
      </c>
      <c r="C47" s="24" t="s">
        <v>40</v>
      </c>
      <c r="D47" s="24" t="s">
        <v>27</v>
      </c>
      <c r="E47" s="23" t="s">
        <v>5</v>
      </c>
      <c r="F47"/>
      <c r="G47" s="19"/>
      <c r="H47" s="19"/>
      <c r="I47" s="19"/>
      <c r="J47" s="19"/>
      <c r="N47" s="24" t="s">
        <v>11</v>
      </c>
      <c r="O47" s="22">
        <f t="shared" si="1"/>
        <v>0</v>
      </c>
      <c r="P47" s="47">
        <f t="shared" si="3"/>
        <v>0.39865457263309306</v>
      </c>
      <c r="Q47" s="47">
        <f t="shared" si="2"/>
        <v>0.98378670323917428</v>
      </c>
    </row>
    <row r="48" spans="1:17" x14ac:dyDescent="0.45">
      <c r="A48" s="23" t="s">
        <v>25</v>
      </c>
      <c r="B48" s="23" t="s">
        <v>45</v>
      </c>
      <c r="C48" s="23" t="s">
        <v>24</v>
      </c>
      <c r="D48" s="23" t="s">
        <v>8</v>
      </c>
      <c r="E48" s="23" t="s">
        <v>26</v>
      </c>
      <c r="F48" s="19"/>
      <c r="G48" s="19"/>
      <c r="H48" s="19"/>
      <c r="I48" s="19"/>
      <c r="J48" s="19"/>
      <c r="N48" s="23" t="s">
        <v>25</v>
      </c>
      <c r="O48" s="22">
        <f t="shared" si="1"/>
        <v>0</v>
      </c>
      <c r="P48" s="47">
        <f t="shared" si="3"/>
        <v>-0.20225356209944761</v>
      </c>
      <c r="Q48" s="47">
        <f t="shared" si="2"/>
        <v>0.31216235006577175</v>
      </c>
    </row>
    <row r="49" spans="1:17" x14ac:dyDescent="0.45">
      <c r="A49" s="28" t="s">
        <v>28</v>
      </c>
      <c r="B49" s="28" t="s">
        <v>52</v>
      </c>
      <c r="C49" s="28" t="s">
        <v>51</v>
      </c>
      <c r="D49" s="28" t="s">
        <v>50</v>
      </c>
      <c r="E49" s="23" t="s">
        <v>8</v>
      </c>
      <c r="F49" s="23" t="s">
        <v>26</v>
      </c>
      <c r="G49" s="25" t="s">
        <v>29</v>
      </c>
      <c r="H49" s="19"/>
      <c r="N49" s="28" t="s">
        <v>28</v>
      </c>
      <c r="O49" s="22">
        <f t="shared" si="1"/>
        <v>0</v>
      </c>
      <c r="P49" s="47">
        <f t="shared" si="3"/>
        <v>0.27718469173245569</v>
      </c>
      <c r="Q49" s="47">
        <f t="shared" si="2"/>
        <v>-1.3150025037763318</v>
      </c>
    </row>
    <row r="50" spans="1:17" x14ac:dyDescent="0.45">
      <c r="A50" s="27" t="s">
        <v>49</v>
      </c>
      <c r="B50" s="21" t="s">
        <v>42</v>
      </c>
      <c r="C50" s="27" t="s">
        <v>43</v>
      </c>
      <c r="D50" s="27" t="s">
        <v>67</v>
      </c>
      <c r="E50" s="27" t="s">
        <v>48</v>
      </c>
      <c r="F50" s="19"/>
      <c r="G50" s="19"/>
      <c r="H50" s="19"/>
      <c r="N50" s="27" t="s">
        <v>49</v>
      </c>
      <c r="O50" s="22">
        <f t="shared" si="1"/>
        <v>0</v>
      </c>
      <c r="P50" s="47">
        <f t="shared" si="3"/>
        <v>0.39865457263309306</v>
      </c>
      <c r="Q50" s="47">
        <f t="shared" si="2"/>
        <v>-2.0337511243737265</v>
      </c>
    </row>
    <row r="51" spans="1:17" x14ac:dyDescent="0.45">
      <c r="A51" s="25" t="s">
        <v>14</v>
      </c>
      <c r="B51" s="25" t="s">
        <v>13</v>
      </c>
      <c r="C51" s="25" t="s">
        <v>64</v>
      </c>
      <c r="D51" s="25" t="s">
        <v>65</v>
      </c>
      <c r="E51" s="25" t="s">
        <v>15</v>
      </c>
      <c r="F51" s="25" t="s">
        <v>12</v>
      </c>
      <c r="G51" s="19"/>
      <c r="H51" s="19"/>
      <c r="N51" s="25" t="s">
        <v>14</v>
      </c>
      <c r="O51" s="22">
        <f t="shared" si="1"/>
        <v>0</v>
      </c>
      <c r="P51" s="47">
        <f t="shared" si="3"/>
        <v>0.39865457263309306</v>
      </c>
      <c r="Q51" s="47">
        <f t="shared" si="2"/>
        <v>0.74097467817718832</v>
      </c>
    </row>
    <row r="52" spans="1:17" x14ac:dyDescent="0.45">
      <c r="A52" s="20" t="s">
        <v>3</v>
      </c>
      <c r="B52" s="20" t="s">
        <v>0</v>
      </c>
      <c r="C52" s="20" t="s">
        <v>2</v>
      </c>
      <c r="D52" s="21" t="s">
        <v>4</v>
      </c>
      <c r="E52" s="21" t="s">
        <v>42</v>
      </c>
      <c r="F52" s="21" t="s">
        <v>46</v>
      </c>
      <c r="G52" s="19"/>
      <c r="H52" s="19"/>
      <c r="N52" s="20" t="s">
        <v>3</v>
      </c>
      <c r="O52" s="22">
        <f t="shared" si="1"/>
        <v>0</v>
      </c>
      <c r="P52" s="47">
        <f t="shared" si="3"/>
        <v>0.39865457263309306</v>
      </c>
      <c r="Q52" s="47">
        <f t="shared" si="2"/>
        <v>-0.70560345017968196</v>
      </c>
    </row>
    <row r="53" spans="1:17" x14ac:dyDescent="0.45">
      <c r="A53" s="21" t="s">
        <v>70</v>
      </c>
      <c r="B53" s="20" t="s">
        <v>1</v>
      </c>
      <c r="C53" s="21" t="s">
        <v>46</v>
      </c>
      <c r="D53" s="21" t="s">
        <v>72</v>
      </c>
      <c r="E53" s="26" t="s">
        <v>71</v>
      </c>
      <c r="F53" s="19"/>
      <c r="G53" s="19"/>
      <c r="H53" s="19"/>
      <c r="N53" s="21" t="s">
        <v>70</v>
      </c>
      <c r="O53" s="22">
        <f t="shared" si="1"/>
        <v>0</v>
      </c>
      <c r="P53" s="47">
        <f t="shared" si="3"/>
        <v>-2.5015073077784762</v>
      </c>
      <c r="Q53" s="47">
        <f t="shared" si="2"/>
        <v>-0.30234773172496554</v>
      </c>
    </row>
    <row r="54" spans="1:17" x14ac:dyDescent="0.45">
      <c r="A54" s="21" t="s">
        <v>72</v>
      </c>
      <c r="B54" s="21" t="s">
        <v>70</v>
      </c>
      <c r="C54" s="26" t="s">
        <v>71</v>
      </c>
      <c r="D54" s="20" t="s">
        <v>1</v>
      </c>
      <c r="E54" s="19"/>
      <c r="F54" s="19"/>
      <c r="G54" s="19"/>
      <c r="H54" s="19"/>
      <c r="N54" s="21" t="s">
        <v>72</v>
      </c>
      <c r="O54" s="22">
        <f t="shared" si="1"/>
        <v>0</v>
      </c>
      <c r="P54" s="47">
        <f t="shared" si="3"/>
        <v>6.9979810142642665E-2</v>
      </c>
      <c r="Q54" s="47">
        <f t="shared" si="2"/>
        <v>-0.26267851577028062</v>
      </c>
    </row>
    <row r="55" spans="1:17" x14ac:dyDescent="0.45">
      <c r="A55" s="25" t="s">
        <v>16</v>
      </c>
      <c r="B55" s="25" t="s">
        <v>12</v>
      </c>
      <c r="C55" s="25" t="s">
        <v>15</v>
      </c>
      <c r="D55" s="25" t="s">
        <v>55</v>
      </c>
      <c r="E55" s="25" t="s">
        <v>56</v>
      </c>
      <c r="F55" s="19"/>
      <c r="G55" s="19"/>
      <c r="H55" s="19"/>
      <c r="N55" s="25" t="s">
        <v>16</v>
      </c>
      <c r="O55" s="22">
        <f t="shared" si="1"/>
        <v>0</v>
      </c>
      <c r="P55" s="47">
        <f t="shared" si="3"/>
        <v>-0.33425236901227906</v>
      </c>
      <c r="Q55" s="47">
        <f t="shared" si="2"/>
        <v>0.57167040056177698</v>
      </c>
    </row>
    <row r="56" spans="1:17" x14ac:dyDescent="0.45">
      <c r="A56" s="25" t="s">
        <v>13</v>
      </c>
      <c r="B56" s="25" t="s">
        <v>64</v>
      </c>
      <c r="C56" s="25" t="s">
        <v>14</v>
      </c>
      <c r="D56" s="25" t="s">
        <v>12</v>
      </c>
      <c r="E56" s="19"/>
      <c r="F56" s="19"/>
      <c r="G56" s="19"/>
      <c r="H56" s="19"/>
      <c r="N56" s="25" t="s">
        <v>13</v>
      </c>
      <c r="O56" s="22">
        <f t="shared" si="1"/>
        <v>0</v>
      </c>
      <c r="P56" s="47">
        <f t="shared" si="3"/>
        <v>0.39865457263309306</v>
      </c>
      <c r="Q56" s="47">
        <f t="shared" si="2"/>
        <v>0.99256504103114584</v>
      </c>
    </row>
    <row r="57" spans="1:17" x14ac:dyDescent="0.45">
      <c r="A57" s="28" t="s">
        <v>51</v>
      </c>
      <c r="B57" s="28" t="s">
        <v>28</v>
      </c>
      <c r="C57" s="28" t="s">
        <v>50</v>
      </c>
      <c r="D57" s="25" t="s">
        <v>29</v>
      </c>
      <c r="E57" s="25" t="s">
        <v>65</v>
      </c>
      <c r="F57" s="25" t="s">
        <v>15</v>
      </c>
      <c r="G57" s="19"/>
      <c r="H57" s="19"/>
      <c r="N57" s="28" t="s">
        <v>51</v>
      </c>
      <c r="O57" s="22">
        <f t="shared" si="1"/>
        <v>0</v>
      </c>
      <c r="P57" s="47">
        <f t="shared" si="3"/>
        <v>0.18117766024774515</v>
      </c>
      <c r="Q57" s="47">
        <f t="shared" si="2"/>
        <v>0.60716854753048244</v>
      </c>
    </row>
    <row r="58" spans="1:17" x14ac:dyDescent="0.45">
      <c r="A58" s="28" t="s">
        <v>60</v>
      </c>
      <c r="B58" s="28" t="s">
        <v>59</v>
      </c>
      <c r="C58" s="25" t="s">
        <v>58</v>
      </c>
      <c r="D58" s="25" t="s">
        <v>54</v>
      </c>
      <c r="E58" s="19"/>
      <c r="F58" s="19"/>
      <c r="G58" s="19"/>
      <c r="H58" s="19"/>
      <c r="N58" s="28" t="s">
        <v>60</v>
      </c>
      <c r="O58" s="22">
        <f t="shared" si="1"/>
        <v>0</v>
      </c>
      <c r="P58" s="47">
        <f t="shared" si="3"/>
        <v>0.39865457263309306</v>
      </c>
      <c r="Q58" s="47">
        <f t="shared" si="2"/>
        <v>0.96809819658134588</v>
      </c>
    </row>
    <row r="59" spans="1:17" x14ac:dyDescent="0.45">
      <c r="A59" s="25" t="s">
        <v>56</v>
      </c>
      <c r="B59" s="25" t="s">
        <v>16</v>
      </c>
      <c r="C59" s="25" t="s">
        <v>55</v>
      </c>
      <c r="D59" s="25" t="s">
        <v>54</v>
      </c>
      <c r="E59" s="25" t="s">
        <v>57</v>
      </c>
      <c r="F59" s="25" t="s">
        <v>12</v>
      </c>
      <c r="G59" s="19"/>
      <c r="H59" s="19"/>
      <c r="N59" s="25" t="s">
        <v>56</v>
      </c>
      <c r="O59" s="22">
        <f t="shared" si="1"/>
        <v>0</v>
      </c>
      <c r="P59" s="47">
        <f t="shared" si="3"/>
        <v>0.37120078528805739</v>
      </c>
      <c r="Q59" s="47">
        <f t="shared" si="2"/>
        <v>0.67250011855277969</v>
      </c>
    </row>
    <row r="60" spans="1:17" x14ac:dyDescent="0.45">
      <c r="A60" s="25" t="s">
        <v>58</v>
      </c>
      <c r="B60" s="25" t="s">
        <v>54</v>
      </c>
      <c r="C60" s="28" t="s">
        <v>60</v>
      </c>
      <c r="D60" s="25" t="s">
        <v>57</v>
      </c>
      <c r="E60" s="19"/>
      <c r="F60" s="19"/>
      <c r="G60" s="19"/>
      <c r="H60" s="19"/>
      <c r="N60" s="25" t="s">
        <v>58</v>
      </c>
      <c r="O60" s="22">
        <f t="shared" si="1"/>
        <v>0</v>
      </c>
      <c r="P60" s="47">
        <f t="shared" si="3"/>
        <v>0.39865457263309306</v>
      </c>
      <c r="Q60" s="47">
        <f t="shared" si="2"/>
        <v>0.96809819658134588</v>
      </c>
    </row>
    <row r="61" spans="1:17" x14ac:dyDescent="0.45">
      <c r="A61" s="26" t="s">
        <v>21</v>
      </c>
      <c r="B61" s="26" t="s">
        <v>18</v>
      </c>
      <c r="C61" s="26" t="s">
        <v>17</v>
      </c>
      <c r="D61" s="26" t="s">
        <v>20</v>
      </c>
      <c r="E61" s="26" t="s">
        <v>61</v>
      </c>
      <c r="F61" s="26" t="s">
        <v>62</v>
      </c>
      <c r="G61" s="19"/>
      <c r="H61" s="19"/>
      <c r="N61" s="26" t="s">
        <v>21</v>
      </c>
      <c r="O61" s="22">
        <f t="shared" si="1"/>
        <v>0</v>
      </c>
      <c r="P61" s="47">
        <f t="shared" si="3"/>
        <v>-0.62892629400371725</v>
      </c>
      <c r="Q61" s="47">
        <f t="shared" si="2"/>
        <v>0.54608441717982337</v>
      </c>
    </row>
    <row r="62" spans="1:17" x14ac:dyDescent="0.45">
      <c r="A62" s="27" t="s">
        <v>22</v>
      </c>
      <c r="B62" s="21" t="s">
        <v>53</v>
      </c>
      <c r="C62" s="21" t="s">
        <v>47</v>
      </c>
      <c r="D62" s="27" t="s">
        <v>48</v>
      </c>
      <c r="E62" s="27" t="s">
        <v>69</v>
      </c>
      <c r="F62" s="26" t="s">
        <v>18</v>
      </c>
      <c r="G62" s="26" t="s">
        <v>17</v>
      </c>
      <c r="H62" s="26" t="s">
        <v>19</v>
      </c>
      <c r="N62" s="27" t="s">
        <v>22</v>
      </c>
      <c r="O62" s="22">
        <f t="shared" si="1"/>
        <v>0</v>
      </c>
      <c r="P62" s="47">
        <f t="shared" si="3"/>
        <v>0.39865457263309306</v>
      </c>
      <c r="Q62" s="47">
        <f t="shared" si="2"/>
        <v>-0.33365865415880225</v>
      </c>
    </row>
    <row r="63" spans="1:17" x14ac:dyDescent="0.45">
      <c r="A63" s="24" t="s">
        <v>9</v>
      </c>
      <c r="B63" s="24" t="s">
        <v>10</v>
      </c>
      <c r="C63" s="23" t="s">
        <v>6</v>
      </c>
      <c r="D63" s="23" t="s">
        <v>5</v>
      </c>
      <c r="E63" s="26" t="s">
        <v>20</v>
      </c>
      <c r="F63" s="19"/>
      <c r="G63" s="19"/>
      <c r="H63" s="19"/>
      <c r="N63" s="24" t="s">
        <v>9</v>
      </c>
      <c r="O63" s="22">
        <f t="shared" si="1"/>
        <v>0</v>
      </c>
      <c r="P63" s="47">
        <f t="shared" si="3"/>
        <v>0.39865457263309306</v>
      </c>
      <c r="Q63" s="47">
        <f t="shared" si="2"/>
        <v>0.94556708062574346</v>
      </c>
    </row>
    <row r="64" spans="1:17" x14ac:dyDescent="0.45">
      <c r="A64" s="24" t="s">
        <v>41</v>
      </c>
      <c r="B64" s="24" t="s">
        <v>39</v>
      </c>
      <c r="C64" s="24" t="s">
        <v>40</v>
      </c>
      <c r="D64" s="24" t="s">
        <v>27</v>
      </c>
      <c r="E64" s="19"/>
      <c r="F64" s="19"/>
      <c r="G64" s="19"/>
      <c r="H64" s="19"/>
      <c r="N64" s="24" t="s">
        <v>41</v>
      </c>
      <c r="O64" s="22">
        <f t="shared" si="1"/>
        <v>0</v>
      </c>
      <c r="P64" s="47">
        <f t="shared" si="3"/>
        <v>0.39865457263309306</v>
      </c>
      <c r="Q64" s="47">
        <f t="shared" si="2"/>
        <v>0.98378670323917428</v>
      </c>
    </row>
    <row r="65" spans="1:27" x14ac:dyDescent="0.45">
      <c r="A65" s="21" t="s">
        <v>46</v>
      </c>
      <c r="B65" s="20" t="s">
        <v>2</v>
      </c>
      <c r="C65" s="20" t="s">
        <v>3</v>
      </c>
      <c r="D65" s="20" t="s">
        <v>1</v>
      </c>
      <c r="E65" s="21" t="s">
        <v>70</v>
      </c>
      <c r="F65" s="21" t="s">
        <v>53</v>
      </c>
      <c r="G65" s="21" t="s">
        <v>47</v>
      </c>
      <c r="H65" s="21" t="s">
        <v>42</v>
      </c>
      <c r="I65" s="26" t="s">
        <v>71</v>
      </c>
      <c r="N65" s="21" t="s">
        <v>46</v>
      </c>
      <c r="O65" s="22">
        <f t="shared" si="1"/>
        <v>0</v>
      </c>
      <c r="P65" s="47">
        <f t="shared" si="3"/>
        <v>0.2966142814277245</v>
      </c>
      <c r="Q65" s="47">
        <f t="shared" si="2"/>
        <v>-1.7894748191078595</v>
      </c>
    </row>
    <row r="66" spans="1:27" x14ac:dyDescent="0.45">
      <c r="A66" s="28" t="s">
        <v>68</v>
      </c>
      <c r="B66" s="28" t="s">
        <v>52</v>
      </c>
      <c r="C66" s="28" t="s">
        <v>59</v>
      </c>
      <c r="D66" s="25" t="s">
        <v>55</v>
      </c>
      <c r="E66" s="19"/>
      <c r="F66" s="19"/>
      <c r="G66" s="19"/>
      <c r="H66" s="19"/>
      <c r="I66" s="19"/>
      <c r="N66" s="28" t="s">
        <v>68</v>
      </c>
      <c r="O66" s="22">
        <f t="shared" si="1"/>
        <v>0</v>
      </c>
      <c r="P66" s="47">
        <f t="shared" ref="P66:P73" si="4">-STANDARDIZE(B142,AVERAGE($B$78:$B$149),_xlfn.STDEV.P($B$78:$B$149))</f>
        <v>0.29705629231521163</v>
      </c>
      <c r="Q66" s="47">
        <f t="shared" si="2"/>
        <v>-1.2188461454731412</v>
      </c>
    </row>
    <row r="67" spans="1:27" x14ac:dyDescent="0.45">
      <c r="A67" s="23" t="s">
        <v>44</v>
      </c>
      <c r="B67" s="23" t="s">
        <v>32</v>
      </c>
      <c r="C67" s="23" t="s">
        <v>7</v>
      </c>
      <c r="D67" s="23" t="s">
        <v>23</v>
      </c>
      <c r="E67" s="23" t="s">
        <v>45</v>
      </c>
      <c r="F67" s="27" t="s">
        <v>33</v>
      </c>
      <c r="G67" s="19"/>
      <c r="H67" s="19"/>
      <c r="I67" s="19"/>
      <c r="N67" s="23" t="s">
        <v>44</v>
      </c>
      <c r="O67" s="22">
        <f t="shared" ref="O67:O73" si="5">SUM(AD143:AN143)</f>
        <v>0</v>
      </c>
      <c r="P67" s="47">
        <f t="shared" si="4"/>
        <v>0.39865457263309306</v>
      </c>
      <c r="Q67" s="47">
        <f t="shared" ref="Q67:Q73" si="6">-STANDARDIZE(M143,AVERAGE($M$78:$M$149),_xlfn.STDEV.P($M$78:$M$149))</f>
        <v>0.22411607730503844</v>
      </c>
    </row>
    <row r="68" spans="1:27" x14ac:dyDescent="0.45">
      <c r="A68" s="25" t="s">
        <v>55</v>
      </c>
      <c r="B68" s="25" t="s">
        <v>15</v>
      </c>
      <c r="C68" s="25" t="s">
        <v>16</v>
      </c>
      <c r="D68" s="25" t="s">
        <v>56</v>
      </c>
      <c r="E68" s="25" t="s">
        <v>54</v>
      </c>
      <c r="F68" s="28" t="s">
        <v>52</v>
      </c>
      <c r="G68" s="28" t="s">
        <v>68</v>
      </c>
      <c r="H68" s="28" t="s">
        <v>59</v>
      </c>
      <c r="I68" s="19"/>
      <c r="N68" s="25" t="s">
        <v>55</v>
      </c>
      <c r="O68" s="22">
        <f t="shared" si="5"/>
        <v>0</v>
      </c>
      <c r="P68" s="47">
        <f t="shared" si="4"/>
        <v>0.39865457263309306</v>
      </c>
      <c r="Q68" s="47">
        <f t="shared" si="6"/>
        <v>-1.6642076303923101</v>
      </c>
    </row>
    <row r="69" spans="1:27" x14ac:dyDescent="0.45">
      <c r="A69" s="24" t="s">
        <v>36</v>
      </c>
      <c r="B69" s="24" t="s">
        <v>10</v>
      </c>
      <c r="C69" s="24" t="s">
        <v>40</v>
      </c>
      <c r="D69" s="24" t="s">
        <v>38</v>
      </c>
      <c r="E69" s="24" t="s">
        <v>35</v>
      </c>
      <c r="F69" s="24" t="s">
        <v>34</v>
      </c>
      <c r="G69" s="26" t="s">
        <v>37</v>
      </c>
      <c r="H69" s="26" t="s">
        <v>20</v>
      </c>
      <c r="I69" s="26" t="s">
        <v>61</v>
      </c>
      <c r="N69" s="24" t="s">
        <v>36</v>
      </c>
      <c r="O69" s="22">
        <f t="shared" si="5"/>
        <v>0</v>
      </c>
      <c r="P69" s="47">
        <f t="shared" si="4"/>
        <v>0.27501619387418536</v>
      </c>
      <c r="Q69" s="47">
        <f t="shared" si="6"/>
        <v>0.46280403134145037</v>
      </c>
    </row>
    <row r="70" spans="1:27" x14ac:dyDescent="0.45">
      <c r="A70" s="23" t="s">
        <v>31</v>
      </c>
      <c r="B70" s="23" t="s">
        <v>6</v>
      </c>
      <c r="C70" s="23" t="s">
        <v>30</v>
      </c>
      <c r="D70" s="27" t="s">
        <v>69</v>
      </c>
      <c r="E70" s="27" t="s">
        <v>33</v>
      </c>
      <c r="F70" s="26" t="s">
        <v>19</v>
      </c>
      <c r="G70" s="26" t="s">
        <v>20</v>
      </c>
      <c r="H70" s="19"/>
      <c r="I70" s="19"/>
      <c r="N70" s="23" t="s">
        <v>31</v>
      </c>
      <c r="O70" s="22">
        <f t="shared" si="5"/>
        <v>0</v>
      </c>
      <c r="P70" s="47">
        <f t="shared" si="4"/>
        <v>-2.1405581947597967</v>
      </c>
      <c r="Q70" s="47">
        <f t="shared" si="6"/>
        <v>-0.35026362104453596</v>
      </c>
    </row>
    <row r="71" spans="1:27" x14ac:dyDescent="0.45">
      <c r="A71" s="23" t="s">
        <v>6</v>
      </c>
      <c r="B71" s="23" t="s">
        <v>30</v>
      </c>
      <c r="C71" s="23" t="s">
        <v>31</v>
      </c>
      <c r="D71" s="23" t="s">
        <v>5</v>
      </c>
      <c r="E71" s="23" t="s">
        <v>7</v>
      </c>
      <c r="F71" s="26" t="s">
        <v>20</v>
      </c>
      <c r="G71" s="24" t="s">
        <v>9</v>
      </c>
      <c r="H71" s="19"/>
      <c r="I71" s="19"/>
      <c r="N71" s="23" t="s">
        <v>6</v>
      </c>
      <c r="O71" s="22">
        <f t="shared" si="5"/>
        <v>0</v>
      </c>
      <c r="P71" s="47">
        <f t="shared" si="4"/>
        <v>0.39865457263309306</v>
      </c>
      <c r="Q71" s="47">
        <f t="shared" si="6"/>
        <v>-4.1578079729327852E-2</v>
      </c>
    </row>
    <row r="72" spans="1:27" x14ac:dyDescent="0.45">
      <c r="A72" s="27" t="s">
        <v>69</v>
      </c>
      <c r="B72" s="27" t="s">
        <v>22</v>
      </c>
      <c r="C72" s="27" t="s">
        <v>48</v>
      </c>
      <c r="D72" s="27" t="s">
        <v>33</v>
      </c>
      <c r="E72" s="26" t="s">
        <v>19</v>
      </c>
      <c r="F72" s="23" t="s">
        <v>31</v>
      </c>
      <c r="G72" s="19"/>
      <c r="H72" s="19"/>
      <c r="I72" s="19"/>
      <c r="N72" s="27" t="s">
        <v>69</v>
      </c>
      <c r="O72" s="22">
        <f t="shared" si="5"/>
        <v>0</v>
      </c>
      <c r="P72" s="47">
        <f t="shared" si="4"/>
        <v>0.39865457263309306</v>
      </c>
      <c r="Q72" s="47">
        <f t="shared" si="6"/>
        <v>-1.6294893558290819</v>
      </c>
      <c r="AA72" s="1">
        <f>+W74</f>
        <v>0</v>
      </c>
    </row>
    <row r="73" spans="1:27" x14ac:dyDescent="0.45">
      <c r="A73" s="23" t="s">
        <v>7</v>
      </c>
      <c r="B73" s="23" t="s">
        <v>6</v>
      </c>
      <c r="C73" s="23" t="s">
        <v>30</v>
      </c>
      <c r="D73" s="23" t="s">
        <v>32</v>
      </c>
      <c r="E73" s="23" t="s">
        <v>44</v>
      </c>
      <c r="F73" s="23" t="s">
        <v>45</v>
      </c>
      <c r="G73" s="23" t="s">
        <v>23</v>
      </c>
      <c r="H73" s="23" t="s">
        <v>8</v>
      </c>
      <c r="I73" s="23" t="s">
        <v>5</v>
      </c>
      <c r="N73" s="23" t="s">
        <v>7</v>
      </c>
      <c r="O73" s="22">
        <f t="shared" si="5"/>
        <v>0</v>
      </c>
      <c r="P73" s="47">
        <f t="shared" si="4"/>
        <v>0.39865457263309306</v>
      </c>
      <c r="Q73" s="47">
        <f t="shared" si="6"/>
        <v>0.53280161862024655</v>
      </c>
    </row>
    <row r="74" spans="1:27" x14ac:dyDescent="0.45">
      <c r="N74" s="48"/>
    </row>
    <row r="75" spans="1:27" ht="17" thickBot="1" x14ac:dyDescent="0.5">
      <c r="B75" s="48"/>
      <c r="N75" s="48"/>
    </row>
    <row r="76" spans="1:27" x14ac:dyDescent="0.45">
      <c r="B76" s="33" t="s">
        <v>2895</v>
      </c>
      <c r="C76" s="31"/>
      <c r="D76" s="31"/>
      <c r="E76" s="31"/>
      <c r="F76" s="31"/>
      <c r="G76" s="31"/>
      <c r="H76" s="31"/>
      <c r="I76" s="31"/>
      <c r="J76" s="31"/>
      <c r="K76" s="31"/>
      <c r="L76" s="32"/>
      <c r="M76" s="48"/>
    </row>
    <row r="77" spans="1:27" ht="17" thickBot="1" x14ac:dyDescent="0.5">
      <c r="B77" s="49" t="s">
        <v>73</v>
      </c>
      <c r="C77" s="38">
        <v>1</v>
      </c>
      <c r="D77" s="38">
        <v>2</v>
      </c>
      <c r="E77" s="38">
        <v>3</v>
      </c>
      <c r="F77" s="38">
        <v>4</v>
      </c>
      <c r="G77" s="38">
        <v>5</v>
      </c>
      <c r="H77" s="38">
        <v>6</v>
      </c>
      <c r="I77" s="38">
        <v>7</v>
      </c>
      <c r="J77" s="38">
        <v>8</v>
      </c>
      <c r="K77" s="38">
        <v>9</v>
      </c>
      <c r="L77" s="39">
        <v>10</v>
      </c>
      <c r="M77" s="1" t="s">
        <v>170</v>
      </c>
      <c r="N77" s="48"/>
    </row>
    <row r="78" spans="1:27" x14ac:dyDescent="0.45">
      <c r="A78" s="1" t="s">
        <v>0</v>
      </c>
      <c r="B78" s="50">
        <f>IFERROR(INDEX(dataset_okres!$G$2:$G$83,MATCH(Calc_m2!A2,dataset_okres!$B$2:$B$83,0)),"n/a")</f>
        <v>0</v>
      </c>
      <c r="C78" s="51">
        <f>IFERROR(INDEX(dataset_okres!$G$2:$G$83,MATCH(Calc_m2!B2,dataset_okres!$B$2:$B$83,0)),"n/a")</f>
        <v>0</v>
      </c>
      <c r="D78" s="51">
        <f>IFERROR(INDEX(dataset_okres!$G$2:$G$83,MATCH(Calc_m2!C2,dataset_okres!$B$2:$B$83,0)),"n/a")</f>
        <v>0</v>
      </c>
      <c r="E78" s="51">
        <f>IFERROR(INDEX(dataset_okres!$G$2:$G$83,MATCH(Calc_m2!D2,dataset_okres!$B$2:$B$83,0)),"n/a")</f>
        <v>0</v>
      </c>
      <c r="F78" s="51">
        <f>IFERROR(INDEX(dataset_okres!$G$2:$G$83,MATCH(Calc_m2!E2,dataset_okres!$B$2:$B$83,0)),"n/a")</f>
        <v>29684</v>
      </c>
      <c r="G78" s="51" t="str">
        <f>IFERROR(INDEX(dataset_okres!$G$2:$G$83,MATCH(Calc_m2!F2,dataset_okres!$B$2:$B$83,0)),"n/a")</f>
        <v>n/a</v>
      </c>
      <c r="H78" s="51" t="str">
        <f>IFERROR(INDEX(dataset_okres!$G$2:$G$83,MATCH(Calc_m2!G2,dataset_okres!$B$2:$B$83,0)),"n/a")</f>
        <v>n/a</v>
      </c>
      <c r="I78" s="51" t="str">
        <f>IFERROR(INDEX(dataset_okres!$G$2:$G$83,MATCH(Calc_m2!H2,dataset_okres!$B$2:$B$83,0)),"n/a")</f>
        <v>n/a</v>
      </c>
      <c r="J78" s="51" t="str">
        <f>IFERROR(INDEX(dataset_okres!$G$2:$G$83,MATCH(Calc_m2!I2,dataset_okres!$B$2:$B$83,0)),"n/a")</f>
        <v>n/a</v>
      </c>
      <c r="K78" s="51" t="str">
        <f>IFERROR(INDEX(dataset_okres!$G$2:$G$83,MATCH(Calc_m2!J2,dataset_okres!$B$2:$B$83,0)),"n/a")</f>
        <v>n/a</v>
      </c>
      <c r="L78" s="52" t="str">
        <f>IFERROR(INDEX(dataset_okres!$G$2:$G$83,MATCH(Calc_m2!K2,dataset_okres!$B$2:$B$83,0)),"n/a")</f>
        <v>n/a</v>
      </c>
      <c r="M78" s="48">
        <f>SUM(B78:L78)</f>
        <v>29684</v>
      </c>
    </row>
    <row r="79" spans="1:27" x14ac:dyDescent="0.45">
      <c r="A79" s="1" t="s">
        <v>5</v>
      </c>
      <c r="B79" s="53">
        <f>IFERROR(INDEX(dataset_okres!$G$2:$G$83,MATCH(Calc_m2!A3,dataset_okres!$B$2:$B$83,0)),"n/a")</f>
        <v>0</v>
      </c>
      <c r="C79" s="54">
        <f>IFERROR(INDEX(dataset_okres!$G$2:$G$83,MATCH(Calc_m2!B3,dataset_okres!$B$2:$B$83,0)),"n/a")</f>
        <v>0</v>
      </c>
      <c r="D79" s="54">
        <f>IFERROR(INDEX(dataset_okres!$G$2:$G$83,MATCH(Calc_m2!C3,dataset_okres!$B$2:$B$83,0)),"n/a")</f>
        <v>0</v>
      </c>
      <c r="E79" s="54">
        <f>IFERROR(INDEX(dataset_okres!$G$2:$G$83,MATCH(Calc_m2!D3,dataset_okres!$B$2:$B$83,0)),"n/a")</f>
        <v>0</v>
      </c>
      <c r="F79" s="54">
        <f>IFERROR(INDEX(dataset_okres!$G$2:$G$83,MATCH(Calc_m2!E3,dataset_okres!$B$2:$B$83,0)),"n/a")</f>
        <v>0</v>
      </c>
      <c r="G79" s="54">
        <f>IFERROR(INDEX(dataset_okres!$G$2:$G$83,MATCH(Calc_m2!F3,dataset_okres!$B$2:$B$83,0)),"n/a")</f>
        <v>0</v>
      </c>
      <c r="H79" s="54">
        <f>IFERROR(INDEX(dataset_okres!$G$2:$G$83,MATCH(Calc_m2!G3,dataset_okres!$B$2:$B$83,0)),"n/a")</f>
        <v>0</v>
      </c>
      <c r="I79" s="54">
        <f>IFERROR(INDEX(dataset_okres!$G$2:$G$83,MATCH(Calc_m2!H3,dataset_okres!$B$2:$B$83,0)),"n/a")</f>
        <v>271367</v>
      </c>
      <c r="J79" s="54" t="str">
        <f>IFERROR(INDEX(dataset_okres!$G$2:$G$83,MATCH(Calc_m2!I3,dataset_okres!$B$2:$B$83,0)),"n/a")</f>
        <v>n/a</v>
      </c>
      <c r="K79" s="54" t="str">
        <f>IFERROR(INDEX(dataset_okres!$G$2:$G$83,MATCH(Calc_m2!J3,dataset_okres!$B$2:$B$83,0)),"n/a")</f>
        <v>n/a</v>
      </c>
      <c r="L79" s="55" t="str">
        <f>IFERROR(INDEX(dataset_okres!$G$2:$G$83,MATCH(Calc_m2!K3,dataset_okres!$B$2:$B$83,0)),"n/a")</f>
        <v>n/a</v>
      </c>
      <c r="M79" s="48">
        <f t="shared" ref="M79:M142" si="7">SUM(B79:L79)</f>
        <v>271367</v>
      </c>
    </row>
    <row r="80" spans="1:27" x14ac:dyDescent="0.45">
      <c r="A80" s="1" t="s">
        <v>12</v>
      </c>
      <c r="B80" s="53">
        <f>IFERROR(INDEX(dataset_okres!$G$2:$G$83,MATCH(Calc_m2!A4,dataset_okres!$B$2:$B$83,0)),"n/a")</f>
        <v>0</v>
      </c>
      <c r="C80" s="54">
        <f>IFERROR(INDEX(dataset_okres!$G$2:$G$83,MATCH(Calc_m2!B4,dataset_okres!$B$2:$B$83,0)),"n/a")</f>
        <v>0</v>
      </c>
      <c r="D80" s="54">
        <f>IFERROR(INDEX(dataset_okres!$G$2:$G$83,MATCH(Calc_m2!C4,dataset_okres!$B$2:$B$83,0)),"n/a")</f>
        <v>0</v>
      </c>
      <c r="E80" s="54">
        <f>IFERROR(INDEX(dataset_okres!$G$2:$G$83,MATCH(Calc_m2!D4,dataset_okres!$B$2:$B$83,0)),"n/a")</f>
        <v>85312</v>
      </c>
      <c r="F80" s="54">
        <f>IFERROR(INDEX(dataset_okres!$G$2:$G$83,MATCH(Calc_m2!E4,dataset_okres!$B$2:$B$83,0)),"n/a")</f>
        <v>194000</v>
      </c>
      <c r="G80" s="54">
        <f>IFERROR(INDEX(dataset_okres!$G$2:$G$83,MATCH(Calc_m2!F4,dataset_okres!$B$2:$B$83,0)),"n/a")</f>
        <v>7267</v>
      </c>
      <c r="H80" s="54" t="str">
        <f>IFERROR(INDEX(dataset_okres!$G$2:$G$83,MATCH(Calc_m2!G4,dataset_okres!$B$2:$B$83,0)),"n/a")</f>
        <v>n/a</v>
      </c>
      <c r="I80" s="54" t="str">
        <f>IFERROR(INDEX(dataset_okres!$G$2:$G$83,MATCH(Calc_m2!H4,dataset_okres!$B$2:$B$83,0)),"n/a")</f>
        <v>n/a</v>
      </c>
      <c r="J80" s="54" t="str">
        <f>IFERROR(INDEX(dataset_okres!$G$2:$G$83,MATCH(Calc_m2!I4,dataset_okres!$B$2:$B$83,0)),"n/a")</f>
        <v>n/a</v>
      </c>
      <c r="K80" s="54" t="str">
        <f>IFERROR(INDEX(dataset_okres!$G$2:$G$83,MATCH(Calc_m2!J4,dataset_okres!$B$2:$B$83,0)),"n/a")</f>
        <v>n/a</v>
      </c>
      <c r="L80" s="55" t="str">
        <f>IFERROR(INDEX(dataset_okres!$G$2:$G$83,MATCH(Calc_m2!K4,dataset_okres!$B$2:$B$83,0)),"n/a")</f>
        <v>n/a</v>
      </c>
      <c r="M80" s="48">
        <f t="shared" si="7"/>
        <v>286579</v>
      </c>
    </row>
    <row r="81" spans="1:13" x14ac:dyDescent="0.45">
      <c r="A81" s="1" t="s">
        <v>17</v>
      </c>
      <c r="B81" s="53">
        <f>IFERROR(INDEX(dataset_okres!$G$2:$G$83,MATCH(Calc_m2!A5,dataset_okres!$B$2:$B$83,0)),"n/a")</f>
        <v>0</v>
      </c>
      <c r="C81" s="54">
        <f>IFERROR(INDEX(dataset_okres!$G$2:$G$83,MATCH(Calc_m2!B5,dataset_okres!$B$2:$B$83,0)),"n/a")</f>
        <v>0</v>
      </c>
      <c r="D81" s="54">
        <f>IFERROR(INDEX(dataset_okres!$G$2:$G$83,MATCH(Calc_m2!C5,dataset_okres!$B$2:$B$83,0)),"n/a")</f>
        <v>0</v>
      </c>
      <c r="E81" s="54">
        <f>IFERROR(INDEX(dataset_okres!$G$2:$G$83,MATCH(Calc_m2!D5,dataset_okres!$B$2:$B$83,0)),"n/a")</f>
        <v>32000</v>
      </c>
      <c r="F81" s="54">
        <f>IFERROR(INDEX(dataset_okres!$G$2:$G$83,MATCH(Calc_m2!E5,dataset_okres!$B$2:$B$83,0)),"n/a")</f>
        <v>272000</v>
      </c>
      <c r="G81" s="54">
        <f>IFERROR(INDEX(dataset_okres!$G$2:$G$83,MATCH(Calc_m2!F5,dataset_okres!$B$2:$B$83,0)),"n/a")</f>
        <v>0</v>
      </c>
      <c r="H81" s="54" t="str">
        <f>IFERROR(INDEX(dataset_okres!$G$2:$G$83,MATCH(Calc_m2!G5,dataset_okres!$B$2:$B$83,0)),"n/a")</f>
        <v>n/a</v>
      </c>
      <c r="I81" s="54" t="str">
        <f>IFERROR(INDEX(dataset_okres!$G$2:$G$83,MATCH(Calc_m2!H5,dataset_okres!$B$2:$B$83,0)),"n/a")</f>
        <v>n/a</v>
      </c>
      <c r="J81" s="54" t="str">
        <f>IFERROR(INDEX(dataset_okres!$G$2:$G$83,MATCH(Calc_m2!I5,dataset_okres!$B$2:$B$83,0)),"n/a")</f>
        <v>n/a</v>
      </c>
      <c r="K81" s="54" t="str">
        <f>IFERROR(INDEX(dataset_okres!$G$2:$G$83,MATCH(Calc_m2!J5,dataset_okres!$B$2:$B$83,0)),"n/a")</f>
        <v>n/a</v>
      </c>
      <c r="L81" s="55" t="str">
        <f>IFERROR(INDEX(dataset_okres!$G$2:$G$83,MATCH(Calc_m2!K5,dataset_okres!$B$2:$B$83,0)),"n/a")</f>
        <v>n/a</v>
      </c>
      <c r="M81" s="48">
        <f t="shared" si="7"/>
        <v>304000</v>
      </c>
    </row>
    <row r="82" spans="1:13" x14ac:dyDescent="0.45">
      <c r="A82" s="1" t="s">
        <v>8</v>
      </c>
      <c r="B82" s="53">
        <f>IFERROR(INDEX(dataset_okres!$G$2:$G$83,MATCH(Calc_m2!A6,dataset_okres!$B$2:$B$83,0)),"n/a")</f>
        <v>0</v>
      </c>
      <c r="C82" s="54">
        <f>IFERROR(INDEX(dataset_okres!$G$2:$G$83,MATCH(Calc_m2!B6,dataset_okres!$B$2:$B$83,0)),"n/a")</f>
        <v>0</v>
      </c>
      <c r="D82" s="54">
        <f>IFERROR(INDEX(dataset_okres!$G$2:$G$83,MATCH(Calc_m2!C6,dataset_okres!$B$2:$B$83,0)),"n/a")</f>
        <v>0</v>
      </c>
      <c r="E82" s="54">
        <f>IFERROR(INDEX(dataset_okres!$G$2:$G$83,MATCH(Calc_m2!D6,dataset_okres!$B$2:$B$83,0)),"n/a")</f>
        <v>271367</v>
      </c>
      <c r="F82" s="54">
        <f>IFERROR(INDEX(dataset_okres!$G$2:$G$83,MATCH(Calc_m2!E6,dataset_okres!$B$2:$B$83,0)),"n/a")</f>
        <v>159060</v>
      </c>
      <c r="G82" s="54">
        <f>IFERROR(INDEX(dataset_okres!$G$2:$G$83,MATCH(Calc_m2!F6,dataset_okres!$B$2:$B$83,0)),"n/a")</f>
        <v>1258</v>
      </c>
      <c r="H82" s="54">
        <f>IFERROR(INDEX(dataset_okres!$G$2:$G$83,MATCH(Calc_m2!G6,dataset_okres!$B$2:$B$83,0)),"n/a")</f>
        <v>0</v>
      </c>
      <c r="I82" s="54">
        <f>IFERROR(INDEX(dataset_okres!$G$2:$G$83,MATCH(Calc_m2!H6,dataset_okres!$B$2:$B$83,0)),"n/a")</f>
        <v>32153</v>
      </c>
      <c r="J82" s="54">
        <f>IFERROR(INDEX(dataset_okres!$G$2:$G$83,MATCH(Calc_m2!I6,dataset_okres!$B$2:$B$83,0)),"n/a")</f>
        <v>0</v>
      </c>
      <c r="K82" s="54" t="str">
        <f>IFERROR(INDEX(dataset_okres!$G$2:$G$83,MATCH(Calc_m2!J6,dataset_okres!$B$2:$B$83,0)),"n/a")</f>
        <v>n/a</v>
      </c>
      <c r="L82" s="55" t="str">
        <f>IFERROR(INDEX(dataset_okres!$G$2:$G$83,MATCH(Calc_m2!K6,dataset_okres!$B$2:$B$83,0)),"n/a")</f>
        <v>n/a</v>
      </c>
      <c r="M82" s="48">
        <f t="shared" si="7"/>
        <v>463838</v>
      </c>
    </row>
    <row r="83" spans="1:13" x14ac:dyDescent="0.45">
      <c r="A83" s="1" t="s">
        <v>30</v>
      </c>
      <c r="B83" s="53">
        <f>IFERROR(INDEX(dataset_okres!$G$2:$G$83,MATCH(Calc_m2!A7,dataset_okres!$B$2:$B$83,0)),"n/a")</f>
        <v>0</v>
      </c>
      <c r="C83" s="54">
        <f>IFERROR(INDEX(dataset_okres!$G$2:$G$83,MATCH(Calc_m2!B7,dataset_okres!$B$2:$B$83,0)),"n/a")</f>
        <v>672128</v>
      </c>
      <c r="D83" s="54">
        <f>IFERROR(INDEX(dataset_okres!$G$2:$G$83,MATCH(Calc_m2!C7,dataset_okres!$B$2:$B$83,0)),"n/a")</f>
        <v>0</v>
      </c>
      <c r="E83" s="54">
        <f>IFERROR(INDEX(dataset_okres!$G$2:$G$83,MATCH(Calc_m2!D7,dataset_okres!$B$2:$B$83,0)),"n/a")</f>
        <v>0</v>
      </c>
      <c r="F83" s="54">
        <f>IFERROR(INDEX(dataset_okres!$G$2:$G$83,MATCH(Calc_m2!E7,dataset_okres!$B$2:$B$83,0)),"n/a")</f>
        <v>0</v>
      </c>
      <c r="G83" s="54">
        <f>IFERROR(INDEX(dataset_okres!$G$2:$G$83,MATCH(Calc_m2!F7,dataset_okres!$B$2:$B$83,0)),"n/a")</f>
        <v>210178</v>
      </c>
      <c r="H83" s="54" t="str">
        <f>IFERROR(INDEX(dataset_okres!$G$2:$G$83,MATCH(Calc_m2!G7,dataset_okres!$B$2:$B$83,0)),"n/a")</f>
        <v>n/a</v>
      </c>
      <c r="I83" s="54" t="str">
        <f>IFERROR(INDEX(dataset_okres!$G$2:$G$83,MATCH(Calc_m2!H7,dataset_okres!$B$2:$B$83,0)),"n/a")</f>
        <v>n/a</v>
      </c>
      <c r="J83" s="54" t="str">
        <f>IFERROR(INDEX(dataset_okres!$G$2:$G$83,MATCH(Calc_m2!I7,dataset_okres!$B$2:$B$83,0)),"n/a")</f>
        <v>n/a</v>
      </c>
      <c r="K83" s="54" t="str">
        <f>IFERROR(INDEX(dataset_okres!$G$2:$G$83,MATCH(Calc_m2!J7,dataset_okres!$B$2:$B$83,0)),"n/a")</f>
        <v>n/a</v>
      </c>
      <c r="L83" s="55" t="str">
        <f>IFERROR(INDEX(dataset_okres!$G$2:$G$83,MATCH(Calc_m2!K7,dataset_okres!$B$2:$B$83,0)),"n/a")</f>
        <v>n/a</v>
      </c>
      <c r="M83" s="48">
        <f t="shared" si="7"/>
        <v>882306</v>
      </c>
    </row>
    <row r="84" spans="1:13" x14ac:dyDescent="0.45">
      <c r="A84" s="1" t="s">
        <v>34</v>
      </c>
      <c r="B84" s="53">
        <f>IFERROR(INDEX(dataset_okres!$G$2:$G$83,MATCH(Calc_m2!A8,dataset_okres!$B$2:$B$83,0)),"n/a")</f>
        <v>0</v>
      </c>
      <c r="C84" s="54">
        <f>IFERROR(INDEX(dataset_okres!$G$2:$G$83,MATCH(Calc_m2!B8,dataset_okres!$B$2:$B$83,0)),"n/a")</f>
        <v>0</v>
      </c>
      <c r="D84" s="54">
        <f>IFERROR(INDEX(dataset_okres!$G$2:$G$83,MATCH(Calc_m2!C8,dataset_okres!$B$2:$B$83,0)),"n/a")</f>
        <v>32727</v>
      </c>
      <c r="E84" s="54">
        <f>IFERROR(INDEX(dataset_okres!$G$2:$G$83,MATCH(Calc_m2!D8,dataset_okres!$B$2:$B$83,0)),"n/a")</f>
        <v>0</v>
      </c>
      <c r="F84" s="54" t="str">
        <f>IFERROR(INDEX(dataset_okres!$G$2:$G$83,MATCH(Calc_m2!E8,dataset_okres!$B$2:$B$83,0)),"n/a")</f>
        <v>n/a</v>
      </c>
      <c r="G84" s="54" t="str">
        <f>IFERROR(INDEX(dataset_okres!$G$2:$G$83,MATCH(Calc_m2!F8,dataset_okres!$B$2:$B$83,0)),"n/a")</f>
        <v>n/a</v>
      </c>
      <c r="H84" s="54" t="str">
        <f>IFERROR(INDEX(dataset_okres!$G$2:$G$83,MATCH(Calc_m2!G8,dataset_okres!$B$2:$B$83,0)),"n/a")</f>
        <v>n/a</v>
      </c>
      <c r="I84" s="54" t="str">
        <f>IFERROR(INDEX(dataset_okres!$G$2:$G$83,MATCH(Calc_m2!H8,dataset_okres!$B$2:$B$83,0)),"n/a")</f>
        <v>n/a</v>
      </c>
      <c r="J84" s="54" t="str">
        <f>IFERROR(INDEX(dataset_okres!$G$2:$G$83,MATCH(Calc_m2!I8,dataset_okres!$B$2:$B$83,0)),"n/a")</f>
        <v>n/a</v>
      </c>
      <c r="K84" s="54" t="str">
        <f>IFERROR(INDEX(dataset_okres!$G$2:$G$83,MATCH(Calc_m2!J8,dataset_okres!$B$2:$B$83,0)),"n/a")</f>
        <v>n/a</v>
      </c>
      <c r="L84" s="55" t="str">
        <f>IFERROR(INDEX(dataset_okres!$G$2:$G$83,MATCH(Calc_m2!K8,dataset_okres!$B$2:$B$83,0)),"n/a")</f>
        <v>n/a</v>
      </c>
      <c r="M84" s="48">
        <f t="shared" si="7"/>
        <v>32727</v>
      </c>
    </row>
    <row r="85" spans="1:13" x14ac:dyDescent="0.45">
      <c r="A85" s="1" t="s">
        <v>35</v>
      </c>
      <c r="B85" s="53">
        <f>IFERROR(INDEX(dataset_okres!$G$2:$G$83,MATCH(Calc_m2!A9,dataset_okres!$B$2:$B$83,0)),"n/a")</f>
        <v>0</v>
      </c>
      <c r="C85" s="54">
        <f>IFERROR(INDEX(dataset_okres!$G$2:$G$83,MATCH(Calc_m2!B9,dataset_okres!$B$2:$B$83,0)),"n/a")</f>
        <v>32727</v>
      </c>
      <c r="D85" s="54">
        <f>IFERROR(INDEX(dataset_okres!$G$2:$G$83,MATCH(Calc_m2!C9,dataset_okres!$B$2:$B$83,0)),"n/a")</f>
        <v>290000</v>
      </c>
      <c r="E85" s="54">
        <f>IFERROR(INDEX(dataset_okres!$G$2:$G$83,MATCH(Calc_m2!D9,dataset_okres!$B$2:$B$83,0)),"n/a")</f>
        <v>0</v>
      </c>
      <c r="F85" s="54">
        <f>IFERROR(INDEX(dataset_okres!$G$2:$G$83,MATCH(Calc_m2!E9,dataset_okres!$B$2:$B$83,0)),"n/a")</f>
        <v>0</v>
      </c>
      <c r="G85" s="54" t="str">
        <f>IFERROR(INDEX(dataset_okres!$G$2:$G$83,MATCH(Calc_m2!F9,dataset_okres!$B$2:$B$83,0)),"n/a")</f>
        <v>n/a</v>
      </c>
      <c r="H85" s="54" t="str">
        <f>IFERROR(INDEX(dataset_okres!$G$2:$G$83,MATCH(Calc_m2!G9,dataset_okres!$B$2:$B$83,0)),"n/a")</f>
        <v>n/a</v>
      </c>
      <c r="I85" s="54" t="str">
        <f>IFERROR(INDEX(dataset_okres!$G$2:$G$83,MATCH(Calc_m2!H9,dataset_okres!$B$2:$B$83,0)),"n/a")</f>
        <v>n/a</v>
      </c>
      <c r="J85" s="54" t="str">
        <f>IFERROR(INDEX(dataset_okres!$G$2:$G$83,MATCH(Calc_m2!I9,dataset_okres!$B$2:$B$83,0)),"n/a")</f>
        <v>n/a</v>
      </c>
      <c r="K85" s="54" t="str">
        <f>IFERROR(INDEX(dataset_okres!$G$2:$G$83,MATCH(Calc_m2!J9,dataset_okres!$B$2:$B$83,0)),"n/a")</f>
        <v>n/a</v>
      </c>
      <c r="L85" s="55" t="str">
        <f>IFERROR(INDEX(dataset_okres!$G$2:$G$83,MATCH(Calc_m2!K9,dataset_okres!$B$2:$B$83,0)),"n/a")</f>
        <v>n/a</v>
      </c>
      <c r="M85" s="48">
        <f t="shared" si="7"/>
        <v>322727</v>
      </c>
    </row>
    <row r="86" spans="1:13" x14ac:dyDescent="0.45">
      <c r="A86" s="1" t="s">
        <v>40</v>
      </c>
      <c r="B86" s="53">
        <f>IFERROR(INDEX(dataset_okres!$G$2:$G$83,MATCH(Calc_m2!A10,dataset_okres!$B$2:$B$83,0)),"n/a")</f>
        <v>5977</v>
      </c>
      <c r="C86" s="54">
        <f>IFERROR(INDEX(dataset_okres!$G$2:$G$83,MATCH(Calc_m2!B10,dataset_okres!$B$2:$B$83,0)),"n/a")</f>
        <v>32727</v>
      </c>
      <c r="D86" s="54">
        <f>IFERROR(INDEX(dataset_okres!$G$2:$G$83,MATCH(Calc_m2!C10,dataset_okres!$B$2:$B$83,0)),"n/a")</f>
        <v>0</v>
      </c>
      <c r="E86" s="54">
        <f>IFERROR(INDEX(dataset_okres!$G$2:$G$83,MATCH(Calc_m2!D10,dataset_okres!$B$2:$B$83,0)),"n/a")</f>
        <v>0</v>
      </c>
      <c r="F86" s="54">
        <f>IFERROR(INDEX(dataset_okres!$G$2:$G$83,MATCH(Calc_m2!E10,dataset_okres!$B$2:$B$83,0)),"n/a")</f>
        <v>0</v>
      </c>
      <c r="G86" s="54">
        <f>IFERROR(INDEX(dataset_okres!$G$2:$G$83,MATCH(Calc_m2!F10,dataset_okres!$B$2:$B$83,0)),"n/a")</f>
        <v>0</v>
      </c>
      <c r="H86" s="54">
        <f>IFERROR(INDEX(dataset_okres!$G$2:$G$83,MATCH(Calc_m2!G10,dataset_okres!$B$2:$B$83,0)),"n/a")</f>
        <v>0</v>
      </c>
      <c r="I86" s="54" t="str">
        <f>IFERROR(INDEX(dataset_okres!$G$2:$G$83,MATCH(Calc_m2!H10,dataset_okres!$B$2:$B$83,0)),"n/a")</f>
        <v>n/a</v>
      </c>
      <c r="J86" s="54" t="str">
        <f>IFERROR(INDEX(dataset_okres!$G$2:$G$83,MATCH(Calc_m2!I10,dataset_okres!$B$2:$B$83,0)),"n/a")</f>
        <v>n/a</v>
      </c>
      <c r="K86" s="54" t="str">
        <f>IFERROR(INDEX(dataset_okres!$G$2:$G$83,MATCH(Calc_m2!J10,dataset_okres!$B$2:$B$83,0)),"n/a")</f>
        <v>n/a</v>
      </c>
      <c r="L86" s="55" t="str">
        <f>IFERROR(INDEX(dataset_okres!$G$2:$G$83,MATCH(Calc_m2!K10,dataset_okres!$B$2:$B$83,0)),"n/a")</f>
        <v>n/a</v>
      </c>
      <c r="M86" s="48">
        <f t="shared" si="7"/>
        <v>38704</v>
      </c>
    </row>
    <row r="87" spans="1:13" x14ac:dyDescent="0.45">
      <c r="A87" s="1" t="s">
        <v>4</v>
      </c>
      <c r="B87" s="53">
        <f>IFERROR(INDEX(dataset_okres!$G$2:$G$83,MATCH(Calc_m2!A11,dataset_okres!$B$2:$B$83,0)),"n/a")</f>
        <v>29684</v>
      </c>
      <c r="C87" s="54">
        <f>IFERROR(INDEX(dataset_okres!$G$2:$G$83,MATCH(Calc_m2!B11,dataset_okres!$B$2:$B$83,0)),"n/a")</f>
        <v>0</v>
      </c>
      <c r="D87" s="54">
        <f>IFERROR(INDEX(dataset_okres!$G$2:$G$83,MATCH(Calc_m2!C11,dataset_okres!$B$2:$B$83,0)),"n/a")</f>
        <v>0</v>
      </c>
      <c r="E87" s="54">
        <f>IFERROR(INDEX(dataset_okres!$G$2:$G$83,MATCH(Calc_m2!D11,dataset_okres!$B$2:$B$83,0)),"n/a")</f>
        <v>1099556</v>
      </c>
      <c r="F87" s="54">
        <f>IFERROR(INDEX(dataset_okres!$G$2:$G$83,MATCH(Calc_m2!E11,dataset_okres!$B$2:$B$83,0)),"n/a")</f>
        <v>29038</v>
      </c>
      <c r="G87" s="54" t="str">
        <f>IFERROR(INDEX(dataset_okres!$G$2:$G$83,MATCH(Calc_m2!F11,dataset_okres!$B$2:$B$83,0)),"n/a")</f>
        <v>n/a</v>
      </c>
      <c r="H87" s="54" t="str">
        <f>IFERROR(INDEX(dataset_okres!$G$2:$G$83,MATCH(Calc_m2!G11,dataset_okres!$B$2:$B$83,0)),"n/a")</f>
        <v>n/a</v>
      </c>
      <c r="I87" s="54" t="str">
        <f>IFERROR(INDEX(dataset_okres!$G$2:$G$83,MATCH(Calc_m2!H11,dataset_okres!$B$2:$B$83,0)),"n/a")</f>
        <v>n/a</v>
      </c>
      <c r="J87" s="54" t="str">
        <f>IFERROR(INDEX(dataset_okres!$G$2:$G$83,MATCH(Calc_m2!I11,dataset_okres!$B$2:$B$83,0)),"n/a")</f>
        <v>n/a</v>
      </c>
      <c r="K87" s="54" t="str">
        <f>IFERROR(INDEX(dataset_okres!$G$2:$G$83,MATCH(Calc_m2!J11,dataset_okres!$B$2:$B$83,0)),"n/a")</f>
        <v>n/a</v>
      </c>
      <c r="L87" s="55" t="str">
        <f>IFERROR(INDEX(dataset_okres!$G$2:$G$83,MATCH(Calc_m2!K11,dataset_okres!$B$2:$B$83,0)),"n/a")</f>
        <v>n/a</v>
      </c>
      <c r="M87" s="48">
        <f t="shared" si="7"/>
        <v>1158278</v>
      </c>
    </row>
    <row r="88" spans="1:13" x14ac:dyDescent="0.45">
      <c r="A88" s="1" t="s">
        <v>23</v>
      </c>
      <c r="B88" s="53">
        <f>IFERROR(INDEX(dataset_okres!$G$2:$G$83,MATCH(Calc_m2!A12,dataset_okres!$B$2:$B$83,0)),"n/a")</f>
        <v>271367</v>
      </c>
      <c r="C88" s="54">
        <f>IFERROR(INDEX(dataset_okres!$G$2:$G$83,MATCH(Calc_m2!B12,dataset_okres!$B$2:$B$83,0)),"n/a")</f>
        <v>0</v>
      </c>
      <c r="D88" s="54">
        <f>IFERROR(INDEX(dataset_okres!$G$2:$G$83,MATCH(Calc_m2!C12,dataset_okres!$B$2:$B$83,0)),"n/a")</f>
        <v>0</v>
      </c>
      <c r="E88" s="54">
        <f>IFERROR(INDEX(dataset_okres!$G$2:$G$83,MATCH(Calc_m2!D12,dataset_okres!$B$2:$B$83,0)),"n/a")</f>
        <v>41677</v>
      </c>
      <c r="F88" s="54">
        <f>IFERROR(INDEX(dataset_okres!$G$2:$G$83,MATCH(Calc_m2!E12,dataset_okres!$B$2:$B$83,0)),"n/a")</f>
        <v>261278</v>
      </c>
      <c r="G88" s="54">
        <f>IFERROR(INDEX(dataset_okres!$G$2:$G$83,MATCH(Calc_m2!F12,dataset_okres!$B$2:$B$83,0)),"n/a")</f>
        <v>0</v>
      </c>
      <c r="H88" s="54">
        <f>IFERROR(INDEX(dataset_okres!$G$2:$G$83,MATCH(Calc_m2!G12,dataset_okres!$B$2:$B$83,0)),"n/a")</f>
        <v>0</v>
      </c>
      <c r="I88" s="54" t="str">
        <f>IFERROR(INDEX(dataset_okres!$G$2:$G$83,MATCH(Calc_m2!H12,dataset_okres!$B$2:$B$83,0)),"n/a")</f>
        <v>n/a</v>
      </c>
      <c r="J88" s="54" t="str">
        <f>IFERROR(INDEX(dataset_okres!$G$2:$G$83,MATCH(Calc_m2!I12,dataset_okres!$B$2:$B$83,0)),"n/a")</f>
        <v>n/a</v>
      </c>
      <c r="K88" s="54" t="str">
        <f>IFERROR(INDEX(dataset_okres!$G$2:$G$83,MATCH(Calc_m2!J12,dataset_okres!$B$2:$B$83,0)),"n/a")</f>
        <v>n/a</v>
      </c>
      <c r="L88" s="55" t="str">
        <f>IFERROR(INDEX(dataset_okres!$G$2:$G$83,MATCH(Calc_m2!K12,dataset_okres!$B$2:$B$83,0)),"n/a")</f>
        <v>n/a</v>
      </c>
      <c r="M88" s="48">
        <f t="shared" si="7"/>
        <v>574322</v>
      </c>
    </row>
    <row r="89" spans="1:13" x14ac:dyDescent="0.45">
      <c r="A89" s="1" t="s">
        <v>42</v>
      </c>
      <c r="B89" s="53">
        <f>IFERROR(INDEX(dataset_okres!$G$2:$G$83,MATCH(Calc_m2!A13,dataset_okres!$B$2:$B$83,0)),"n/a")</f>
        <v>1099556</v>
      </c>
      <c r="C89" s="54">
        <f>IFERROR(INDEX(dataset_okres!$G$2:$G$83,MATCH(Calc_m2!B13,dataset_okres!$B$2:$B$83,0)),"n/a")</f>
        <v>0</v>
      </c>
      <c r="D89" s="54">
        <f>IFERROR(INDEX(dataset_okres!$G$2:$G$83,MATCH(Calc_m2!C13,dataset_okres!$B$2:$B$83,0)),"n/a")</f>
        <v>29684</v>
      </c>
      <c r="E89" s="54">
        <f>IFERROR(INDEX(dataset_okres!$G$2:$G$83,MATCH(Calc_m2!D13,dataset_okres!$B$2:$B$83,0)),"n/a")</f>
        <v>27010</v>
      </c>
      <c r="F89" s="54">
        <f>IFERROR(INDEX(dataset_okres!$G$2:$G$83,MATCH(Calc_m2!E13,dataset_okres!$B$2:$B$83,0)),"n/a")</f>
        <v>0</v>
      </c>
      <c r="G89" s="54">
        <f>IFERROR(INDEX(dataset_okres!$G$2:$G$83,MATCH(Calc_m2!F13,dataset_okres!$B$2:$B$83,0)),"n/a")</f>
        <v>903000</v>
      </c>
      <c r="H89" s="54">
        <f>IFERROR(INDEX(dataset_okres!$G$2:$G$83,MATCH(Calc_m2!G13,dataset_okres!$B$2:$B$83,0)),"n/a")</f>
        <v>0</v>
      </c>
      <c r="I89" s="54">
        <f>IFERROR(INDEX(dataset_okres!$G$2:$G$83,MATCH(Calc_m2!H13,dataset_okres!$B$2:$B$83,0)),"n/a")</f>
        <v>29038</v>
      </c>
      <c r="J89" s="54" t="str">
        <f>IFERROR(INDEX(dataset_okres!$G$2:$G$83,MATCH(Calc_m2!I13,dataset_okres!$B$2:$B$83,0)),"n/a")</f>
        <v>n/a</v>
      </c>
      <c r="K89" s="54" t="str">
        <f>IFERROR(INDEX(dataset_okres!$G$2:$G$83,MATCH(Calc_m2!J13,dataset_okres!$B$2:$B$83,0)),"n/a")</f>
        <v>n/a</v>
      </c>
      <c r="L89" s="55" t="str">
        <f>IFERROR(INDEX(dataset_okres!$G$2:$G$83,MATCH(Calc_m2!K13,dataset_okres!$B$2:$B$83,0)),"n/a")</f>
        <v>n/a</v>
      </c>
      <c r="M89" s="48">
        <f t="shared" si="7"/>
        <v>2088288</v>
      </c>
    </row>
    <row r="90" spans="1:13" x14ac:dyDescent="0.45">
      <c r="A90" s="1" t="s">
        <v>50</v>
      </c>
      <c r="B90" s="53">
        <f>IFERROR(INDEX(dataset_okres!$G$2:$G$83,MATCH(Calc_m2!A14,dataset_okres!$B$2:$B$83,0)),"n/a")</f>
        <v>1387</v>
      </c>
      <c r="C90" s="54">
        <f>IFERROR(INDEX(dataset_okres!$G$2:$G$83,MATCH(Calc_m2!B14,dataset_okres!$B$2:$B$83,0)),"n/a")</f>
        <v>57566</v>
      </c>
      <c r="D90" s="54">
        <f>IFERROR(INDEX(dataset_okres!$G$2:$G$83,MATCH(Calc_m2!C14,dataset_okres!$B$2:$B$83,0)),"n/a")</f>
        <v>32153</v>
      </c>
      <c r="E90" s="54">
        <f>IFERROR(INDEX(dataset_okres!$G$2:$G$83,MATCH(Calc_m2!D14,dataset_okres!$B$2:$B$83,0)),"n/a")</f>
        <v>1478814</v>
      </c>
      <c r="F90" s="54">
        <f>IFERROR(INDEX(dataset_okres!$G$2:$G$83,MATCH(Calc_m2!E14,dataset_okres!$B$2:$B$83,0)),"n/a")</f>
        <v>85312</v>
      </c>
      <c r="G90" s="54" t="str">
        <f>IFERROR(INDEX(dataset_okres!$G$2:$G$83,MATCH(Calc_m2!F14,dataset_okres!$B$2:$B$83,0)),"n/a")</f>
        <v>n/a</v>
      </c>
      <c r="H90" s="54" t="str">
        <f>IFERROR(INDEX(dataset_okres!$G$2:$G$83,MATCH(Calc_m2!G14,dataset_okres!$B$2:$B$83,0)),"n/a")</f>
        <v>n/a</v>
      </c>
      <c r="I90" s="54" t="str">
        <f>IFERROR(INDEX(dataset_okres!$G$2:$G$83,MATCH(Calc_m2!H14,dataset_okres!$B$2:$B$83,0)),"n/a")</f>
        <v>n/a</v>
      </c>
      <c r="J90" s="54" t="str">
        <f>IFERROR(INDEX(dataset_okres!$G$2:$G$83,MATCH(Calc_m2!I14,dataset_okres!$B$2:$B$83,0)),"n/a")</f>
        <v>n/a</v>
      </c>
      <c r="K90" s="54" t="str">
        <f>IFERROR(INDEX(dataset_okres!$G$2:$G$83,MATCH(Calc_m2!J14,dataset_okres!$B$2:$B$83,0)),"n/a")</f>
        <v>n/a</v>
      </c>
      <c r="L90" s="55" t="str">
        <f>IFERROR(INDEX(dataset_okres!$G$2:$G$83,MATCH(Calc_m2!K14,dataset_okres!$B$2:$B$83,0)),"n/a")</f>
        <v>n/a</v>
      </c>
      <c r="M90" s="48">
        <f t="shared" si="7"/>
        <v>1655232</v>
      </c>
    </row>
    <row r="91" spans="1:13" x14ac:dyDescent="0.45">
      <c r="A91" s="1" t="s">
        <v>47</v>
      </c>
      <c r="B91" s="53">
        <f>IFERROR(INDEX(dataset_okres!$G$2:$G$83,MATCH(Calc_m2!A15,dataset_okres!$B$2:$B$83,0)),"n/a")</f>
        <v>0</v>
      </c>
      <c r="C91" s="54">
        <f>IFERROR(INDEX(dataset_okres!$G$2:$G$83,MATCH(Calc_m2!B15,dataset_okres!$B$2:$B$83,0)),"n/a")</f>
        <v>27010</v>
      </c>
      <c r="D91" s="54">
        <f>IFERROR(INDEX(dataset_okres!$G$2:$G$83,MATCH(Calc_m2!C15,dataset_okres!$B$2:$B$83,0)),"n/a")</f>
        <v>1099556</v>
      </c>
      <c r="E91" s="54">
        <f>IFERROR(INDEX(dataset_okres!$G$2:$G$83,MATCH(Calc_m2!D15,dataset_okres!$B$2:$B$83,0)),"n/a")</f>
        <v>0</v>
      </c>
      <c r="F91" s="54">
        <f>IFERROR(INDEX(dataset_okres!$G$2:$G$83,MATCH(Calc_m2!E15,dataset_okres!$B$2:$B$83,0)),"n/a")</f>
        <v>903000</v>
      </c>
      <c r="G91" s="54">
        <f>IFERROR(INDEX(dataset_okres!$G$2:$G$83,MATCH(Calc_m2!F15,dataset_okres!$B$2:$B$83,0)),"n/a")</f>
        <v>0</v>
      </c>
      <c r="H91" s="54" t="str">
        <f>IFERROR(INDEX(dataset_okres!$G$2:$G$83,MATCH(Calc_m2!G15,dataset_okres!$B$2:$B$83,0)),"n/a")</f>
        <v>n/a</v>
      </c>
      <c r="I91" s="54" t="str">
        <f>IFERROR(INDEX(dataset_okres!$G$2:$G$83,MATCH(Calc_m2!H15,dataset_okres!$B$2:$B$83,0)),"n/a")</f>
        <v>n/a</v>
      </c>
      <c r="J91" s="54" t="str">
        <f>IFERROR(INDEX(dataset_okres!$G$2:$G$83,MATCH(Calc_m2!I15,dataset_okres!$B$2:$B$83,0)),"n/a")</f>
        <v>n/a</v>
      </c>
      <c r="K91" s="54" t="str">
        <f>IFERROR(INDEX(dataset_okres!$G$2:$G$83,MATCH(Calc_m2!J15,dataset_okres!$B$2:$B$83,0)),"n/a")</f>
        <v>n/a</v>
      </c>
      <c r="L91" s="55" t="str">
        <f>IFERROR(INDEX(dataset_okres!$G$2:$G$83,MATCH(Calc_m2!K15,dataset_okres!$B$2:$B$83,0)),"n/a")</f>
        <v>n/a</v>
      </c>
      <c r="M91" s="48">
        <f t="shared" si="7"/>
        <v>2029566</v>
      </c>
    </row>
    <row r="92" spans="1:13" x14ac:dyDescent="0.45">
      <c r="A92" s="1" t="s">
        <v>54</v>
      </c>
      <c r="B92" s="53">
        <f>IFERROR(INDEX(dataset_okres!$G$2:$G$83,MATCH(Calc_m2!A16,dataset_okres!$B$2:$B$83,0)),"n/a")</f>
        <v>16659</v>
      </c>
      <c r="C92" s="54">
        <f>IFERROR(INDEX(dataset_okres!$G$2:$G$83,MATCH(Calc_m2!B16,dataset_okres!$B$2:$B$83,0)),"n/a")</f>
        <v>0</v>
      </c>
      <c r="D92" s="54">
        <f>IFERROR(INDEX(dataset_okres!$G$2:$G$83,MATCH(Calc_m2!C16,dataset_okres!$B$2:$B$83,0)),"n/a")</f>
        <v>7267</v>
      </c>
      <c r="E92" s="54">
        <f>IFERROR(INDEX(dataset_okres!$G$2:$G$83,MATCH(Calc_m2!D16,dataset_okres!$B$2:$B$83,0)),"n/a")</f>
        <v>0</v>
      </c>
      <c r="F92" s="54">
        <f>IFERROR(INDEX(dataset_okres!$G$2:$G$83,MATCH(Calc_m2!E16,dataset_okres!$B$2:$B$83,0)),"n/a")</f>
        <v>0</v>
      </c>
      <c r="G92" s="54">
        <f>IFERROR(INDEX(dataset_okres!$G$2:$G$83,MATCH(Calc_m2!F16,dataset_okres!$B$2:$B$83,0)),"n/a")</f>
        <v>0</v>
      </c>
      <c r="H92" s="54">
        <f>IFERROR(INDEX(dataset_okres!$G$2:$G$83,MATCH(Calc_m2!G16,dataset_okres!$B$2:$B$83,0)),"n/a")</f>
        <v>0</v>
      </c>
      <c r="I92" s="54" t="str">
        <f>IFERROR(INDEX(dataset_okres!$G$2:$G$83,MATCH(Calc_m2!H16,dataset_okres!$B$2:$B$83,0)),"n/a")</f>
        <v>n/a</v>
      </c>
      <c r="J92" s="54" t="str">
        <f>IFERROR(INDEX(dataset_okres!$G$2:$G$83,MATCH(Calc_m2!I16,dataset_okres!$B$2:$B$83,0)),"n/a")</f>
        <v>n/a</v>
      </c>
      <c r="K92" s="54" t="str">
        <f>IFERROR(INDEX(dataset_okres!$G$2:$G$83,MATCH(Calc_m2!J16,dataset_okres!$B$2:$B$83,0)),"n/a")</f>
        <v>n/a</v>
      </c>
      <c r="L92" s="55" t="str">
        <f>IFERROR(INDEX(dataset_okres!$G$2:$G$83,MATCH(Calc_m2!K16,dataset_okres!$B$2:$B$83,0)),"n/a")</f>
        <v>n/a</v>
      </c>
      <c r="M92" s="48">
        <f t="shared" si="7"/>
        <v>23926</v>
      </c>
    </row>
    <row r="93" spans="1:13" x14ac:dyDescent="0.45">
      <c r="A93" s="1" t="s">
        <v>61</v>
      </c>
      <c r="B93" s="53">
        <f>IFERROR(INDEX(dataset_okres!$G$2:$G$83,MATCH(Calc_m2!A17,dataset_okres!$B$2:$B$83,0)),"n/a")</f>
        <v>0</v>
      </c>
      <c r="C93" s="54">
        <f>IFERROR(INDEX(dataset_okres!$G$2:$G$83,MATCH(Calc_m2!B17,dataset_okres!$B$2:$B$83,0)),"n/a")</f>
        <v>272000</v>
      </c>
      <c r="D93" s="54">
        <f>IFERROR(INDEX(dataset_okres!$G$2:$G$83,MATCH(Calc_m2!C17,dataset_okres!$B$2:$B$83,0)),"n/a")</f>
        <v>32000</v>
      </c>
      <c r="E93" s="54">
        <f>IFERROR(INDEX(dataset_okres!$G$2:$G$83,MATCH(Calc_m2!D17,dataset_okres!$B$2:$B$83,0)),"n/a")</f>
        <v>0</v>
      </c>
      <c r="F93" s="54">
        <f>IFERROR(INDEX(dataset_okres!$G$2:$G$83,MATCH(Calc_m2!E17,dataset_okres!$B$2:$B$83,0)),"n/a")</f>
        <v>0</v>
      </c>
      <c r="G93" s="54">
        <f>IFERROR(INDEX(dataset_okres!$G$2:$G$83,MATCH(Calc_m2!F17,dataset_okres!$B$2:$B$83,0)),"n/a")</f>
        <v>32727</v>
      </c>
      <c r="H93" s="54" t="str">
        <f>IFERROR(INDEX(dataset_okres!$G$2:$G$83,MATCH(Calc_m2!G17,dataset_okres!$B$2:$B$83,0)),"n/a")</f>
        <v>n/a</v>
      </c>
      <c r="I93" s="54" t="str">
        <f>IFERROR(INDEX(dataset_okres!$G$2:$G$83,MATCH(Calc_m2!H17,dataset_okres!$B$2:$B$83,0)),"n/a")</f>
        <v>n/a</v>
      </c>
      <c r="J93" s="54" t="str">
        <f>IFERROR(INDEX(dataset_okres!$G$2:$G$83,MATCH(Calc_m2!I17,dataset_okres!$B$2:$B$83,0)),"n/a")</f>
        <v>n/a</v>
      </c>
      <c r="K93" s="54" t="str">
        <f>IFERROR(INDEX(dataset_okres!$G$2:$G$83,MATCH(Calc_m2!J17,dataset_okres!$B$2:$B$83,0)),"n/a")</f>
        <v>n/a</v>
      </c>
      <c r="L93" s="55" t="str">
        <f>IFERROR(INDEX(dataset_okres!$G$2:$G$83,MATCH(Calc_m2!K17,dataset_okres!$B$2:$B$83,0)),"n/a")</f>
        <v>n/a</v>
      </c>
      <c r="M93" s="48">
        <f t="shared" si="7"/>
        <v>336727</v>
      </c>
    </row>
    <row r="94" spans="1:13" x14ac:dyDescent="0.45">
      <c r="A94" s="1" t="s">
        <v>32</v>
      </c>
      <c r="B94" s="53">
        <f>IFERROR(INDEX(dataset_okres!$G$2:$G$83,MATCH(Calc_m2!A18,dataset_okres!$B$2:$B$83,0)),"n/a")</f>
        <v>0</v>
      </c>
      <c r="C94" s="54">
        <f>IFERROR(INDEX(dataset_okres!$G$2:$G$83,MATCH(Calc_m2!B18,dataset_okres!$B$2:$B$83,0)),"n/a")</f>
        <v>0</v>
      </c>
      <c r="D94" s="54">
        <f>IFERROR(INDEX(dataset_okres!$G$2:$G$83,MATCH(Calc_m2!C18,dataset_okres!$B$2:$B$83,0)),"n/a")</f>
        <v>0</v>
      </c>
      <c r="E94" s="54">
        <f>IFERROR(INDEX(dataset_okres!$G$2:$G$83,MATCH(Calc_m2!D18,dataset_okres!$B$2:$B$83,0)),"n/a")</f>
        <v>0</v>
      </c>
      <c r="F94" s="54">
        <f>IFERROR(INDEX(dataset_okres!$G$2:$G$83,MATCH(Calc_m2!E18,dataset_okres!$B$2:$B$83,0)),"n/a")</f>
        <v>210178</v>
      </c>
      <c r="G94" s="54" t="str">
        <f>IFERROR(INDEX(dataset_okres!$G$2:$G$83,MATCH(Calc_m2!F18,dataset_okres!$B$2:$B$83,0)),"n/a")</f>
        <v>n/a</v>
      </c>
      <c r="H94" s="54" t="str">
        <f>IFERROR(INDEX(dataset_okres!$G$2:$G$83,MATCH(Calc_m2!G18,dataset_okres!$B$2:$B$83,0)),"n/a")</f>
        <v>n/a</v>
      </c>
      <c r="I94" s="54" t="str">
        <f>IFERROR(INDEX(dataset_okres!$G$2:$G$83,MATCH(Calc_m2!H18,dataset_okres!$B$2:$B$83,0)),"n/a")</f>
        <v>n/a</v>
      </c>
      <c r="J94" s="54" t="str">
        <f>IFERROR(INDEX(dataset_okres!$G$2:$G$83,MATCH(Calc_m2!I18,dataset_okres!$B$2:$B$83,0)),"n/a")</f>
        <v>n/a</v>
      </c>
      <c r="K94" s="54" t="str">
        <f>IFERROR(INDEX(dataset_okres!$G$2:$G$83,MATCH(Calc_m2!J18,dataset_okres!$B$2:$B$83,0)),"n/a")</f>
        <v>n/a</v>
      </c>
      <c r="L94" s="55" t="str">
        <f>IFERROR(INDEX(dataset_okres!$G$2:$G$83,MATCH(Calc_m2!K18,dataset_okres!$B$2:$B$83,0)),"n/a")</f>
        <v>n/a</v>
      </c>
      <c r="M94" s="48">
        <f t="shared" si="7"/>
        <v>210178</v>
      </c>
    </row>
    <row r="95" spans="1:13" x14ac:dyDescent="0.45">
      <c r="A95" s="1" t="s">
        <v>63</v>
      </c>
      <c r="B95" s="53">
        <f>IFERROR(INDEX(dataset_okres!$G$2:$G$83,MATCH(Calc_m2!A19,dataset_okres!$B$2:$B$83,0)),"n/a")</f>
        <v>390083</v>
      </c>
      <c r="C95" s="54">
        <f>IFERROR(INDEX(dataset_okres!$G$2:$G$83,MATCH(Calc_m2!B19,dataset_okres!$B$2:$B$83,0)),"n/a")</f>
        <v>1478814</v>
      </c>
      <c r="D95" s="54" t="str">
        <f>IFERROR(INDEX(dataset_okres!$G$2:$G$83,MATCH(Calc_m2!C19,dataset_okres!$B$2:$B$83,0)),"n/a")</f>
        <v>n/a</v>
      </c>
      <c r="E95" s="54" t="str">
        <f>IFERROR(INDEX(dataset_okres!$G$2:$G$83,MATCH(Calc_m2!D19,dataset_okres!$B$2:$B$83,0)),"n/a")</f>
        <v>n/a</v>
      </c>
      <c r="F95" s="54" t="str">
        <f>IFERROR(INDEX(dataset_okres!$G$2:$G$83,MATCH(Calc_m2!E19,dataset_okres!$B$2:$B$83,0)),"n/a")</f>
        <v>n/a</v>
      </c>
      <c r="G95" s="54" t="str">
        <f>IFERROR(INDEX(dataset_okres!$G$2:$G$83,MATCH(Calc_m2!F19,dataset_okres!$B$2:$B$83,0)),"n/a")</f>
        <v>n/a</v>
      </c>
      <c r="H95" s="54" t="str">
        <f>IFERROR(INDEX(dataset_okres!$G$2:$G$83,MATCH(Calc_m2!G19,dataset_okres!$B$2:$B$83,0)),"n/a")</f>
        <v>n/a</v>
      </c>
      <c r="I95" s="54" t="str">
        <f>IFERROR(INDEX(dataset_okres!$G$2:$G$83,MATCH(Calc_m2!H19,dataset_okres!$B$2:$B$83,0)),"n/a")</f>
        <v>n/a</v>
      </c>
      <c r="J95" s="54" t="str">
        <f>IFERROR(INDEX(dataset_okres!$G$2:$G$83,MATCH(Calc_m2!I19,dataset_okres!$B$2:$B$83,0)),"n/a")</f>
        <v>n/a</v>
      </c>
      <c r="K95" s="54" t="str">
        <f>IFERROR(INDEX(dataset_okres!$G$2:$G$83,MATCH(Calc_m2!J19,dataset_okres!$B$2:$B$83,0)),"n/a")</f>
        <v>n/a</v>
      </c>
      <c r="L95" s="55" t="str">
        <f>IFERROR(INDEX(dataset_okres!$G$2:$G$83,MATCH(Calc_m2!K19,dataset_okres!$B$2:$B$83,0)),"n/a")</f>
        <v>n/a</v>
      </c>
      <c r="M95" s="48">
        <f t="shared" si="7"/>
        <v>1868897</v>
      </c>
    </row>
    <row r="96" spans="1:13" x14ac:dyDescent="0.45">
      <c r="A96" s="1" t="s">
        <v>64</v>
      </c>
      <c r="B96" s="53">
        <f>IFERROR(INDEX(dataset_okres!$G$2:$G$83,MATCH(Calc_m2!A20,dataset_okres!$B$2:$B$83,0)),"n/a")</f>
        <v>0</v>
      </c>
      <c r="C96" s="54">
        <f>IFERROR(INDEX(dataset_okres!$G$2:$G$83,MATCH(Calc_m2!B20,dataset_okres!$B$2:$B$83,0)),"n/a")</f>
        <v>0</v>
      </c>
      <c r="D96" s="54">
        <f>IFERROR(INDEX(dataset_okres!$G$2:$G$83,MATCH(Calc_m2!C20,dataset_okres!$B$2:$B$83,0)),"n/a")</f>
        <v>0</v>
      </c>
      <c r="E96" s="54">
        <f>IFERROR(INDEX(dataset_okres!$G$2:$G$83,MATCH(Calc_m2!D20,dataset_okres!$B$2:$B$83,0)),"n/a")</f>
        <v>85991</v>
      </c>
      <c r="F96" s="54">
        <f>IFERROR(INDEX(dataset_okres!$G$2:$G$83,MATCH(Calc_m2!E20,dataset_okres!$B$2:$B$83,0)),"n/a")</f>
        <v>0</v>
      </c>
      <c r="G96" s="54" t="str">
        <f>IFERROR(INDEX(dataset_okres!$G$2:$G$83,MATCH(Calc_m2!F20,dataset_okres!$B$2:$B$83,0)),"n/a")</f>
        <v>n/a</v>
      </c>
      <c r="H96" s="54" t="str">
        <f>IFERROR(INDEX(dataset_okres!$G$2:$G$83,MATCH(Calc_m2!G20,dataset_okres!$B$2:$B$83,0)),"n/a")</f>
        <v>n/a</v>
      </c>
      <c r="I96" s="54" t="str">
        <f>IFERROR(INDEX(dataset_okres!$G$2:$G$83,MATCH(Calc_m2!H20,dataset_okres!$B$2:$B$83,0)),"n/a")</f>
        <v>n/a</v>
      </c>
      <c r="J96" s="54" t="str">
        <f>IFERROR(INDEX(dataset_okres!$G$2:$G$83,MATCH(Calc_m2!I20,dataset_okres!$B$2:$B$83,0)),"n/a")</f>
        <v>n/a</v>
      </c>
      <c r="K96" s="54" t="str">
        <f>IFERROR(INDEX(dataset_okres!$G$2:$G$83,MATCH(Calc_m2!J20,dataset_okres!$B$2:$B$83,0)),"n/a")</f>
        <v>n/a</v>
      </c>
      <c r="L96" s="55" t="str">
        <f>IFERROR(INDEX(dataset_okres!$G$2:$G$83,MATCH(Calc_m2!K20,dataset_okres!$B$2:$B$83,0)),"n/a")</f>
        <v>n/a</v>
      </c>
      <c r="M96" s="48">
        <f t="shared" si="7"/>
        <v>85991</v>
      </c>
    </row>
    <row r="97" spans="1:13" x14ac:dyDescent="0.45">
      <c r="A97" s="1" t="s">
        <v>38</v>
      </c>
      <c r="B97" s="53">
        <f>IFERROR(INDEX(dataset_okres!$G$2:$G$83,MATCH(Calc_m2!A21,dataset_okres!$B$2:$B$83,0)),"n/a")</f>
        <v>290000</v>
      </c>
      <c r="C97" s="54">
        <f>IFERROR(INDEX(dataset_okres!$G$2:$G$83,MATCH(Calc_m2!B21,dataset_okres!$B$2:$B$83,0)),"n/a")</f>
        <v>32727</v>
      </c>
      <c r="D97" s="54">
        <f>IFERROR(INDEX(dataset_okres!$G$2:$G$83,MATCH(Calc_m2!C21,dataset_okres!$B$2:$B$83,0)),"n/a")</f>
        <v>0</v>
      </c>
      <c r="E97" s="54" t="str">
        <f>IFERROR(INDEX(dataset_okres!$G$2:$G$83,MATCH(Calc_m2!D21,dataset_okres!$B$2:$B$83,0)),"n/a")</f>
        <v>n/a</v>
      </c>
      <c r="F97" s="54" t="str">
        <f>IFERROR(INDEX(dataset_okres!$G$2:$G$83,MATCH(Calc_m2!E21,dataset_okres!$B$2:$B$83,0)),"n/a")</f>
        <v>n/a</v>
      </c>
      <c r="G97" s="54" t="str">
        <f>IFERROR(INDEX(dataset_okres!$G$2:$G$83,MATCH(Calc_m2!F21,dataset_okres!$B$2:$B$83,0)),"n/a")</f>
        <v>n/a</v>
      </c>
      <c r="H97" s="54" t="str">
        <f>IFERROR(INDEX(dataset_okres!$G$2:$G$83,MATCH(Calc_m2!G21,dataset_okres!$B$2:$B$83,0)),"n/a")</f>
        <v>n/a</v>
      </c>
      <c r="I97" s="54" t="str">
        <f>IFERROR(INDEX(dataset_okres!$G$2:$G$83,MATCH(Calc_m2!H21,dataset_okres!$B$2:$B$83,0)),"n/a")</f>
        <v>n/a</v>
      </c>
      <c r="J97" s="54" t="str">
        <f>IFERROR(INDEX(dataset_okres!$G$2:$G$83,MATCH(Calc_m2!I21,dataset_okres!$B$2:$B$83,0)),"n/a")</f>
        <v>n/a</v>
      </c>
      <c r="K97" s="54" t="str">
        <f>IFERROR(INDEX(dataset_okres!$G$2:$G$83,MATCH(Calc_m2!J21,dataset_okres!$B$2:$B$83,0)),"n/a")</f>
        <v>n/a</v>
      </c>
      <c r="L97" s="55" t="str">
        <f>IFERROR(INDEX(dataset_okres!$G$2:$G$83,MATCH(Calc_m2!K21,dataset_okres!$B$2:$B$83,0)),"n/a")</f>
        <v>n/a</v>
      </c>
      <c r="M97" s="48">
        <f t="shared" si="7"/>
        <v>322727</v>
      </c>
    </row>
    <row r="98" spans="1:13" x14ac:dyDescent="0.45">
      <c r="A98" s="1" t="s">
        <v>43</v>
      </c>
      <c r="B98" s="53">
        <f>IFERROR(INDEX(dataset_okres!$G$2:$G$83,MATCH(Calc_m2!A22,dataset_okres!$B$2:$B$83,0)),"n/a")</f>
        <v>29038</v>
      </c>
      <c r="C98" s="54">
        <f>IFERROR(INDEX(dataset_okres!$G$2:$G$83,MATCH(Calc_m2!B22,dataset_okres!$B$2:$B$83,0)),"n/a")</f>
        <v>29684</v>
      </c>
      <c r="D98" s="54">
        <f>IFERROR(INDEX(dataset_okres!$G$2:$G$83,MATCH(Calc_m2!C22,dataset_okres!$B$2:$B$83,0)),"n/a")</f>
        <v>1099556</v>
      </c>
      <c r="E98" s="54">
        <f>IFERROR(INDEX(dataset_okres!$G$2:$G$83,MATCH(Calc_m2!D22,dataset_okres!$B$2:$B$83,0)),"n/a")</f>
        <v>0</v>
      </c>
      <c r="F98" s="54">
        <f>IFERROR(INDEX(dataset_okres!$G$2:$G$83,MATCH(Calc_m2!E22,dataset_okres!$B$2:$B$83,0)),"n/a")</f>
        <v>28966</v>
      </c>
      <c r="G98" s="54" t="str">
        <f>IFERROR(INDEX(dataset_okres!$G$2:$G$83,MATCH(Calc_m2!F22,dataset_okres!$B$2:$B$83,0)),"n/a")</f>
        <v>n/a</v>
      </c>
      <c r="H98" s="54" t="str">
        <f>IFERROR(INDEX(dataset_okres!$G$2:$G$83,MATCH(Calc_m2!G22,dataset_okres!$B$2:$B$83,0)),"n/a")</f>
        <v>n/a</v>
      </c>
      <c r="I98" s="54" t="str">
        <f>IFERROR(INDEX(dataset_okres!$G$2:$G$83,MATCH(Calc_m2!H22,dataset_okres!$B$2:$B$83,0)),"n/a")</f>
        <v>n/a</v>
      </c>
      <c r="J98" s="54" t="str">
        <f>IFERROR(INDEX(dataset_okres!$G$2:$G$83,MATCH(Calc_m2!I22,dataset_okres!$B$2:$B$83,0)),"n/a")</f>
        <v>n/a</v>
      </c>
      <c r="K98" s="54" t="str">
        <f>IFERROR(INDEX(dataset_okres!$G$2:$G$83,MATCH(Calc_m2!J22,dataset_okres!$B$2:$B$83,0)),"n/a")</f>
        <v>n/a</v>
      </c>
      <c r="L98" s="55" t="str">
        <f>IFERROR(INDEX(dataset_okres!$G$2:$G$83,MATCH(Calc_m2!K22,dataset_okres!$B$2:$B$83,0)),"n/a")</f>
        <v>n/a</v>
      </c>
      <c r="M98" s="48">
        <f t="shared" si="7"/>
        <v>1187244</v>
      </c>
    </row>
    <row r="99" spans="1:13" x14ac:dyDescent="0.45">
      <c r="A99" s="1" t="s">
        <v>52</v>
      </c>
      <c r="B99" s="53">
        <f>IFERROR(INDEX(dataset_okres!$G$2:$G$83,MATCH(Calc_m2!A23,dataset_okres!$B$2:$B$83,0)),"n/a")</f>
        <v>1478814</v>
      </c>
      <c r="C99" s="54">
        <f>IFERROR(INDEX(dataset_okres!$G$2:$G$83,MATCH(Calc_m2!B23,dataset_okres!$B$2:$B$83,0)),"n/a")</f>
        <v>390083</v>
      </c>
      <c r="D99" s="54">
        <f>IFERROR(INDEX(dataset_okres!$G$2:$G$83,MATCH(Calc_m2!C23,dataset_okres!$B$2:$B$83,0)),"n/a")</f>
        <v>26893</v>
      </c>
      <c r="E99" s="54">
        <f>IFERROR(INDEX(dataset_okres!$G$2:$G$83,MATCH(Calc_m2!D23,dataset_okres!$B$2:$B$83,0)),"n/a")</f>
        <v>32153</v>
      </c>
      <c r="F99" s="54">
        <f>IFERROR(INDEX(dataset_okres!$G$2:$G$83,MATCH(Calc_m2!E23,dataset_okres!$B$2:$B$83,0)),"n/a")</f>
        <v>1387</v>
      </c>
      <c r="G99" s="54">
        <f>IFERROR(INDEX(dataset_okres!$G$2:$G$83,MATCH(Calc_m2!F23,dataset_okres!$B$2:$B$83,0)),"n/a")</f>
        <v>85312</v>
      </c>
      <c r="H99" s="54">
        <f>IFERROR(INDEX(dataset_okres!$G$2:$G$83,MATCH(Calc_m2!G23,dataset_okres!$B$2:$B$83,0)),"n/a")</f>
        <v>0</v>
      </c>
      <c r="I99" s="54" t="str">
        <f>IFERROR(INDEX(dataset_okres!$G$2:$G$83,MATCH(Calc_m2!H23,dataset_okres!$B$2:$B$83,0)),"n/a")</f>
        <v>n/a</v>
      </c>
      <c r="J99" s="54" t="str">
        <f>IFERROR(INDEX(dataset_okres!$G$2:$G$83,MATCH(Calc_m2!I23,dataset_okres!$B$2:$B$83,0)),"n/a")</f>
        <v>n/a</v>
      </c>
      <c r="K99" s="54" t="str">
        <f>IFERROR(INDEX(dataset_okres!$G$2:$G$83,MATCH(Calc_m2!J23,dataset_okres!$B$2:$B$83,0)),"n/a")</f>
        <v>n/a</v>
      </c>
      <c r="L99" s="55" t="str">
        <f>IFERROR(INDEX(dataset_okres!$G$2:$G$83,MATCH(Calc_m2!K23,dataset_okres!$B$2:$B$83,0)),"n/a")</f>
        <v>n/a</v>
      </c>
      <c r="M99" s="48">
        <f t="shared" si="7"/>
        <v>2014642</v>
      </c>
    </row>
    <row r="100" spans="1:13" x14ac:dyDescent="0.45">
      <c r="A100" s="1" t="s">
        <v>45</v>
      </c>
      <c r="B100" s="53">
        <f>IFERROR(INDEX(dataset_okres!$G$2:$G$83,MATCH(Calc_m2!A24,dataset_okres!$B$2:$B$83,0)),"n/a")</f>
        <v>41677</v>
      </c>
      <c r="C100" s="54">
        <f>IFERROR(INDEX(dataset_okres!$G$2:$G$83,MATCH(Calc_m2!B24,dataset_okres!$B$2:$B$83,0)),"n/a")</f>
        <v>0</v>
      </c>
      <c r="D100" s="54">
        <f>IFERROR(INDEX(dataset_okres!$G$2:$G$83,MATCH(Calc_m2!C24,dataset_okres!$B$2:$B$83,0)),"n/a")</f>
        <v>271367</v>
      </c>
      <c r="E100" s="54">
        <f>IFERROR(INDEX(dataset_okres!$G$2:$G$83,MATCH(Calc_m2!D24,dataset_okres!$B$2:$B$83,0)),"n/a")</f>
        <v>261278</v>
      </c>
      <c r="F100" s="54">
        <f>IFERROR(INDEX(dataset_okres!$G$2:$G$83,MATCH(Calc_m2!E24,dataset_okres!$B$2:$B$83,0)),"n/a")</f>
        <v>159060</v>
      </c>
      <c r="G100" s="54">
        <f>IFERROR(INDEX(dataset_okres!$G$2:$G$83,MATCH(Calc_m2!F24,dataset_okres!$B$2:$B$83,0)),"n/a")</f>
        <v>0</v>
      </c>
      <c r="H100" s="54" t="str">
        <f>IFERROR(INDEX(dataset_okres!$G$2:$G$83,MATCH(Calc_m2!G24,dataset_okres!$B$2:$B$83,0)),"n/a")</f>
        <v>n/a</v>
      </c>
      <c r="I100" s="54" t="str">
        <f>IFERROR(INDEX(dataset_okres!$G$2:$G$83,MATCH(Calc_m2!H24,dataset_okres!$B$2:$B$83,0)),"n/a")</f>
        <v>n/a</v>
      </c>
      <c r="J100" s="54" t="str">
        <f>IFERROR(INDEX(dataset_okres!$G$2:$G$83,MATCH(Calc_m2!I24,dataset_okres!$B$2:$B$83,0)),"n/a")</f>
        <v>n/a</v>
      </c>
      <c r="K100" s="54" t="str">
        <f>IFERROR(INDEX(dataset_okres!$G$2:$G$83,MATCH(Calc_m2!J24,dataset_okres!$B$2:$B$83,0)),"n/a")</f>
        <v>n/a</v>
      </c>
      <c r="L100" s="55" t="str">
        <f>IFERROR(INDEX(dataset_okres!$G$2:$G$83,MATCH(Calc_m2!K24,dataset_okres!$B$2:$B$83,0)),"n/a")</f>
        <v>n/a</v>
      </c>
      <c r="M100" s="48">
        <f t="shared" si="7"/>
        <v>733382</v>
      </c>
    </row>
    <row r="101" spans="1:13" x14ac:dyDescent="0.45">
      <c r="A101" s="1" t="s">
        <v>65</v>
      </c>
      <c r="B101" s="53">
        <f>IFERROR(INDEX(dataset_okres!$G$2:$G$83,MATCH(Calc_m2!A25,dataset_okres!$B$2:$B$83,0)),"n/a")</f>
        <v>85991</v>
      </c>
      <c r="C101" s="54">
        <f>IFERROR(INDEX(dataset_okres!$G$2:$G$83,MATCH(Calc_m2!B25,dataset_okres!$B$2:$B$83,0)),"n/a")</f>
        <v>0</v>
      </c>
      <c r="D101" s="54">
        <f>IFERROR(INDEX(dataset_okres!$G$2:$G$83,MATCH(Calc_m2!C25,dataset_okres!$B$2:$B$83,0)),"n/a")</f>
        <v>0</v>
      </c>
      <c r="E101" s="54">
        <f>IFERROR(INDEX(dataset_okres!$G$2:$G$83,MATCH(Calc_m2!D25,dataset_okres!$B$2:$B$83,0)),"n/a")</f>
        <v>0</v>
      </c>
      <c r="F101" s="54">
        <f>IFERROR(INDEX(dataset_okres!$G$2:$G$83,MATCH(Calc_m2!E25,dataset_okres!$B$2:$B$83,0)),"n/a")</f>
        <v>85312</v>
      </c>
      <c r="G101" s="54">
        <f>IFERROR(INDEX(dataset_okres!$G$2:$G$83,MATCH(Calc_m2!F25,dataset_okres!$B$2:$B$83,0)),"n/a")</f>
        <v>57566</v>
      </c>
      <c r="H101" s="54" t="str">
        <f>IFERROR(INDEX(dataset_okres!$G$2:$G$83,MATCH(Calc_m2!G25,dataset_okres!$B$2:$B$83,0)),"n/a")</f>
        <v>n/a</v>
      </c>
      <c r="I101" s="54" t="str">
        <f>IFERROR(INDEX(dataset_okres!$G$2:$G$83,MATCH(Calc_m2!H25,dataset_okres!$B$2:$B$83,0)),"n/a")</f>
        <v>n/a</v>
      </c>
      <c r="J101" s="54" t="str">
        <f>IFERROR(INDEX(dataset_okres!$G$2:$G$83,MATCH(Calc_m2!I25,dataset_okres!$B$2:$B$83,0)),"n/a")</f>
        <v>n/a</v>
      </c>
      <c r="K101" s="54" t="str">
        <f>IFERROR(INDEX(dataset_okres!$G$2:$G$83,MATCH(Calc_m2!J25,dataset_okres!$B$2:$B$83,0)),"n/a")</f>
        <v>n/a</v>
      </c>
      <c r="L101" s="55" t="str">
        <f>IFERROR(INDEX(dataset_okres!$G$2:$G$83,MATCH(Calc_m2!K25,dataset_okres!$B$2:$B$83,0)),"n/a")</f>
        <v>n/a</v>
      </c>
      <c r="M101" s="48">
        <f t="shared" si="7"/>
        <v>228869</v>
      </c>
    </row>
    <row r="102" spans="1:13" x14ac:dyDescent="0.45">
      <c r="A102" s="1" t="s">
        <v>27</v>
      </c>
      <c r="B102" s="53">
        <f>IFERROR(INDEX(dataset_okres!$G$2:$G$83,MATCH(Calc_m2!A26,dataset_okres!$B$2:$B$83,0)),"n/a")</f>
        <v>0</v>
      </c>
      <c r="C102" s="54">
        <f>IFERROR(INDEX(dataset_okres!$G$2:$G$83,MATCH(Calc_m2!B26,dataset_okres!$B$2:$B$83,0)),"n/a")</f>
        <v>0</v>
      </c>
      <c r="D102" s="54">
        <f>IFERROR(INDEX(dataset_okres!$G$2:$G$83,MATCH(Calc_m2!C26,dataset_okres!$B$2:$B$83,0)),"n/a")</f>
        <v>5977</v>
      </c>
      <c r="E102" s="54">
        <f>IFERROR(INDEX(dataset_okres!$G$2:$G$83,MATCH(Calc_m2!D26,dataset_okres!$B$2:$B$83,0)),"n/a")</f>
        <v>0</v>
      </c>
      <c r="F102" s="54">
        <f>IFERROR(INDEX(dataset_okres!$G$2:$G$83,MATCH(Calc_m2!E26,dataset_okres!$B$2:$B$83,0)),"n/a")</f>
        <v>0</v>
      </c>
      <c r="G102" s="54">
        <f>IFERROR(INDEX(dataset_okres!$G$2:$G$83,MATCH(Calc_m2!F26,dataset_okres!$B$2:$B$83,0)),"n/a")</f>
        <v>0</v>
      </c>
      <c r="H102" s="54" t="str">
        <f>IFERROR(INDEX(dataset_okres!$G$2:$G$83,MATCH(Calc_m2!G26,dataset_okres!$B$2:$B$83,0)),"n/a")</f>
        <v>n/a</v>
      </c>
      <c r="I102" s="54" t="str">
        <f>IFERROR(INDEX(dataset_okres!$G$2:$G$83,MATCH(Calc_m2!H26,dataset_okres!$B$2:$B$83,0)),"n/a")</f>
        <v>n/a</v>
      </c>
      <c r="J102" s="54" t="str">
        <f>IFERROR(INDEX(dataset_okres!$G$2:$G$83,MATCH(Calc_m2!I26,dataset_okres!$B$2:$B$83,0)),"n/a")</f>
        <v>n/a</v>
      </c>
      <c r="K102" s="54" t="str">
        <f>IFERROR(INDEX(dataset_okres!$G$2:$G$83,MATCH(Calc_m2!J26,dataset_okres!$B$2:$B$83,0)),"n/a")</f>
        <v>n/a</v>
      </c>
      <c r="L102" s="55" t="str">
        <f>IFERROR(INDEX(dataset_okres!$G$2:$G$83,MATCH(Calc_m2!K26,dataset_okres!$B$2:$B$83,0)),"n/a")</f>
        <v>n/a</v>
      </c>
      <c r="M102" s="48">
        <f t="shared" si="7"/>
        <v>5977</v>
      </c>
    </row>
    <row r="103" spans="1:13" x14ac:dyDescent="0.45">
      <c r="A103" s="1" t="s">
        <v>33</v>
      </c>
      <c r="B103" s="53">
        <f>IFERROR(INDEX(dataset_okres!$G$2:$G$83,MATCH(Calc_m2!A27,dataset_okres!$B$2:$B$83,0)),"n/a")</f>
        <v>210178</v>
      </c>
      <c r="C103" s="54">
        <f>IFERROR(INDEX(dataset_okres!$G$2:$G$83,MATCH(Calc_m2!B27,dataset_okres!$B$2:$B$83,0)),"n/a")</f>
        <v>0</v>
      </c>
      <c r="D103" s="54">
        <f>IFERROR(INDEX(dataset_okres!$G$2:$G$83,MATCH(Calc_m2!C27,dataset_okres!$B$2:$B$83,0)),"n/a")</f>
        <v>903000</v>
      </c>
      <c r="E103" s="54">
        <f>IFERROR(INDEX(dataset_okres!$G$2:$G$83,MATCH(Calc_m2!D27,dataset_okres!$B$2:$B$83,0)),"n/a")</f>
        <v>28966</v>
      </c>
      <c r="F103" s="54">
        <f>IFERROR(INDEX(dataset_okres!$G$2:$G$83,MATCH(Calc_m2!E27,dataset_okres!$B$2:$B$83,0)),"n/a")</f>
        <v>672128</v>
      </c>
      <c r="G103" s="54">
        <f>IFERROR(INDEX(dataset_okres!$G$2:$G$83,MATCH(Calc_m2!F27,dataset_okres!$B$2:$B$83,0)),"n/a")</f>
        <v>0</v>
      </c>
      <c r="H103" s="54">
        <f>IFERROR(INDEX(dataset_okres!$G$2:$G$83,MATCH(Calc_m2!G27,dataset_okres!$B$2:$B$83,0)),"n/a")</f>
        <v>0</v>
      </c>
      <c r="I103" s="54">
        <f>IFERROR(INDEX(dataset_okres!$G$2:$G$83,MATCH(Calc_m2!H27,dataset_okres!$B$2:$B$83,0)),"n/a")</f>
        <v>0</v>
      </c>
      <c r="J103" s="54" t="str">
        <f>IFERROR(INDEX(dataset_okres!$G$2:$G$83,MATCH(Calc_m2!I27,dataset_okres!$B$2:$B$83,0)),"n/a")</f>
        <v>n/a</v>
      </c>
      <c r="K103" s="54" t="str">
        <f>IFERROR(INDEX(dataset_okres!$G$2:$G$83,MATCH(Calc_m2!J27,dataset_okres!$B$2:$B$83,0)),"n/a")</f>
        <v>n/a</v>
      </c>
      <c r="L103" s="55" t="str">
        <f>IFERROR(INDEX(dataset_okres!$G$2:$G$83,MATCH(Calc_m2!K27,dataset_okres!$B$2:$B$83,0)),"n/a")</f>
        <v>n/a</v>
      </c>
      <c r="M103" s="48">
        <f t="shared" si="7"/>
        <v>1814272</v>
      </c>
    </row>
    <row r="104" spans="1:13" x14ac:dyDescent="0.45">
      <c r="A104" s="1" t="s">
        <v>1</v>
      </c>
      <c r="B104" s="53">
        <f>IFERROR(INDEX(dataset_okres!$G$2:$G$83,MATCH(Calc_m2!A28,dataset_okres!$B$2:$B$83,0)),"n/a")</f>
        <v>0</v>
      </c>
      <c r="C104" s="54">
        <f>IFERROR(INDEX(dataset_okres!$G$2:$G$83,MATCH(Calc_m2!B28,dataset_okres!$B$2:$B$83,0)),"n/a")</f>
        <v>0</v>
      </c>
      <c r="D104" s="54">
        <f>IFERROR(INDEX(dataset_okres!$G$2:$G$83,MATCH(Calc_m2!C28,dataset_okres!$B$2:$B$83,0)),"n/a")</f>
        <v>0</v>
      </c>
      <c r="E104" s="54">
        <f>IFERROR(INDEX(dataset_okres!$G$2:$G$83,MATCH(Calc_m2!D28,dataset_okres!$B$2:$B$83,0)),"n/a")</f>
        <v>767671</v>
      </c>
      <c r="F104" s="54">
        <f>IFERROR(INDEX(dataset_okres!$G$2:$G$83,MATCH(Calc_m2!E28,dataset_okres!$B$2:$B$83,0)),"n/a")</f>
        <v>27010</v>
      </c>
      <c r="G104" s="54">
        <f>IFERROR(INDEX(dataset_okres!$G$2:$G$83,MATCH(Calc_m2!F28,dataset_okres!$B$2:$B$83,0)),"n/a")</f>
        <v>87000</v>
      </c>
      <c r="H104" s="54" t="str">
        <f>IFERROR(INDEX(dataset_okres!$G$2:$G$83,MATCH(Calc_m2!G28,dataset_okres!$B$2:$B$83,0)),"n/a")</f>
        <v>n/a</v>
      </c>
      <c r="I104" s="54" t="str">
        <f>IFERROR(INDEX(dataset_okres!$G$2:$G$83,MATCH(Calc_m2!H28,dataset_okres!$B$2:$B$83,0)),"n/a")</f>
        <v>n/a</v>
      </c>
      <c r="J104" s="54" t="str">
        <f>IFERROR(INDEX(dataset_okres!$G$2:$G$83,MATCH(Calc_m2!I28,dataset_okres!$B$2:$B$83,0)),"n/a")</f>
        <v>n/a</v>
      </c>
      <c r="K104" s="54" t="str">
        <f>IFERROR(INDEX(dataset_okres!$G$2:$G$83,MATCH(Calc_m2!J28,dataset_okres!$B$2:$B$83,0)),"n/a")</f>
        <v>n/a</v>
      </c>
      <c r="L104" s="55" t="str">
        <f>IFERROR(INDEX(dataset_okres!$G$2:$G$83,MATCH(Calc_m2!K28,dataset_okres!$B$2:$B$83,0)),"n/a")</f>
        <v>n/a</v>
      </c>
      <c r="M104" s="48">
        <f t="shared" si="7"/>
        <v>881681</v>
      </c>
    </row>
    <row r="105" spans="1:13" x14ac:dyDescent="0.45">
      <c r="A105" s="1" t="s">
        <v>59</v>
      </c>
      <c r="B105" s="53">
        <f>IFERROR(INDEX(dataset_okres!$G$2:$G$83,MATCH(Calc_m2!A29,dataset_okres!$B$2:$B$83,0)),"n/a")</f>
        <v>0</v>
      </c>
      <c r="C105" s="54">
        <f>IFERROR(INDEX(dataset_okres!$G$2:$G$83,MATCH(Calc_m2!B29,dataset_okres!$B$2:$B$83,0)),"n/a")</f>
        <v>26893</v>
      </c>
      <c r="D105" s="54">
        <f>IFERROR(INDEX(dataset_okres!$G$2:$G$83,MATCH(Calc_m2!C29,dataset_okres!$B$2:$B$83,0)),"n/a")</f>
        <v>0</v>
      </c>
      <c r="E105" s="54">
        <f>IFERROR(INDEX(dataset_okres!$G$2:$G$83,MATCH(Calc_m2!D29,dataset_okres!$B$2:$B$83,0)),"n/a")</f>
        <v>0</v>
      </c>
      <c r="F105" s="54">
        <f>IFERROR(INDEX(dataset_okres!$G$2:$G$83,MATCH(Calc_m2!E29,dataset_okres!$B$2:$B$83,0)),"n/a")</f>
        <v>16659</v>
      </c>
      <c r="G105" s="54" t="str">
        <f>IFERROR(INDEX(dataset_okres!$G$2:$G$83,MATCH(Calc_m2!F29,dataset_okres!$B$2:$B$83,0)),"n/a")</f>
        <v>n/a</v>
      </c>
      <c r="H105" s="54" t="str">
        <f>IFERROR(INDEX(dataset_okres!$G$2:$G$83,MATCH(Calc_m2!G29,dataset_okres!$B$2:$B$83,0)),"n/a")</f>
        <v>n/a</v>
      </c>
      <c r="I105" s="54" t="str">
        <f>IFERROR(INDEX(dataset_okres!$G$2:$G$83,MATCH(Calc_m2!H29,dataset_okres!$B$2:$B$83,0)),"n/a")</f>
        <v>n/a</v>
      </c>
      <c r="J105" s="54" t="str">
        <f>IFERROR(INDEX(dataset_okres!$G$2:$G$83,MATCH(Calc_m2!I29,dataset_okres!$B$2:$B$83,0)),"n/a")</f>
        <v>n/a</v>
      </c>
      <c r="K105" s="54" t="str">
        <f>IFERROR(INDEX(dataset_okres!$G$2:$G$83,MATCH(Calc_m2!J29,dataset_okres!$B$2:$B$83,0)),"n/a")</f>
        <v>n/a</v>
      </c>
      <c r="L105" s="55" t="str">
        <f>IFERROR(INDEX(dataset_okres!$G$2:$G$83,MATCH(Calc_m2!K29,dataset_okres!$B$2:$B$83,0)),"n/a")</f>
        <v>n/a</v>
      </c>
      <c r="M105" s="48">
        <f t="shared" si="7"/>
        <v>43552</v>
      </c>
    </row>
    <row r="106" spans="1:13" x14ac:dyDescent="0.45">
      <c r="A106" s="1" t="s">
        <v>57</v>
      </c>
      <c r="B106" s="53">
        <f>IFERROR(INDEX(dataset_okres!$G$2:$G$83,MATCH(Calc_m2!A30,dataset_okres!$B$2:$B$83,0)),"n/a")</f>
        <v>0</v>
      </c>
      <c r="C106" s="54">
        <f>IFERROR(INDEX(dataset_okres!$G$2:$G$83,MATCH(Calc_m2!B30,dataset_okres!$B$2:$B$83,0)),"n/a")</f>
        <v>7267</v>
      </c>
      <c r="D106" s="54">
        <f>IFERROR(INDEX(dataset_okres!$G$2:$G$83,MATCH(Calc_m2!C30,dataset_okres!$B$2:$B$83,0)),"n/a")</f>
        <v>16659</v>
      </c>
      <c r="E106" s="54">
        <f>IFERROR(INDEX(dataset_okres!$G$2:$G$83,MATCH(Calc_m2!D30,dataset_okres!$B$2:$B$83,0)),"n/a")</f>
        <v>0</v>
      </c>
      <c r="F106" s="54" t="str">
        <f>IFERROR(INDEX(dataset_okres!$G$2:$G$83,MATCH(Calc_m2!E30,dataset_okres!$B$2:$B$83,0)),"n/a")</f>
        <v>n/a</v>
      </c>
      <c r="G106" s="54" t="str">
        <f>IFERROR(INDEX(dataset_okres!$G$2:$G$83,MATCH(Calc_m2!F30,dataset_okres!$B$2:$B$83,0)),"n/a")</f>
        <v>n/a</v>
      </c>
      <c r="H106" s="54" t="str">
        <f>IFERROR(INDEX(dataset_okres!$G$2:$G$83,MATCH(Calc_m2!G30,dataset_okres!$B$2:$B$83,0)),"n/a")</f>
        <v>n/a</v>
      </c>
      <c r="I106" s="54" t="str">
        <f>IFERROR(INDEX(dataset_okres!$G$2:$G$83,MATCH(Calc_m2!H30,dataset_okres!$B$2:$B$83,0)),"n/a")</f>
        <v>n/a</v>
      </c>
      <c r="J106" s="54" t="str">
        <f>IFERROR(INDEX(dataset_okres!$G$2:$G$83,MATCH(Calc_m2!I30,dataset_okres!$B$2:$B$83,0)),"n/a")</f>
        <v>n/a</v>
      </c>
      <c r="K106" s="54" t="str">
        <f>IFERROR(INDEX(dataset_okres!$G$2:$G$83,MATCH(Calc_m2!J30,dataset_okres!$B$2:$B$83,0)),"n/a")</f>
        <v>n/a</v>
      </c>
      <c r="L106" s="55" t="str">
        <f>IFERROR(INDEX(dataset_okres!$G$2:$G$83,MATCH(Calc_m2!K30,dataset_okres!$B$2:$B$83,0)),"n/a")</f>
        <v>n/a</v>
      </c>
      <c r="M106" s="48">
        <f t="shared" si="7"/>
        <v>23926</v>
      </c>
    </row>
    <row r="107" spans="1:13" x14ac:dyDescent="0.45">
      <c r="A107" s="1" t="s">
        <v>10</v>
      </c>
      <c r="B107" s="53">
        <f>IFERROR(INDEX(dataset_okres!$G$2:$G$83,MATCH(Calc_m2!A31,dataset_okres!$B$2:$B$83,0)),"n/a")</f>
        <v>0</v>
      </c>
      <c r="C107" s="54">
        <f>IFERROR(INDEX(dataset_okres!$G$2:$G$83,MATCH(Calc_m2!B31,dataset_okres!$B$2:$B$83,0)),"n/a")</f>
        <v>0</v>
      </c>
      <c r="D107" s="54">
        <f>IFERROR(INDEX(dataset_okres!$G$2:$G$83,MATCH(Calc_m2!C31,dataset_okres!$B$2:$B$83,0)),"n/a")</f>
        <v>0</v>
      </c>
      <c r="E107" s="54">
        <f>IFERROR(INDEX(dataset_okres!$G$2:$G$83,MATCH(Calc_m2!D31,dataset_okres!$B$2:$B$83,0)),"n/a")</f>
        <v>5977</v>
      </c>
      <c r="F107" s="54">
        <f>IFERROR(INDEX(dataset_okres!$G$2:$G$83,MATCH(Calc_m2!E31,dataset_okres!$B$2:$B$83,0)),"n/a")</f>
        <v>32727</v>
      </c>
      <c r="G107" s="54">
        <f>IFERROR(INDEX(dataset_okres!$G$2:$G$83,MATCH(Calc_m2!F31,dataset_okres!$B$2:$B$83,0)),"n/a")</f>
        <v>32000</v>
      </c>
      <c r="H107" s="54">
        <f>IFERROR(INDEX(dataset_okres!$G$2:$G$83,MATCH(Calc_m2!G31,dataset_okres!$B$2:$B$83,0)),"n/a")</f>
        <v>0</v>
      </c>
      <c r="I107" s="54" t="str">
        <f>IFERROR(INDEX(dataset_okres!$G$2:$G$83,MATCH(Calc_m2!H31,dataset_okres!$B$2:$B$83,0)),"n/a")</f>
        <v>n/a</v>
      </c>
      <c r="J107" s="54" t="str">
        <f>IFERROR(INDEX(dataset_okres!$G$2:$G$83,MATCH(Calc_m2!I31,dataset_okres!$B$2:$B$83,0)),"n/a")</f>
        <v>n/a</v>
      </c>
      <c r="K107" s="54" t="str">
        <f>IFERROR(INDEX(dataset_okres!$G$2:$G$83,MATCH(Calc_m2!J31,dataset_okres!$B$2:$B$83,0)),"n/a")</f>
        <v>n/a</v>
      </c>
      <c r="L107" s="55" t="str">
        <f>IFERROR(INDEX(dataset_okres!$G$2:$G$83,MATCH(Calc_m2!K31,dataset_okres!$B$2:$B$83,0)),"n/a")</f>
        <v>n/a</v>
      </c>
      <c r="M107" s="48">
        <f t="shared" si="7"/>
        <v>70704</v>
      </c>
    </row>
    <row r="108" spans="1:13" x14ac:dyDescent="0.45">
      <c r="A108" s="1" t="s">
        <v>71</v>
      </c>
      <c r="B108" s="53">
        <f>IFERROR(INDEX(dataset_okres!$G$2:$G$83,MATCH(Calc_m2!A32,dataset_okres!$B$2:$B$83,0)),"n/a")</f>
        <v>0</v>
      </c>
      <c r="C108" s="54">
        <f>IFERROR(INDEX(dataset_okres!$G$2:$G$83,MATCH(Calc_m2!B32,dataset_okres!$B$2:$B$83,0)),"n/a")</f>
        <v>0</v>
      </c>
      <c r="D108" s="54">
        <f>IFERROR(INDEX(dataset_okres!$G$2:$G$83,MATCH(Calc_m2!C32,dataset_okres!$B$2:$B$83,0)),"n/a")</f>
        <v>87000</v>
      </c>
      <c r="E108" s="54">
        <f>IFERROR(INDEX(dataset_okres!$G$2:$G$83,MATCH(Calc_m2!D32,dataset_okres!$B$2:$B$83,0)),"n/a")</f>
        <v>767671</v>
      </c>
      <c r="F108" s="54">
        <f>IFERROR(INDEX(dataset_okres!$G$2:$G$83,MATCH(Calc_m2!E32,dataset_okres!$B$2:$B$83,0)),"n/a")</f>
        <v>27010</v>
      </c>
      <c r="G108" s="54">
        <f>IFERROR(INDEX(dataset_okres!$G$2:$G$83,MATCH(Calc_m2!F32,dataset_okres!$B$2:$B$83,0)),"n/a")</f>
        <v>0</v>
      </c>
      <c r="H108" s="54" t="str">
        <f>IFERROR(INDEX(dataset_okres!$G$2:$G$83,MATCH(Calc_m2!G32,dataset_okres!$B$2:$B$83,0)),"n/a")</f>
        <v>n/a</v>
      </c>
      <c r="I108" s="54" t="str">
        <f>IFERROR(INDEX(dataset_okres!$G$2:$G$83,MATCH(Calc_m2!H32,dataset_okres!$B$2:$B$83,0)),"n/a")</f>
        <v>n/a</v>
      </c>
      <c r="J108" s="54" t="str">
        <f>IFERROR(INDEX(dataset_okres!$G$2:$G$83,MATCH(Calc_m2!I32,dataset_okres!$B$2:$B$83,0)),"n/a")</f>
        <v>n/a</v>
      </c>
      <c r="K108" s="54" t="str">
        <f>IFERROR(INDEX(dataset_okres!$G$2:$G$83,MATCH(Calc_m2!J32,dataset_okres!$B$2:$B$83,0)),"n/a")</f>
        <v>n/a</v>
      </c>
      <c r="L108" s="55" t="str">
        <f>IFERROR(INDEX(dataset_okres!$G$2:$G$83,MATCH(Calc_m2!K32,dataset_okres!$B$2:$B$83,0)),"n/a")</f>
        <v>n/a</v>
      </c>
      <c r="M108" s="48">
        <f t="shared" si="7"/>
        <v>881681</v>
      </c>
    </row>
    <row r="109" spans="1:13" x14ac:dyDescent="0.45">
      <c r="A109" s="1" t="s">
        <v>18</v>
      </c>
      <c r="B109" s="53">
        <f>IFERROR(INDEX(dataset_okres!$G$2:$G$83,MATCH(Calc_m2!A33,dataset_okres!$B$2:$B$83,0)),"n/a")</f>
        <v>0</v>
      </c>
      <c r="C109" s="54">
        <f>IFERROR(INDEX(dataset_okres!$G$2:$G$83,MATCH(Calc_m2!B33,dataset_okres!$B$2:$B$83,0)),"n/a")</f>
        <v>0</v>
      </c>
      <c r="D109" s="54">
        <f>IFERROR(INDEX(dataset_okres!$G$2:$G$83,MATCH(Calc_m2!C33,dataset_okres!$B$2:$B$83,0)),"n/a")</f>
        <v>272000</v>
      </c>
      <c r="E109" s="54">
        <f>IFERROR(INDEX(dataset_okres!$G$2:$G$83,MATCH(Calc_m2!D33,dataset_okres!$B$2:$B$83,0)),"n/a")</f>
        <v>0</v>
      </c>
      <c r="F109" s="54">
        <f>IFERROR(INDEX(dataset_okres!$G$2:$G$83,MATCH(Calc_m2!E33,dataset_okres!$B$2:$B$83,0)),"n/a")</f>
        <v>0</v>
      </c>
      <c r="G109" s="54">
        <f>IFERROR(INDEX(dataset_okres!$G$2:$G$83,MATCH(Calc_m2!F33,dataset_okres!$B$2:$B$83,0)),"n/a")</f>
        <v>0</v>
      </c>
      <c r="H109" s="54" t="str">
        <f>IFERROR(INDEX(dataset_okres!$G$2:$G$83,MATCH(Calc_m2!G33,dataset_okres!$B$2:$B$83,0)),"n/a")</f>
        <v>n/a</v>
      </c>
      <c r="I109" s="54" t="str">
        <f>IFERROR(INDEX(dataset_okres!$G$2:$G$83,MATCH(Calc_m2!H33,dataset_okres!$B$2:$B$83,0)),"n/a")</f>
        <v>n/a</v>
      </c>
      <c r="J109" s="54" t="str">
        <f>IFERROR(INDEX(dataset_okres!$G$2:$G$83,MATCH(Calc_m2!I33,dataset_okres!$B$2:$B$83,0)),"n/a")</f>
        <v>n/a</v>
      </c>
      <c r="K109" s="54" t="str">
        <f>IFERROR(INDEX(dataset_okres!$G$2:$G$83,MATCH(Calc_m2!J33,dataset_okres!$B$2:$B$83,0)),"n/a")</f>
        <v>n/a</v>
      </c>
      <c r="L109" s="55" t="str">
        <f>IFERROR(INDEX(dataset_okres!$G$2:$G$83,MATCH(Calc_m2!K33,dataset_okres!$B$2:$B$83,0)),"n/a")</f>
        <v>n/a</v>
      </c>
      <c r="M109" s="48">
        <f t="shared" si="7"/>
        <v>272000</v>
      </c>
    </row>
    <row r="110" spans="1:13" x14ac:dyDescent="0.45">
      <c r="A110" s="1" t="s">
        <v>39</v>
      </c>
      <c r="B110" s="53">
        <f>IFERROR(INDEX(dataset_okres!$G$2:$G$83,MATCH(Calc_m2!A34,dataset_okres!$B$2:$B$83,0)),"n/a")</f>
        <v>0</v>
      </c>
      <c r="C110" s="54">
        <f>IFERROR(INDEX(dataset_okres!$G$2:$G$83,MATCH(Calc_m2!B34,dataset_okres!$B$2:$B$83,0)),"n/a")</f>
        <v>0</v>
      </c>
      <c r="D110" s="54">
        <f>IFERROR(INDEX(dataset_okres!$G$2:$G$83,MATCH(Calc_m2!C34,dataset_okres!$B$2:$B$83,0)),"n/a")</f>
        <v>5977</v>
      </c>
      <c r="E110" s="54">
        <f>IFERROR(INDEX(dataset_okres!$G$2:$G$83,MATCH(Calc_m2!D34,dataset_okres!$B$2:$B$83,0)),"n/a")</f>
        <v>0</v>
      </c>
      <c r="F110" s="54" t="str">
        <f>IFERROR(INDEX(dataset_okres!$G$2:$G$83,MATCH(Calc_m2!E34,dataset_okres!$B$2:$B$83,0)),"n/a")</f>
        <v>n/a</v>
      </c>
      <c r="G110" s="54" t="str">
        <f>IFERROR(INDEX(dataset_okres!$G$2:$G$83,MATCH(Calc_m2!F34,dataset_okres!$B$2:$B$83,0)),"n/a")</f>
        <v>n/a</v>
      </c>
      <c r="H110" s="54" t="str">
        <f>IFERROR(INDEX(dataset_okres!$G$2:$G$83,MATCH(Calc_m2!G34,dataset_okres!$B$2:$B$83,0)),"n/a")</f>
        <v>n/a</v>
      </c>
      <c r="I110" s="54" t="str">
        <f>IFERROR(INDEX(dataset_okres!$G$2:$G$83,MATCH(Calc_m2!H34,dataset_okres!$B$2:$B$83,0)),"n/a")</f>
        <v>n/a</v>
      </c>
      <c r="J110" s="54" t="str">
        <f>IFERROR(INDEX(dataset_okres!$G$2:$G$83,MATCH(Calc_m2!I34,dataset_okres!$B$2:$B$83,0)),"n/a")</f>
        <v>n/a</v>
      </c>
      <c r="K110" s="54" t="str">
        <f>IFERROR(INDEX(dataset_okres!$G$2:$G$83,MATCH(Calc_m2!J34,dataset_okres!$B$2:$B$83,0)),"n/a")</f>
        <v>n/a</v>
      </c>
      <c r="L110" s="55" t="str">
        <f>IFERROR(INDEX(dataset_okres!$G$2:$G$83,MATCH(Calc_m2!K34,dataset_okres!$B$2:$B$83,0)),"n/a")</f>
        <v>n/a</v>
      </c>
      <c r="M110" s="48">
        <f t="shared" si="7"/>
        <v>5977</v>
      </c>
    </row>
    <row r="111" spans="1:13" x14ac:dyDescent="0.45">
      <c r="A111" s="1" t="s">
        <v>48</v>
      </c>
      <c r="B111" s="53">
        <f>IFERROR(INDEX(dataset_okres!$G$2:$G$83,MATCH(Calc_m2!A35,dataset_okres!$B$2:$B$83,0)),"n/a")</f>
        <v>903000</v>
      </c>
      <c r="C111" s="54">
        <f>IFERROR(INDEX(dataset_okres!$G$2:$G$83,MATCH(Calc_m2!B35,dataset_okres!$B$2:$B$83,0)),"n/a")</f>
        <v>0</v>
      </c>
      <c r="D111" s="54">
        <f>IFERROR(INDEX(dataset_okres!$G$2:$G$83,MATCH(Calc_m2!C35,dataset_okres!$B$2:$B$83,0)),"n/a")</f>
        <v>1099556</v>
      </c>
      <c r="E111" s="54">
        <f>IFERROR(INDEX(dataset_okres!$G$2:$G$83,MATCH(Calc_m2!D35,dataset_okres!$B$2:$B$83,0)),"n/a")</f>
        <v>0</v>
      </c>
      <c r="F111" s="54">
        <f>IFERROR(INDEX(dataset_okres!$G$2:$G$83,MATCH(Calc_m2!E35,dataset_okres!$B$2:$B$83,0)),"n/a")</f>
        <v>28966</v>
      </c>
      <c r="G111" s="54">
        <f>IFERROR(INDEX(dataset_okres!$G$2:$G$83,MATCH(Calc_m2!F35,dataset_okres!$B$2:$B$83,0)),"n/a")</f>
        <v>210178</v>
      </c>
      <c r="H111" s="54">
        <f>IFERROR(INDEX(dataset_okres!$G$2:$G$83,MATCH(Calc_m2!G35,dataset_okres!$B$2:$B$83,0)),"n/a")</f>
        <v>0</v>
      </c>
      <c r="I111" s="54">
        <f>IFERROR(INDEX(dataset_okres!$G$2:$G$83,MATCH(Calc_m2!H35,dataset_okres!$B$2:$B$83,0)),"n/a")</f>
        <v>0</v>
      </c>
      <c r="J111" s="54" t="str">
        <f>IFERROR(INDEX(dataset_okres!$G$2:$G$83,MATCH(Calc_m2!I35,dataset_okres!$B$2:$B$83,0)),"n/a")</f>
        <v>n/a</v>
      </c>
      <c r="K111" s="54" t="str">
        <f>IFERROR(INDEX(dataset_okres!$G$2:$G$83,MATCH(Calc_m2!J35,dataset_okres!$B$2:$B$83,0)),"n/a")</f>
        <v>n/a</v>
      </c>
      <c r="L111" s="55" t="str">
        <f>IFERROR(INDEX(dataset_okres!$G$2:$G$83,MATCH(Calc_m2!K35,dataset_okres!$B$2:$B$83,0)),"n/a")</f>
        <v>n/a</v>
      </c>
      <c r="M111" s="48">
        <f t="shared" si="7"/>
        <v>2241700</v>
      </c>
    </row>
    <row r="112" spans="1:13" x14ac:dyDescent="0.45">
      <c r="A112" s="1" t="s">
        <v>67</v>
      </c>
      <c r="B112" s="53">
        <f>IFERROR(INDEX(dataset_okres!$G$2:$G$83,MATCH(Calc_m2!A36,dataset_okres!$B$2:$B$83,0)),"n/a")</f>
        <v>28966</v>
      </c>
      <c r="C112" s="54">
        <f>IFERROR(INDEX(dataset_okres!$G$2:$G$83,MATCH(Calc_m2!B36,dataset_okres!$B$2:$B$83,0)),"n/a")</f>
        <v>29038</v>
      </c>
      <c r="D112" s="54">
        <f>IFERROR(INDEX(dataset_okres!$G$2:$G$83,MATCH(Calc_m2!C36,dataset_okres!$B$2:$B$83,0)),"n/a")</f>
        <v>0</v>
      </c>
      <c r="E112" s="54">
        <f>IFERROR(INDEX(dataset_okres!$G$2:$G$83,MATCH(Calc_m2!D36,dataset_okres!$B$2:$B$83,0)),"n/a")</f>
        <v>903000</v>
      </c>
      <c r="F112" s="54">
        <f>IFERROR(INDEX(dataset_okres!$G$2:$G$83,MATCH(Calc_m2!E36,dataset_okres!$B$2:$B$83,0)),"n/a")</f>
        <v>210178</v>
      </c>
      <c r="G112" s="54" t="str">
        <f>IFERROR(INDEX(dataset_okres!$G$2:$G$83,MATCH(Calc_m2!F36,dataset_okres!$B$2:$B$83,0)),"n/a")</f>
        <v>n/a</v>
      </c>
      <c r="H112" s="54" t="str">
        <f>IFERROR(INDEX(dataset_okres!$G$2:$G$83,MATCH(Calc_m2!G36,dataset_okres!$B$2:$B$83,0)),"n/a")</f>
        <v>n/a</v>
      </c>
      <c r="I112" s="54" t="str">
        <f>IFERROR(INDEX(dataset_okres!$G$2:$G$83,MATCH(Calc_m2!H36,dataset_okres!$B$2:$B$83,0)),"n/a")</f>
        <v>n/a</v>
      </c>
      <c r="J112" s="54" t="str">
        <f>IFERROR(INDEX(dataset_okres!$G$2:$G$83,MATCH(Calc_m2!I36,dataset_okres!$B$2:$B$83,0)),"n/a")</f>
        <v>n/a</v>
      </c>
      <c r="K112" s="54" t="str">
        <f>IFERROR(INDEX(dataset_okres!$G$2:$G$83,MATCH(Calc_m2!J36,dataset_okres!$B$2:$B$83,0)),"n/a")</f>
        <v>n/a</v>
      </c>
      <c r="L112" s="55" t="str">
        <f>IFERROR(INDEX(dataset_okres!$G$2:$G$83,MATCH(Calc_m2!K36,dataset_okres!$B$2:$B$83,0)),"n/a")</f>
        <v>n/a</v>
      </c>
      <c r="M112" s="48">
        <f t="shared" si="7"/>
        <v>1171182</v>
      </c>
    </row>
    <row r="113" spans="1:13" x14ac:dyDescent="0.45">
      <c r="A113" s="1" t="s">
        <v>37</v>
      </c>
      <c r="B113" s="53">
        <f>IFERROR(INDEX(dataset_okres!$G$2:$G$83,MATCH(Calc_m2!A37,dataset_okres!$B$2:$B$83,0)),"n/a")</f>
        <v>0</v>
      </c>
      <c r="C113" s="54">
        <f>IFERROR(INDEX(dataset_okres!$G$2:$G$83,MATCH(Calc_m2!B37,dataset_okres!$B$2:$B$83,0)),"n/a")</f>
        <v>0</v>
      </c>
      <c r="D113" s="54">
        <f>IFERROR(INDEX(dataset_okres!$G$2:$G$83,MATCH(Calc_m2!C37,dataset_okres!$B$2:$B$83,0)),"n/a")</f>
        <v>0</v>
      </c>
      <c r="E113" s="54">
        <f>IFERROR(INDEX(dataset_okres!$G$2:$G$83,MATCH(Calc_m2!D37,dataset_okres!$B$2:$B$83,0)),"n/a")</f>
        <v>32727</v>
      </c>
      <c r="F113" s="54">
        <f>IFERROR(INDEX(dataset_okres!$G$2:$G$83,MATCH(Calc_m2!E37,dataset_okres!$B$2:$B$83,0)),"n/a")</f>
        <v>0</v>
      </c>
      <c r="G113" s="54" t="str">
        <f>IFERROR(INDEX(dataset_okres!$G$2:$G$83,MATCH(Calc_m2!F37,dataset_okres!$B$2:$B$83,0)),"n/a")</f>
        <v>n/a</v>
      </c>
      <c r="H113" s="54" t="str">
        <f>IFERROR(INDEX(dataset_okres!$G$2:$G$83,MATCH(Calc_m2!G37,dataset_okres!$B$2:$B$83,0)),"n/a")</f>
        <v>n/a</v>
      </c>
      <c r="I113" s="54" t="str">
        <f>IFERROR(INDEX(dataset_okres!$G$2:$G$83,MATCH(Calc_m2!H37,dataset_okres!$B$2:$B$83,0)),"n/a")</f>
        <v>n/a</v>
      </c>
      <c r="J113" s="54" t="str">
        <f>IFERROR(INDEX(dataset_okres!$G$2:$G$83,MATCH(Calc_m2!I37,dataset_okres!$B$2:$B$83,0)),"n/a")</f>
        <v>n/a</v>
      </c>
      <c r="K113" s="54" t="str">
        <f>IFERROR(INDEX(dataset_okres!$G$2:$G$83,MATCH(Calc_m2!J37,dataset_okres!$B$2:$B$83,0)),"n/a")</f>
        <v>n/a</v>
      </c>
      <c r="L113" s="55" t="str">
        <f>IFERROR(INDEX(dataset_okres!$G$2:$G$83,MATCH(Calc_m2!K37,dataset_okres!$B$2:$B$83,0)),"n/a")</f>
        <v>n/a</v>
      </c>
      <c r="M113" s="48">
        <f t="shared" si="7"/>
        <v>32727</v>
      </c>
    </row>
    <row r="114" spans="1:13" x14ac:dyDescent="0.45">
      <c r="A114" s="1" t="s">
        <v>20</v>
      </c>
      <c r="B114" s="53">
        <f>IFERROR(INDEX(dataset_okres!$G$2:$G$83,MATCH(Calc_m2!A38,dataset_okres!$B$2:$B$83,0)),"n/a")</f>
        <v>32000</v>
      </c>
      <c r="C114" s="54">
        <f>IFERROR(INDEX(dataset_okres!$G$2:$G$83,MATCH(Calc_m2!B38,dataset_okres!$B$2:$B$83,0)),"n/a")</f>
        <v>0</v>
      </c>
      <c r="D114" s="54">
        <f>IFERROR(INDEX(dataset_okres!$G$2:$G$83,MATCH(Calc_m2!C38,dataset_okres!$B$2:$B$83,0)),"n/a")</f>
        <v>0</v>
      </c>
      <c r="E114" s="54">
        <f>IFERROR(INDEX(dataset_okres!$G$2:$G$83,MATCH(Calc_m2!D38,dataset_okres!$B$2:$B$83,0)),"n/a")</f>
        <v>272000</v>
      </c>
      <c r="F114" s="54">
        <f>IFERROR(INDEX(dataset_okres!$G$2:$G$83,MATCH(Calc_m2!E38,dataset_okres!$B$2:$B$83,0)),"n/a")</f>
        <v>0</v>
      </c>
      <c r="G114" s="54">
        <f>IFERROR(INDEX(dataset_okres!$G$2:$G$83,MATCH(Calc_m2!F38,dataset_okres!$B$2:$B$83,0)),"n/a")</f>
        <v>672128</v>
      </c>
      <c r="H114" s="54">
        <f>IFERROR(INDEX(dataset_okres!$G$2:$G$83,MATCH(Calc_m2!G38,dataset_okres!$B$2:$B$83,0)),"n/a")</f>
        <v>0</v>
      </c>
      <c r="I114" s="54">
        <f>IFERROR(INDEX(dataset_okres!$G$2:$G$83,MATCH(Calc_m2!H38,dataset_okres!$B$2:$B$83,0)),"n/a")</f>
        <v>0</v>
      </c>
      <c r="J114" s="54">
        <f>IFERROR(INDEX(dataset_okres!$G$2:$G$83,MATCH(Calc_m2!I38,dataset_okres!$B$2:$B$83,0)),"n/a")</f>
        <v>0</v>
      </c>
      <c r="K114" s="54">
        <f>IFERROR(INDEX(dataset_okres!$G$2:$G$83,MATCH(Calc_m2!J38,dataset_okres!$B$2:$B$83,0)),"n/a")</f>
        <v>32727</v>
      </c>
      <c r="L114" s="55" t="str">
        <f>IFERROR(INDEX(dataset_okres!$G$2:$G$83,MATCH(Calc_m2!K38,dataset_okres!$B$2:$B$83,0)),"n/a")</f>
        <v>n/a</v>
      </c>
      <c r="M114" s="48">
        <f t="shared" si="7"/>
        <v>1008855</v>
      </c>
    </row>
    <row r="115" spans="1:13" x14ac:dyDescent="0.45">
      <c r="A115" s="1" t="s">
        <v>19</v>
      </c>
      <c r="B115" s="53">
        <f>IFERROR(INDEX(dataset_okres!$G$2:$G$83,MATCH(Calc_m2!A39,dataset_okres!$B$2:$B$83,0)),"n/a")</f>
        <v>0</v>
      </c>
      <c r="C115" s="54">
        <f>IFERROR(INDEX(dataset_okres!$G$2:$G$83,MATCH(Calc_m2!B39,dataset_okres!$B$2:$B$83,0)),"n/a")</f>
        <v>0</v>
      </c>
      <c r="D115" s="54">
        <f>IFERROR(INDEX(dataset_okres!$G$2:$G$83,MATCH(Calc_m2!C39,dataset_okres!$B$2:$B$83,0)),"n/a")</f>
        <v>32000</v>
      </c>
      <c r="E115" s="54">
        <f>IFERROR(INDEX(dataset_okres!$G$2:$G$83,MATCH(Calc_m2!D39,dataset_okres!$B$2:$B$83,0)),"n/a")</f>
        <v>0</v>
      </c>
      <c r="F115" s="54">
        <f>IFERROR(INDEX(dataset_okres!$G$2:$G$83,MATCH(Calc_m2!E39,dataset_okres!$B$2:$B$83,0)),"n/a")</f>
        <v>0</v>
      </c>
      <c r="G115" s="54">
        <f>IFERROR(INDEX(dataset_okres!$G$2:$G$83,MATCH(Calc_m2!F39,dataset_okres!$B$2:$B$83,0)),"n/a")</f>
        <v>672128</v>
      </c>
      <c r="H115" s="54" t="str">
        <f>IFERROR(INDEX(dataset_okres!$G$2:$G$83,MATCH(Calc_m2!G39,dataset_okres!$B$2:$B$83,0)),"n/a")</f>
        <v>n/a</v>
      </c>
      <c r="I115" s="54" t="str">
        <f>IFERROR(INDEX(dataset_okres!$G$2:$G$83,MATCH(Calc_m2!H39,dataset_okres!$B$2:$B$83,0)),"n/a")</f>
        <v>n/a</v>
      </c>
      <c r="J115" s="54" t="str">
        <f>IFERROR(INDEX(dataset_okres!$G$2:$G$83,MATCH(Calc_m2!I39,dataset_okres!$B$2:$B$83,0)),"n/a")</f>
        <v>n/a</v>
      </c>
      <c r="K115" s="54" t="str">
        <f>IFERROR(INDEX(dataset_okres!$G$2:$G$83,MATCH(Calc_m2!J39,dataset_okres!$B$2:$B$83,0)),"n/a")</f>
        <v>n/a</v>
      </c>
      <c r="L115" s="55" t="str">
        <f>IFERROR(INDEX(dataset_okres!$G$2:$G$83,MATCH(Calc_m2!K39,dataset_okres!$B$2:$B$83,0)),"n/a")</f>
        <v>n/a</v>
      </c>
      <c r="M115" s="48">
        <f t="shared" si="7"/>
        <v>704128</v>
      </c>
    </row>
    <row r="116" spans="1:13" x14ac:dyDescent="0.45">
      <c r="A116" s="1" t="s">
        <v>2</v>
      </c>
      <c r="B116" s="53">
        <f>IFERROR(INDEX(dataset_okres!$G$2:$G$83,MATCH(Calc_m2!A40,dataset_okres!$B$2:$B$83,0)),"n/a")</f>
        <v>0</v>
      </c>
      <c r="C116" s="54">
        <f>IFERROR(INDEX(dataset_okres!$G$2:$G$83,MATCH(Calc_m2!B40,dataset_okres!$B$2:$B$83,0)),"n/a")</f>
        <v>0</v>
      </c>
      <c r="D116" s="54">
        <f>IFERROR(INDEX(dataset_okres!$G$2:$G$83,MATCH(Calc_m2!C40,dataset_okres!$B$2:$B$83,0)),"n/a")</f>
        <v>0</v>
      </c>
      <c r="E116" s="54">
        <f>IFERROR(INDEX(dataset_okres!$G$2:$G$83,MATCH(Calc_m2!D40,dataset_okres!$B$2:$B$83,0)),"n/a")</f>
        <v>0</v>
      </c>
      <c r="F116" s="54">
        <f>IFERROR(INDEX(dataset_okres!$G$2:$G$83,MATCH(Calc_m2!E40,dataset_okres!$B$2:$B$83,0)),"n/a")</f>
        <v>27010</v>
      </c>
      <c r="G116" s="54" t="str">
        <f>IFERROR(INDEX(dataset_okres!$G$2:$G$83,MATCH(Calc_m2!F40,dataset_okres!$B$2:$B$83,0)),"n/a")</f>
        <v>n/a</v>
      </c>
      <c r="H116" s="54" t="str">
        <f>IFERROR(INDEX(dataset_okres!$G$2:$G$83,MATCH(Calc_m2!G40,dataset_okres!$B$2:$B$83,0)),"n/a")</f>
        <v>n/a</v>
      </c>
      <c r="I116" s="54" t="str">
        <f>IFERROR(INDEX(dataset_okres!$G$2:$G$83,MATCH(Calc_m2!H40,dataset_okres!$B$2:$B$83,0)),"n/a")</f>
        <v>n/a</v>
      </c>
      <c r="J116" s="54" t="str">
        <f>IFERROR(INDEX(dataset_okres!$G$2:$G$83,MATCH(Calc_m2!I40,dataset_okres!$B$2:$B$83,0)),"n/a")</f>
        <v>n/a</v>
      </c>
      <c r="K116" s="54" t="str">
        <f>IFERROR(INDEX(dataset_okres!$G$2:$G$83,MATCH(Calc_m2!J40,dataset_okres!$B$2:$B$83,0)),"n/a")</f>
        <v>n/a</v>
      </c>
      <c r="L116" s="55" t="str">
        <f>IFERROR(INDEX(dataset_okres!$G$2:$G$83,MATCH(Calc_m2!K40,dataset_okres!$B$2:$B$83,0)),"n/a")</f>
        <v>n/a</v>
      </c>
      <c r="M116" s="48">
        <f t="shared" si="7"/>
        <v>27010</v>
      </c>
    </row>
    <row r="117" spans="1:13" x14ac:dyDescent="0.45">
      <c r="A117" s="1" t="s">
        <v>53</v>
      </c>
      <c r="B117" s="53">
        <f>IFERROR(INDEX(dataset_okres!$G$2:$G$83,MATCH(Calc_m2!A41,dataset_okres!$B$2:$B$83,0)),"n/a")</f>
        <v>0</v>
      </c>
      <c r="C117" s="54">
        <f>IFERROR(INDEX(dataset_okres!$G$2:$G$83,MATCH(Calc_m2!B41,dataset_okres!$B$2:$B$83,0)),"n/a")</f>
        <v>27010</v>
      </c>
      <c r="D117" s="54">
        <f>IFERROR(INDEX(dataset_okres!$G$2:$G$83,MATCH(Calc_m2!C41,dataset_okres!$B$2:$B$83,0)),"n/a")</f>
        <v>0</v>
      </c>
      <c r="E117" s="54">
        <f>IFERROR(INDEX(dataset_okres!$G$2:$G$83,MATCH(Calc_m2!D41,dataset_okres!$B$2:$B$83,0)),"n/a")</f>
        <v>0</v>
      </c>
      <c r="F117" s="54">
        <f>IFERROR(INDEX(dataset_okres!$G$2:$G$83,MATCH(Calc_m2!E41,dataset_okres!$B$2:$B$83,0)),"n/a")</f>
        <v>0</v>
      </c>
      <c r="G117" s="54">
        <f>IFERROR(INDEX(dataset_okres!$G$2:$G$83,MATCH(Calc_m2!F41,dataset_okres!$B$2:$B$83,0)),"n/a")</f>
        <v>0</v>
      </c>
      <c r="H117" s="54" t="str">
        <f>IFERROR(INDEX(dataset_okres!$G$2:$G$83,MATCH(Calc_m2!G41,dataset_okres!$B$2:$B$83,0)),"n/a")</f>
        <v>n/a</v>
      </c>
      <c r="I117" s="54" t="str">
        <f>IFERROR(INDEX(dataset_okres!$G$2:$G$83,MATCH(Calc_m2!H41,dataset_okres!$B$2:$B$83,0)),"n/a")</f>
        <v>n/a</v>
      </c>
      <c r="J117" s="54" t="str">
        <f>IFERROR(INDEX(dataset_okres!$G$2:$G$83,MATCH(Calc_m2!I41,dataset_okres!$B$2:$B$83,0)),"n/a")</f>
        <v>n/a</v>
      </c>
      <c r="K117" s="54" t="str">
        <f>IFERROR(INDEX(dataset_okres!$G$2:$G$83,MATCH(Calc_m2!J41,dataset_okres!$B$2:$B$83,0)),"n/a")</f>
        <v>n/a</v>
      </c>
      <c r="L117" s="55" t="str">
        <f>IFERROR(INDEX(dataset_okres!$G$2:$G$83,MATCH(Calc_m2!K41,dataset_okres!$B$2:$B$83,0)),"n/a")</f>
        <v>n/a</v>
      </c>
      <c r="M117" s="48">
        <f t="shared" si="7"/>
        <v>27010</v>
      </c>
    </row>
    <row r="118" spans="1:13" x14ac:dyDescent="0.45">
      <c r="A118" s="1" t="s">
        <v>15</v>
      </c>
      <c r="B118" s="53">
        <f>IFERROR(INDEX(dataset_okres!$G$2:$G$83,MATCH(Calc_m2!A42,dataset_okres!$B$2:$B$83,0)),"n/a")</f>
        <v>85312</v>
      </c>
      <c r="C118" s="54">
        <f>IFERROR(INDEX(dataset_okres!$G$2:$G$83,MATCH(Calc_m2!B42,dataset_okres!$B$2:$B$83,0)),"n/a")</f>
        <v>85991</v>
      </c>
      <c r="D118" s="54">
        <f>IFERROR(INDEX(dataset_okres!$G$2:$G$83,MATCH(Calc_m2!C42,dataset_okres!$B$2:$B$83,0)),"n/a")</f>
        <v>0</v>
      </c>
      <c r="E118" s="54">
        <f>IFERROR(INDEX(dataset_okres!$G$2:$G$83,MATCH(Calc_m2!D42,dataset_okres!$B$2:$B$83,0)),"n/a")</f>
        <v>0</v>
      </c>
      <c r="F118" s="54">
        <f>IFERROR(INDEX(dataset_okres!$G$2:$G$83,MATCH(Calc_m2!E42,dataset_okres!$B$2:$B$83,0)),"n/a")</f>
        <v>194000</v>
      </c>
      <c r="G118" s="54">
        <f>IFERROR(INDEX(dataset_okres!$G$2:$G$83,MATCH(Calc_m2!F42,dataset_okres!$B$2:$B$83,0)),"n/a")</f>
        <v>0</v>
      </c>
      <c r="H118" s="54">
        <f>IFERROR(INDEX(dataset_okres!$G$2:$G$83,MATCH(Calc_m2!G42,dataset_okres!$B$2:$B$83,0)),"n/a")</f>
        <v>1387</v>
      </c>
      <c r="I118" s="54">
        <f>IFERROR(INDEX(dataset_okres!$G$2:$G$83,MATCH(Calc_m2!H42,dataset_okres!$B$2:$B$83,0)),"n/a")</f>
        <v>1478814</v>
      </c>
      <c r="J118" s="54">
        <f>IFERROR(INDEX(dataset_okres!$G$2:$G$83,MATCH(Calc_m2!I42,dataset_okres!$B$2:$B$83,0)),"n/a")</f>
        <v>57566</v>
      </c>
      <c r="K118" s="54" t="str">
        <f>IFERROR(INDEX(dataset_okres!$G$2:$G$83,MATCH(Calc_m2!J42,dataset_okres!$B$2:$B$83,0)),"n/a")</f>
        <v>n/a</v>
      </c>
      <c r="L118" s="55" t="str">
        <f>IFERROR(INDEX(dataset_okres!$G$2:$G$83,MATCH(Calc_m2!K42,dataset_okres!$B$2:$B$83,0)),"n/a")</f>
        <v>n/a</v>
      </c>
      <c r="M118" s="48">
        <f t="shared" si="7"/>
        <v>1903070</v>
      </c>
    </row>
    <row r="119" spans="1:13" x14ac:dyDescent="0.45">
      <c r="A119" s="1" t="s">
        <v>29</v>
      </c>
      <c r="B119" s="53">
        <f>IFERROR(INDEX(dataset_okres!$G$2:$G$83,MATCH(Calc_m2!A43,dataset_okres!$B$2:$B$83,0)),"n/a")</f>
        <v>0</v>
      </c>
      <c r="C119" s="54">
        <f>IFERROR(INDEX(dataset_okres!$G$2:$G$83,MATCH(Calc_m2!B43,dataset_okres!$B$2:$B$83,0)),"n/a")</f>
        <v>0</v>
      </c>
      <c r="D119" s="54">
        <f>IFERROR(INDEX(dataset_okres!$G$2:$G$83,MATCH(Calc_m2!C43,dataset_okres!$B$2:$B$83,0)),"n/a")</f>
        <v>85991</v>
      </c>
      <c r="E119" s="54">
        <f>IFERROR(INDEX(dataset_okres!$G$2:$G$83,MATCH(Calc_m2!D43,dataset_okres!$B$2:$B$83,0)),"n/a")</f>
        <v>0</v>
      </c>
      <c r="F119" s="54">
        <f>IFERROR(INDEX(dataset_okres!$G$2:$G$83,MATCH(Calc_m2!E43,dataset_okres!$B$2:$B$83,0)),"n/a")</f>
        <v>32153</v>
      </c>
      <c r="G119" s="54">
        <f>IFERROR(INDEX(dataset_okres!$G$2:$G$83,MATCH(Calc_m2!F43,dataset_okres!$B$2:$B$83,0)),"n/a")</f>
        <v>57566</v>
      </c>
      <c r="H119" s="54">
        <f>IFERROR(INDEX(dataset_okres!$G$2:$G$83,MATCH(Calc_m2!G43,dataset_okres!$B$2:$B$83,0)),"n/a")</f>
        <v>0</v>
      </c>
      <c r="I119" s="54" t="str">
        <f>IFERROR(INDEX(dataset_okres!$G$2:$G$83,MATCH(Calc_m2!H43,dataset_okres!$B$2:$B$83,0)),"n/a")</f>
        <v>n/a</v>
      </c>
      <c r="J119" s="54" t="str">
        <f>IFERROR(INDEX(dataset_okres!$G$2:$G$83,MATCH(Calc_m2!I43,dataset_okres!$B$2:$B$83,0)),"n/a")</f>
        <v>n/a</v>
      </c>
      <c r="K119" s="54" t="str">
        <f>IFERROR(INDEX(dataset_okres!$G$2:$G$83,MATCH(Calc_m2!J43,dataset_okres!$B$2:$B$83,0)),"n/a")</f>
        <v>n/a</v>
      </c>
      <c r="L119" s="55" t="str">
        <f>IFERROR(INDEX(dataset_okres!$G$2:$G$83,MATCH(Calc_m2!K43,dataset_okres!$B$2:$B$83,0)),"n/a")</f>
        <v>n/a</v>
      </c>
      <c r="M119" s="48">
        <f t="shared" si="7"/>
        <v>175710</v>
      </c>
    </row>
    <row r="120" spans="1:13" x14ac:dyDescent="0.45">
      <c r="A120" s="1" t="s">
        <v>24</v>
      </c>
      <c r="B120" s="53">
        <f>IFERROR(INDEX(dataset_okres!$G$2:$G$83,MATCH(Calc_m2!A44,dataset_okres!$B$2:$B$83,0)),"n/a")</f>
        <v>261278</v>
      </c>
      <c r="C120" s="54">
        <f>IFERROR(INDEX(dataset_okres!$G$2:$G$83,MATCH(Calc_m2!B44,dataset_okres!$B$2:$B$83,0)),"n/a")</f>
        <v>41677</v>
      </c>
      <c r="D120" s="54">
        <f>IFERROR(INDEX(dataset_okres!$G$2:$G$83,MATCH(Calc_m2!C44,dataset_okres!$B$2:$B$83,0)),"n/a")</f>
        <v>271367</v>
      </c>
      <c r="E120" s="54">
        <f>IFERROR(INDEX(dataset_okres!$G$2:$G$83,MATCH(Calc_m2!D44,dataset_okres!$B$2:$B$83,0)),"n/a")</f>
        <v>159060</v>
      </c>
      <c r="F120" s="54" t="str">
        <f>IFERROR(INDEX(dataset_okres!$G$2:$G$83,MATCH(Calc_m2!E44,dataset_okres!$B$2:$B$83,0)),"n/a")</f>
        <v>n/a</v>
      </c>
      <c r="G120" s="54" t="str">
        <f>IFERROR(INDEX(dataset_okres!$G$2:$G$83,MATCH(Calc_m2!F44,dataset_okres!$B$2:$B$83,0)),"n/a")</f>
        <v>n/a</v>
      </c>
      <c r="H120" s="54" t="str">
        <f>IFERROR(INDEX(dataset_okres!$G$2:$G$83,MATCH(Calc_m2!G44,dataset_okres!$B$2:$B$83,0)),"n/a")</f>
        <v>n/a</v>
      </c>
      <c r="I120" s="54" t="str">
        <f>IFERROR(INDEX(dataset_okres!$G$2:$G$83,MATCH(Calc_m2!H44,dataset_okres!$B$2:$B$83,0)),"n/a")</f>
        <v>n/a</v>
      </c>
      <c r="J120" s="54" t="str">
        <f>IFERROR(INDEX(dataset_okres!$G$2:$G$83,MATCH(Calc_m2!I44,dataset_okres!$B$2:$B$83,0)),"n/a")</f>
        <v>n/a</v>
      </c>
      <c r="K120" s="54" t="str">
        <f>IFERROR(INDEX(dataset_okres!$G$2:$G$83,MATCH(Calc_m2!J44,dataset_okres!$B$2:$B$83,0)),"n/a")</f>
        <v>n/a</v>
      </c>
      <c r="L120" s="55" t="str">
        <f>IFERROR(INDEX(dataset_okres!$G$2:$G$83,MATCH(Calc_m2!K44,dataset_okres!$B$2:$B$83,0)),"n/a")</f>
        <v>n/a</v>
      </c>
      <c r="M120" s="48">
        <f t="shared" si="7"/>
        <v>733382</v>
      </c>
    </row>
    <row r="121" spans="1:13" x14ac:dyDescent="0.45">
      <c r="A121" s="1" t="s">
        <v>62</v>
      </c>
      <c r="B121" s="53">
        <f>IFERROR(INDEX(dataset_okres!$G$2:$G$83,MATCH(Calc_m2!A45,dataset_okres!$B$2:$B$83,0)),"n/a")</f>
        <v>0</v>
      </c>
      <c r="C121" s="54">
        <f>IFERROR(INDEX(dataset_okres!$G$2:$G$83,MATCH(Calc_m2!B45,dataset_okres!$B$2:$B$83,0)),"n/a")</f>
        <v>0</v>
      </c>
      <c r="D121" s="54">
        <f>IFERROR(INDEX(dataset_okres!$G$2:$G$83,MATCH(Calc_m2!C45,dataset_okres!$B$2:$B$83,0)),"n/a")</f>
        <v>0</v>
      </c>
      <c r="E121" s="54">
        <f>IFERROR(INDEX(dataset_okres!$G$2:$G$83,MATCH(Calc_m2!D45,dataset_okres!$B$2:$B$83,0)),"n/a")</f>
        <v>272000</v>
      </c>
      <c r="F121" s="54" t="str">
        <f>IFERROR(INDEX(dataset_okres!$G$2:$G$83,MATCH(Calc_m2!E45,dataset_okres!$B$2:$B$83,0)),"n/a")</f>
        <v>n/a</v>
      </c>
      <c r="G121" s="54" t="str">
        <f>IFERROR(INDEX(dataset_okres!$G$2:$G$83,MATCH(Calc_m2!F45,dataset_okres!$B$2:$B$83,0)),"n/a")</f>
        <v>n/a</v>
      </c>
      <c r="H121" s="54" t="str">
        <f>IFERROR(INDEX(dataset_okres!$G$2:$G$83,MATCH(Calc_m2!G45,dataset_okres!$B$2:$B$83,0)),"n/a")</f>
        <v>n/a</v>
      </c>
      <c r="I121" s="54" t="str">
        <f>IFERROR(INDEX(dataset_okres!$G$2:$G$83,MATCH(Calc_m2!H45,dataset_okres!$B$2:$B$83,0)),"n/a")</f>
        <v>n/a</v>
      </c>
      <c r="J121" s="54" t="str">
        <f>IFERROR(INDEX(dataset_okres!$G$2:$G$83,MATCH(Calc_m2!I45,dataset_okres!$B$2:$B$83,0)),"n/a")</f>
        <v>n/a</v>
      </c>
      <c r="K121" s="54" t="str">
        <f>IFERROR(INDEX(dataset_okres!$G$2:$G$83,MATCH(Calc_m2!J45,dataset_okres!$B$2:$B$83,0)),"n/a")</f>
        <v>n/a</v>
      </c>
      <c r="L121" s="55" t="str">
        <f>IFERROR(INDEX(dataset_okres!$G$2:$G$83,MATCH(Calc_m2!K45,dataset_okres!$B$2:$B$83,0)),"n/a")</f>
        <v>n/a</v>
      </c>
      <c r="M121" s="48">
        <f t="shared" si="7"/>
        <v>272000</v>
      </c>
    </row>
    <row r="122" spans="1:13" x14ac:dyDescent="0.45">
      <c r="A122" s="1" t="s">
        <v>26</v>
      </c>
      <c r="B122" s="53">
        <f>IFERROR(INDEX(dataset_okres!$G$2:$G$83,MATCH(Calc_m2!A46,dataset_okres!$B$2:$B$83,0)),"n/a")</f>
        <v>1258</v>
      </c>
      <c r="C122" s="54">
        <f>IFERROR(INDEX(dataset_okres!$G$2:$G$83,MATCH(Calc_m2!B46,dataset_okres!$B$2:$B$83,0)),"n/a")</f>
        <v>159060</v>
      </c>
      <c r="D122" s="54">
        <f>IFERROR(INDEX(dataset_okres!$G$2:$G$83,MATCH(Calc_m2!C46,dataset_okres!$B$2:$B$83,0)),"n/a")</f>
        <v>0</v>
      </c>
      <c r="E122" s="54">
        <f>IFERROR(INDEX(dataset_okres!$G$2:$G$83,MATCH(Calc_m2!D46,dataset_okres!$B$2:$B$83,0)),"n/a")</f>
        <v>32153</v>
      </c>
      <c r="F122" s="54" t="str">
        <f>IFERROR(INDEX(dataset_okres!$G$2:$G$83,MATCH(Calc_m2!E46,dataset_okres!$B$2:$B$83,0)),"n/a")</f>
        <v>n/a</v>
      </c>
      <c r="G122" s="54" t="str">
        <f>IFERROR(INDEX(dataset_okres!$G$2:$G$83,MATCH(Calc_m2!F46,dataset_okres!$B$2:$B$83,0)),"n/a")</f>
        <v>n/a</v>
      </c>
      <c r="H122" s="54" t="str">
        <f>IFERROR(INDEX(dataset_okres!$G$2:$G$83,MATCH(Calc_m2!G46,dataset_okres!$B$2:$B$83,0)),"n/a")</f>
        <v>n/a</v>
      </c>
      <c r="I122" s="54" t="str">
        <f>IFERROR(INDEX(dataset_okres!$G$2:$G$83,MATCH(Calc_m2!H46,dataset_okres!$B$2:$B$83,0)),"n/a")</f>
        <v>n/a</v>
      </c>
      <c r="J122" s="54" t="str">
        <f>IFERROR(INDEX(dataset_okres!$G$2:$G$83,MATCH(Calc_m2!I46,dataset_okres!$B$2:$B$83,0)),"n/a")</f>
        <v>n/a</v>
      </c>
      <c r="K122" s="54" t="str">
        <f>IFERROR(INDEX(dataset_okres!$G$2:$G$83,MATCH(Calc_m2!J46,dataset_okres!$B$2:$B$83,0)),"n/a")</f>
        <v>n/a</v>
      </c>
      <c r="L122" s="55" t="str">
        <f>IFERROR(INDEX(dataset_okres!$G$2:$G$83,MATCH(Calc_m2!K46,dataset_okres!$B$2:$B$83,0)),"n/a")</f>
        <v>n/a</v>
      </c>
      <c r="M122" s="48">
        <f t="shared" si="7"/>
        <v>192471</v>
      </c>
    </row>
    <row r="123" spans="1:13" x14ac:dyDescent="0.45">
      <c r="A123" s="1" t="s">
        <v>11</v>
      </c>
      <c r="B123" s="53">
        <f>IFERROR(INDEX(dataset_okres!$G$2:$G$83,MATCH(Calc_m2!A47,dataset_okres!$B$2:$B$83,0)),"n/a")</f>
        <v>0</v>
      </c>
      <c r="C123" s="54">
        <f>IFERROR(INDEX(dataset_okres!$G$2:$G$83,MATCH(Calc_m2!B47,dataset_okres!$B$2:$B$83,0)),"n/a")</f>
        <v>0</v>
      </c>
      <c r="D123" s="54">
        <f>IFERROR(INDEX(dataset_okres!$G$2:$G$83,MATCH(Calc_m2!C47,dataset_okres!$B$2:$B$83,0)),"n/a")</f>
        <v>5977</v>
      </c>
      <c r="E123" s="54">
        <f>IFERROR(INDEX(dataset_okres!$G$2:$G$83,MATCH(Calc_m2!D47,dataset_okres!$B$2:$B$83,0)),"n/a")</f>
        <v>0</v>
      </c>
      <c r="F123" s="54">
        <f>IFERROR(INDEX(dataset_okres!$G$2:$G$83,MATCH(Calc_m2!E47,dataset_okres!$B$2:$B$83,0)),"n/a")</f>
        <v>0</v>
      </c>
      <c r="G123" s="54" t="str">
        <f>IFERROR(INDEX(dataset_okres!$G$2:$G$83,MATCH(Calc_m2!F47,dataset_okres!$B$2:$B$83,0)),"n/a")</f>
        <v>n/a</v>
      </c>
      <c r="H123" s="54" t="str">
        <f>IFERROR(INDEX(dataset_okres!$G$2:$G$83,MATCH(Calc_m2!G47,dataset_okres!$B$2:$B$83,0)),"n/a")</f>
        <v>n/a</v>
      </c>
      <c r="I123" s="54" t="str">
        <f>IFERROR(INDEX(dataset_okres!$G$2:$G$83,MATCH(Calc_m2!H47,dataset_okres!$B$2:$B$83,0)),"n/a")</f>
        <v>n/a</v>
      </c>
      <c r="J123" s="54" t="str">
        <f>IFERROR(INDEX(dataset_okres!$G$2:$G$83,MATCH(Calc_m2!I47,dataset_okres!$B$2:$B$83,0)),"n/a")</f>
        <v>n/a</v>
      </c>
      <c r="K123" s="54" t="str">
        <f>IFERROR(INDEX(dataset_okres!$G$2:$G$83,MATCH(Calc_m2!J47,dataset_okres!$B$2:$B$83,0)),"n/a")</f>
        <v>n/a</v>
      </c>
      <c r="L123" s="55" t="str">
        <f>IFERROR(INDEX(dataset_okres!$G$2:$G$83,MATCH(Calc_m2!K47,dataset_okres!$B$2:$B$83,0)),"n/a")</f>
        <v>n/a</v>
      </c>
      <c r="M123" s="48">
        <f t="shared" si="7"/>
        <v>5977</v>
      </c>
    </row>
    <row r="124" spans="1:13" x14ac:dyDescent="0.45">
      <c r="A124" s="1" t="s">
        <v>25</v>
      </c>
      <c r="B124" s="53">
        <f>IFERROR(INDEX(dataset_okres!$G$2:$G$83,MATCH(Calc_m2!A48,dataset_okres!$B$2:$B$83,0)),"n/a")</f>
        <v>159060</v>
      </c>
      <c r="C124" s="54">
        <f>IFERROR(INDEX(dataset_okres!$G$2:$G$83,MATCH(Calc_m2!B48,dataset_okres!$B$2:$B$83,0)),"n/a")</f>
        <v>41677</v>
      </c>
      <c r="D124" s="54">
        <f>IFERROR(INDEX(dataset_okres!$G$2:$G$83,MATCH(Calc_m2!C48,dataset_okres!$B$2:$B$83,0)),"n/a")</f>
        <v>261278</v>
      </c>
      <c r="E124" s="54">
        <f>IFERROR(INDEX(dataset_okres!$G$2:$G$83,MATCH(Calc_m2!D48,dataset_okres!$B$2:$B$83,0)),"n/a")</f>
        <v>0</v>
      </c>
      <c r="F124" s="54">
        <f>IFERROR(INDEX(dataset_okres!$G$2:$G$83,MATCH(Calc_m2!E48,dataset_okres!$B$2:$B$83,0)),"n/a")</f>
        <v>1258</v>
      </c>
      <c r="G124" s="54" t="str">
        <f>IFERROR(INDEX(dataset_okres!$G$2:$G$83,MATCH(Calc_m2!F48,dataset_okres!$B$2:$B$83,0)),"n/a")</f>
        <v>n/a</v>
      </c>
      <c r="H124" s="54" t="str">
        <f>IFERROR(INDEX(dataset_okres!$G$2:$G$83,MATCH(Calc_m2!G48,dataset_okres!$B$2:$B$83,0)),"n/a")</f>
        <v>n/a</v>
      </c>
      <c r="I124" s="54" t="str">
        <f>IFERROR(INDEX(dataset_okres!$G$2:$G$83,MATCH(Calc_m2!H48,dataset_okres!$B$2:$B$83,0)),"n/a")</f>
        <v>n/a</v>
      </c>
      <c r="J124" s="54" t="str">
        <f>IFERROR(INDEX(dataset_okres!$G$2:$G$83,MATCH(Calc_m2!I48,dataset_okres!$B$2:$B$83,0)),"n/a")</f>
        <v>n/a</v>
      </c>
      <c r="K124" s="54" t="str">
        <f>IFERROR(INDEX(dataset_okres!$G$2:$G$83,MATCH(Calc_m2!J48,dataset_okres!$B$2:$B$83,0)),"n/a")</f>
        <v>n/a</v>
      </c>
      <c r="L124" s="55" t="str">
        <f>IFERROR(INDEX(dataset_okres!$G$2:$G$83,MATCH(Calc_m2!K48,dataset_okres!$B$2:$B$83,0)),"n/a")</f>
        <v>n/a</v>
      </c>
      <c r="M124" s="48">
        <f t="shared" si="7"/>
        <v>463273</v>
      </c>
    </row>
    <row r="125" spans="1:13" x14ac:dyDescent="0.45">
      <c r="A125" s="1" t="s">
        <v>28</v>
      </c>
      <c r="B125" s="53">
        <f>IFERROR(INDEX(dataset_okres!$G$2:$G$83,MATCH(Calc_m2!A49,dataset_okres!$B$2:$B$83,0)),"n/a")</f>
        <v>32153</v>
      </c>
      <c r="C125" s="54">
        <f>IFERROR(INDEX(dataset_okres!$G$2:$G$83,MATCH(Calc_m2!B49,dataset_okres!$B$2:$B$83,0)),"n/a")</f>
        <v>1478814</v>
      </c>
      <c r="D125" s="54">
        <f>IFERROR(INDEX(dataset_okres!$G$2:$G$83,MATCH(Calc_m2!C49,dataset_okres!$B$2:$B$83,0)),"n/a")</f>
        <v>57566</v>
      </c>
      <c r="E125" s="54">
        <f>IFERROR(INDEX(dataset_okres!$G$2:$G$83,MATCH(Calc_m2!D49,dataset_okres!$B$2:$B$83,0)),"n/a")</f>
        <v>1387</v>
      </c>
      <c r="F125" s="54">
        <f>IFERROR(INDEX(dataset_okres!$G$2:$G$83,MATCH(Calc_m2!E49,dataset_okres!$B$2:$B$83,0)),"n/a")</f>
        <v>0</v>
      </c>
      <c r="G125" s="54">
        <f>IFERROR(INDEX(dataset_okres!$G$2:$G$83,MATCH(Calc_m2!F49,dataset_okres!$B$2:$B$83,0)),"n/a")</f>
        <v>1258</v>
      </c>
      <c r="H125" s="54">
        <f>IFERROR(INDEX(dataset_okres!$G$2:$G$83,MATCH(Calc_m2!G49,dataset_okres!$B$2:$B$83,0)),"n/a")</f>
        <v>0</v>
      </c>
      <c r="I125" s="54" t="str">
        <f>IFERROR(INDEX(dataset_okres!$G$2:$G$83,MATCH(Calc_m2!H49,dataset_okres!$B$2:$B$83,0)),"n/a")</f>
        <v>n/a</v>
      </c>
      <c r="J125" s="54" t="str">
        <f>IFERROR(INDEX(dataset_okres!$G$2:$G$83,MATCH(Calc_m2!I49,dataset_okres!$B$2:$B$83,0)),"n/a")</f>
        <v>n/a</v>
      </c>
      <c r="K125" s="54" t="str">
        <f>IFERROR(INDEX(dataset_okres!$G$2:$G$83,MATCH(Calc_m2!J49,dataset_okres!$B$2:$B$83,0)),"n/a")</f>
        <v>n/a</v>
      </c>
      <c r="L125" s="55" t="str">
        <f>IFERROR(INDEX(dataset_okres!$G$2:$G$83,MATCH(Calc_m2!K49,dataset_okres!$B$2:$B$83,0)),"n/a")</f>
        <v>n/a</v>
      </c>
      <c r="M125" s="48">
        <f t="shared" si="7"/>
        <v>1571178</v>
      </c>
    </row>
    <row r="126" spans="1:13" x14ac:dyDescent="0.45">
      <c r="A126" s="1" t="s">
        <v>49</v>
      </c>
      <c r="B126" s="53">
        <f>IFERROR(INDEX(dataset_okres!$G$2:$G$83,MATCH(Calc_m2!A50,dataset_okres!$B$2:$B$83,0)),"n/a")</f>
        <v>0</v>
      </c>
      <c r="C126" s="54">
        <f>IFERROR(INDEX(dataset_okres!$G$2:$G$83,MATCH(Calc_m2!B50,dataset_okres!$B$2:$B$83,0)),"n/a")</f>
        <v>1099556</v>
      </c>
      <c r="D126" s="54">
        <f>IFERROR(INDEX(dataset_okres!$G$2:$G$83,MATCH(Calc_m2!C50,dataset_okres!$B$2:$B$83,0)),"n/a")</f>
        <v>29038</v>
      </c>
      <c r="E126" s="54">
        <f>IFERROR(INDEX(dataset_okres!$G$2:$G$83,MATCH(Calc_m2!D50,dataset_okres!$B$2:$B$83,0)),"n/a")</f>
        <v>28966</v>
      </c>
      <c r="F126" s="54">
        <f>IFERROR(INDEX(dataset_okres!$G$2:$G$83,MATCH(Calc_m2!E50,dataset_okres!$B$2:$B$83,0)),"n/a")</f>
        <v>903000</v>
      </c>
      <c r="G126" s="54" t="str">
        <f>IFERROR(INDEX(dataset_okres!$G$2:$G$83,MATCH(Calc_m2!F50,dataset_okres!$B$2:$B$83,0)),"n/a")</f>
        <v>n/a</v>
      </c>
      <c r="H126" s="54" t="str">
        <f>IFERROR(INDEX(dataset_okres!$G$2:$G$83,MATCH(Calc_m2!G50,dataset_okres!$B$2:$B$83,0)),"n/a")</f>
        <v>n/a</v>
      </c>
      <c r="I126" s="54" t="str">
        <f>IFERROR(INDEX(dataset_okres!$G$2:$G$83,MATCH(Calc_m2!H50,dataset_okres!$B$2:$B$83,0)),"n/a")</f>
        <v>n/a</v>
      </c>
      <c r="J126" s="54" t="str">
        <f>IFERROR(INDEX(dataset_okres!$G$2:$G$83,MATCH(Calc_m2!I50,dataset_okres!$B$2:$B$83,0)),"n/a")</f>
        <v>n/a</v>
      </c>
      <c r="K126" s="54" t="str">
        <f>IFERROR(INDEX(dataset_okres!$G$2:$G$83,MATCH(Calc_m2!J50,dataset_okres!$B$2:$B$83,0)),"n/a")</f>
        <v>n/a</v>
      </c>
      <c r="L126" s="55" t="str">
        <f>IFERROR(INDEX(dataset_okres!$G$2:$G$83,MATCH(Calc_m2!K50,dataset_okres!$B$2:$B$83,0)),"n/a")</f>
        <v>n/a</v>
      </c>
      <c r="M126" s="48">
        <f t="shared" si="7"/>
        <v>2060560</v>
      </c>
    </row>
    <row r="127" spans="1:13" x14ac:dyDescent="0.45">
      <c r="A127" s="1" t="s">
        <v>14</v>
      </c>
      <c r="B127" s="53">
        <f>IFERROR(INDEX(dataset_okres!$G$2:$G$83,MATCH(Calc_m2!A51,dataset_okres!$B$2:$B$83,0)),"n/a")</f>
        <v>0</v>
      </c>
      <c r="C127" s="54">
        <f>IFERROR(INDEX(dataset_okres!$G$2:$G$83,MATCH(Calc_m2!B51,dataset_okres!$B$2:$B$83,0)),"n/a")</f>
        <v>0</v>
      </c>
      <c r="D127" s="54">
        <f>IFERROR(INDEX(dataset_okres!$G$2:$G$83,MATCH(Calc_m2!C51,dataset_okres!$B$2:$B$83,0)),"n/a")</f>
        <v>0</v>
      </c>
      <c r="E127" s="54">
        <f>IFERROR(INDEX(dataset_okres!$G$2:$G$83,MATCH(Calc_m2!D51,dataset_okres!$B$2:$B$83,0)),"n/a")</f>
        <v>85991</v>
      </c>
      <c r="F127" s="54">
        <f>IFERROR(INDEX(dataset_okres!$G$2:$G$83,MATCH(Calc_m2!E51,dataset_okres!$B$2:$B$83,0)),"n/a")</f>
        <v>85312</v>
      </c>
      <c r="G127" s="54">
        <f>IFERROR(INDEX(dataset_okres!$G$2:$G$83,MATCH(Calc_m2!F51,dataset_okres!$B$2:$B$83,0)),"n/a")</f>
        <v>0</v>
      </c>
      <c r="H127" s="54" t="str">
        <f>IFERROR(INDEX(dataset_okres!$G$2:$G$83,MATCH(Calc_m2!G51,dataset_okres!$B$2:$B$83,0)),"n/a")</f>
        <v>n/a</v>
      </c>
      <c r="I127" s="54" t="str">
        <f>IFERROR(INDEX(dataset_okres!$G$2:$G$83,MATCH(Calc_m2!H51,dataset_okres!$B$2:$B$83,0)),"n/a")</f>
        <v>n/a</v>
      </c>
      <c r="J127" s="54" t="str">
        <f>IFERROR(INDEX(dataset_okres!$G$2:$G$83,MATCH(Calc_m2!I51,dataset_okres!$B$2:$B$83,0)),"n/a")</f>
        <v>n/a</v>
      </c>
      <c r="K127" s="54" t="str">
        <f>IFERROR(INDEX(dataset_okres!$G$2:$G$83,MATCH(Calc_m2!J51,dataset_okres!$B$2:$B$83,0)),"n/a")</f>
        <v>n/a</v>
      </c>
      <c r="L127" s="55" t="str">
        <f>IFERROR(INDEX(dataset_okres!$G$2:$G$83,MATCH(Calc_m2!K51,dataset_okres!$B$2:$B$83,0)),"n/a")</f>
        <v>n/a</v>
      </c>
      <c r="M127" s="48">
        <f t="shared" si="7"/>
        <v>171303</v>
      </c>
    </row>
    <row r="128" spans="1:13" x14ac:dyDescent="0.45">
      <c r="A128" s="1" t="s">
        <v>3</v>
      </c>
      <c r="B128" s="53">
        <f>IFERROR(INDEX(dataset_okres!$G$2:$G$83,MATCH(Calc_m2!A52,dataset_okres!$B$2:$B$83,0)),"n/a")</f>
        <v>0</v>
      </c>
      <c r="C128" s="54">
        <f>IFERROR(INDEX(dataset_okres!$G$2:$G$83,MATCH(Calc_m2!B52,dataset_okres!$B$2:$B$83,0)),"n/a")</f>
        <v>0</v>
      </c>
      <c r="D128" s="54">
        <f>IFERROR(INDEX(dataset_okres!$G$2:$G$83,MATCH(Calc_m2!C52,dataset_okres!$B$2:$B$83,0)),"n/a")</f>
        <v>0</v>
      </c>
      <c r="E128" s="54">
        <f>IFERROR(INDEX(dataset_okres!$G$2:$G$83,MATCH(Calc_m2!D52,dataset_okres!$B$2:$B$83,0)),"n/a")</f>
        <v>29684</v>
      </c>
      <c r="F128" s="54">
        <f>IFERROR(INDEX(dataset_okres!$G$2:$G$83,MATCH(Calc_m2!E52,dataset_okres!$B$2:$B$83,0)),"n/a")</f>
        <v>1099556</v>
      </c>
      <c r="G128" s="54">
        <f>IFERROR(INDEX(dataset_okres!$G$2:$G$83,MATCH(Calc_m2!F52,dataset_okres!$B$2:$B$83,0)),"n/a")</f>
        <v>27010</v>
      </c>
      <c r="H128" s="54" t="str">
        <f>IFERROR(INDEX(dataset_okres!$G$2:$G$83,MATCH(Calc_m2!G52,dataset_okres!$B$2:$B$83,0)),"n/a")</f>
        <v>n/a</v>
      </c>
      <c r="I128" s="54" t="str">
        <f>IFERROR(INDEX(dataset_okres!$G$2:$G$83,MATCH(Calc_m2!H52,dataset_okres!$B$2:$B$83,0)),"n/a")</f>
        <v>n/a</v>
      </c>
      <c r="J128" s="54" t="str">
        <f>IFERROR(INDEX(dataset_okres!$G$2:$G$83,MATCH(Calc_m2!I52,dataset_okres!$B$2:$B$83,0)),"n/a")</f>
        <v>n/a</v>
      </c>
      <c r="K128" s="54" t="str">
        <f>IFERROR(INDEX(dataset_okres!$G$2:$G$83,MATCH(Calc_m2!J52,dataset_okres!$B$2:$B$83,0)),"n/a")</f>
        <v>n/a</v>
      </c>
      <c r="L128" s="55" t="str">
        <f>IFERROR(INDEX(dataset_okres!$G$2:$G$83,MATCH(Calc_m2!K52,dataset_okres!$B$2:$B$83,0)),"n/a")</f>
        <v>n/a</v>
      </c>
      <c r="M128" s="48">
        <f t="shared" si="7"/>
        <v>1156250</v>
      </c>
    </row>
    <row r="129" spans="1:13" x14ac:dyDescent="0.45">
      <c r="A129" s="1" t="s">
        <v>70</v>
      </c>
      <c r="B129" s="53">
        <f>IFERROR(INDEX(dataset_okres!$G$2:$G$83,MATCH(Calc_m2!A53,dataset_okres!$B$2:$B$83,0)),"n/a")</f>
        <v>767671</v>
      </c>
      <c r="C129" s="54">
        <f>IFERROR(INDEX(dataset_okres!$G$2:$G$83,MATCH(Calc_m2!B53,dataset_okres!$B$2:$B$83,0)),"n/a")</f>
        <v>0</v>
      </c>
      <c r="D129" s="54">
        <f>IFERROR(INDEX(dataset_okres!$G$2:$G$83,MATCH(Calc_m2!C53,dataset_okres!$B$2:$B$83,0)),"n/a")</f>
        <v>27010</v>
      </c>
      <c r="E129" s="54">
        <f>IFERROR(INDEX(dataset_okres!$G$2:$G$83,MATCH(Calc_m2!D53,dataset_okres!$B$2:$B$83,0)),"n/a")</f>
        <v>87000</v>
      </c>
      <c r="F129" s="54">
        <f>IFERROR(INDEX(dataset_okres!$G$2:$G$83,MATCH(Calc_m2!E53,dataset_okres!$B$2:$B$83,0)),"n/a")</f>
        <v>0</v>
      </c>
      <c r="G129" s="54" t="str">
        <f>IFERROR(INDEX(dataset_okres!$G$2:$G$83,MATCH(Calc_m2!F53,dataset_okres!$B$2:$B$83,0)),"n/a")</f>
        <v>n/a</v>
      </c>
      <c r="H129" s="54" t="str">
        <f>IFERROR(INDEX(dataset_okres!$G$2:$G$83,MATCH(Calc_m2!G53,dataset_okres!$B$2:$B$83,0)),"n/a")</f>
        <v>n/a</v>
      </c>
      <c r="I129" s="54" t="str">
        <f>IFERROR(INDEX(dataset_okres!$G$2:$G$83,MATCH(Calc_m2!H53,dataset_okres!$B$2:$B$83,0)),"n/a")</f>
        <v>n/a</v>
      </c>
      <c r="J129" s="54" t="str">
        <f>IFERROR(INDEX(dataset_okres!$G$2:$G$83,MATCH(Calc_m2!I53,dataset_okres!$B$2:$B$83,0)),"n/a")</f>
        <v>n/a</v>
      </c>
      <c r="K129" s="54" t="str">
        <f>IFERROR(INDEX(dataset_okres!$G$2:$G$83,MATCH(Calc_m2!J53,dataset_okres!$B$2:$B$83,0)),"n/a")</f>
        <v>n/a</v>
      </c>
      <c r="L129" s="55" t="str">
        <f>IFERROR(INDEX(dataset_okres!$G$2:$G$83,MATCH(Calc_m2!K53,dataset_okres!$B$2:$B$83,0)),"n/a")</f>
        <v>n/a</v>
      </c>
      <c r="M129" s="48">
        <f t="shared" si="7"/>
        <v>881681</v>
      </c>
    </row>
    <row r="130" spans="1:13" x14ac:dyDescent="0.45">
      <c r="A130" s="1" t="s">
        <v>72</v>
      </c>
      <c r="B130" s="53">
        <f>IFERROR(INDEX(dataset_okres!$G$2:$G$83,MATCH(Calc_m2!A54,dataset_okres!$B$2:$B$83,0)),"n/a")</f>
        <v>87000</v>
      </c>
      <c r="C130" s="54">
        <f>IFERROR(INDEX(dataset_okres!$G$2:$G$83,MATCH(Calc_m2!B54,dataset_okres!$B$2:$B$83,0)),"n/a")</f>
        <v>767671</v>
      </c>
      <c r="D130" s="54">
        <f>IFERROR(INDEX(dataset_okres!$G$2:$G$83,MATCH(Calc_m2!C54,dataset_okres!$B$2:$B$83,0)),"n/a")</f>
        <v>0</v>
      </c>
      <c r="E130" s="54">
        <f>IFERROR(INDEX(dataset_okres!$G$2:$G$83,MATCH(Calc_m2!D54,dataset_okres!$B$2:$B$83,0)),"n/a")</f>
        <v>0</v>
      </c>
      <c r="F130" s="54" t="str">
        <f>IFERROR(INDEX(dataset_okres!$G$2:$G$83,MATCH(Calc_m2!E54,dataset_okres!$B$2:$B$83,0)),"n/a")</f>
        <v>n/a</v>
      </c>
      <c r="G130" s="54" t="str">
        <f>IFERROR(INDEX(dataset_okres!$G$2:$G$83,MATCH(Calc_m2!F54,dataset_okres!$B$2:$B$83,0)),"n/a")</f>
        <v>n/a</v>
      </c>
      <c r="H130" s="54" t="str">
        <f>IFERROR(INDEX(dataset_okres!$G$2:$G$83,MATCH(Calc_m2!G54,dataset_okres!$B$2:$B$83,0)),"n/a")</f>
        <v>n/a</v>
      </c>
      <c r="I130" s="54" t="str">
        <f>IFERROR(INDEX(dataset_okres!$G$2:$G$83,MATCH(Calc_m2!H54,dataset_okres!$B$2:$B$83,0)),"n/a")</f>
        <v>n/a</v>
      </c>
      <c r="J130" s="54" t="str">
        <f>IFERROR(INDEX(dataset_okres!$G$2:$G$83,MATCH(Calc_m2!I54,dataset_okres!$B$2:$B$83,0)),"n/a")</f>
        <v>n/a</v>
      </c>
      <c r="K130" s="54" t="str">
        <f>IFERROR(INDEX(dataset_okres!$G$2:$G$83,MATCH(Calc_m2!J54,dataset_okres!$B$2:$B$83,0)),"n/a")</f>
        <v>n/a</v>
      </c>
      <c r="L130" s="55" t="str">
        <f>IFERROR(INDEX(dataset_okres!$G$2:$G$83,MATCH(Calc_m2!K54,dataset_okres!$B$2:$B$83,0)),"n/a")</f>
        <v>n/a</v>
      </c>
      <c r="M130" s="48">
        <f t="shared" si="7"/>
        <v>854671</v>
      </c>
    </row>
    <row r="131" spans="1:13" x14ac:dyDescent="0.45">
      <c r="A131" s="1" t="s">
        <v>16</v>
      </c>
      <c r="B131" s="53">
        <f>IFERROR(INDEX(dataset_okres!$G$2:$G$83,MATCH(Calc_m2!A55,dataset_okres!$B$2:$B$83,0)),"n/a")</f>
        <v>194000</v>
      </c>
      <c r="C131" s="54">
        <f>IFERROR(INDEX(dataset_okres!$G$2:$G$83,MATCH(Calc_m2!B55,dataset_okres!$B$2:$B$83,0)),"n/a")</f>
        <v>0</v>
      </c>
      <c r="D131" s="54">
        <f>IFERROR(INDEX(dataset_okres!$G$2:$G$83,MATCH(Calc_m2!C55,dataset_okres!$B$2:$B$83,0)),"n/a")</f>
        <v>85312</v>
      </c>
      <c r="E131" s="54">
        <f>IFERROR(INDEX(dataset_okres!$G$2:$G$83,MATCH(Calc_m2!D55,dataset_okres!$B$2:$B$83,0)),"n/a")</f>
        <v>0</v>
      </c>
      <c r="F131" s="54">
        <f>IFERROR(INDEX(dataset_okres!$G$2:$G$83,MATCH(Calc_m2!E55,dataset_okres!$B$2:$B$83,0)),"n/a")</f>
        <v>7267</v>
      </c>
      <c r="G131" s="54" t="str">
        <f>IFERROR(INDEX(dataset_okres!$G$2:$G$83,MATCH(Calc_m2!F55,dataset_okres!$B$2:$B$83,0)),"n/a")</f>
        <v>n/a</v>
      </c>
      <c r="H131" s="54" t="str">
        <f>IFERROR(INDEX(dataset_okres!$G$2:$G$83,MATCH(Calc_m2!G55,dataset_okres!$B$2:$B$83,0)),"n/a")</f>
        <v>n/a</v>
      </c>
      <c r="I131" s="54" t="str">
        <f>IFERROR(INDEX(dataset_okres!$G$2:$G$83,MATCH(Calc_m2!H55,dataset_okres!$B$2:$B$83,0)),"n/a")</f>
        <v>n/a</v>
      </c>
      <c r="J131" s="54" t="str">
        <f>IFERROR(INDEX(dataset_okres!$G$2:$G$83,MATCH(Calc_m2!I55,dataset_okres!$B$2:$B$83,0)),"n/a")</f>
        <v>n/a</v>
      </c>
      <c r="K131" s="54" t="str">
        <f>IFERROR(INDEX(dataset_okres!$G$2:$G$83,MATCH(Calc_m2!J55,dataset_okres!$B$2:$B$83,0)),"n/a")</f>
        <v>n/a</v>
      </c>
      <c r="L131" s="55" t="str">
        <f>IFERROR(INDEX(dataset_okres!$G$2:$G$83,MATCH(Calc_m2!K55,dataset_okres!$B$2:$B$83,0)),"n/a")</f>
        <v>n/a</v>
      </c>
      <c r="M131" s="48">
        <f t="shared" si="7"/>
        <v>286579</v>
      </c>
    </row>
    <row r="132" spans="1:13" x14ac:dyDescent="0.45">
      <c r="A132" s="1" t="s">
        <v>13</v>
      </c>
      <c r="B132" s="53">
        <f>IFERROR(INDEX(dataset_okres!$G$2:$G$83,MATCH(Calc_m2!A56,dataset_okres!$B$2:$B$83,0)),"n/a")</f>
        <v>0</v>
      </c>
      <c r="C132" s="54">
        <f>IFERROR(INDEX(dataset_okres!$G$2:$G$83,MATCH(Calc_m2!B56,dataset_okres!$B$2:$B$83,0)),"n/a")</f>
        <v>0</v>
      </c>
      <c r="D132" s="54">
        <f>IFERROR(INDEX(dataset_okres!$G$2:$G$83,MATCH(Calc_m2!C56,dataset_okres!$B$2:$B$83,0)),"n/a")</f>
        <v>0</v>
      </c>
      <c r="E132" s="54">
        <f>IFERROR(INDEX(dataset_okres!$G$2:$G$83,MATCH(Calc_m2!D56,dataset_okres!$B$2:$B$83,0)),"n/a")</f>
        <v>0</v>
      </c>
      <c r="F132" s="54" t="str">
        <f>IFERROR(INDEX(dataset_okres!$G$2:$G$83,MATCH(Calc_m2!E56,dataset_okres!$B$2:$B$83,0)),"n/a")</f>
        <v>n/a</v>
      </c>
      <c r="G132" s="54" t="str">
        <f>IFERROR(INDEX(dataset_okres!$G$2:$G$83,MATCH(Calc_m2!F56,dataset_okres!$B$2:$B$83,0)),"n/a")</f>
        <v>n/a</v>
      </c>
      <c r="H132" s="54" t="str">
        <f>IFERROR(INDEX(dataset_okres!$G$2:$G$83,MATCH(Calc_m2!G56,dataset_okres!$B$2:$B$83,0)),"n/a")</f>
        <v>n/a</v>
      </c>
      <c r="I132" s="54" t="str">
        <f>IFERROR(INDEX(dataset_okres!$G$2:$G$83,MATCH(Calc_m2!H56,dataset_okres!$B$2:$B$83,0)),"n/a")</f>
        <v>n/a</v>
      </c>
      <c r="J132" s="54" t="str">
        <f>IFERROR(INDEX(dataset_okres!$G$2:$G$83,MATCH(Calc_m2!I56,dataset_okres!$B$2:$B$83,0)),"n/a")</f>
        <v>n/a</v>
      </c>
      <c r="K132" s="54" t="str">
        <f>IFERROR(INDEX(dataset_okres!$G$2:$G$83,MATCH(Calc_m2!J56,dataset_okres!$B$2:$B$83,0)),"n/a")</f>
        <v>n/a</v>
      </c>
      <c r="L132" s="55" t="str">
        <f>IFERROR(INDEX(dataset_okres!$G$2:$G$83,MATCH(Calc_m2!K56,dataset_okres!$B$2:$B$83,0)),"n/a")</f>
        <v>n/a</v>
      </c>
      <c r="M132" s="48">
        <f t="shared" si="7"/>
        <v>0</v>
      </c>
    </row>
    <row r="133" spans="1:13" x14ac:dyDescent="0.45">
      <c r="A133" s="1" t="s">
        <v>51</v>
      </c>
      <c r="B133" s="53">
        <f>IFERROR(INDEX(dataset_okres!$G$2:$G$83,MATCH(Calc_m2!A57,dataset_okres!$B$2:$B$83,0)),"n/a")</f>
        <v>57566</v>
      </c>
      <c r="C133" s="54">
        <f>IFERROR(INDEX(dataset_okres!$G$2:$G$83,MATCH(Calc_m2!B57,dataset_okres!$B$2:$B$83,0)),"n/a")</f>
        <v>32153</v>
      </c>
      <c r="D133" s="54">
        <f>IFERROR(INDEX(dataset_okres!$G$2:$G$83,MATCH(Calc_m2!C57,dataset_okres!$B$2:$B$83,0)),"n/a")</f>
        <v>1387</v>
      </c>
      <c r="E133" s="54">
        <f>IFERROR(INDEX(dataset_okres!$G$2:$G$83,MATCH(Calc_m2!D57,dataset_okres!$B$2:$B$83,0)),"n/a")</f>
        <v>0</v>
      </c>
      <c r="F133" s="54">
        <f>IFERROR(INDEX(dataset_okres!$G$2:$G$83,MATCH(Calc_m2!E57,dataset_okres!$B$2:$B$83,0)),"n/a")</f>
        <v>85991</v>
      </c>
      <c r="G133" s="54">
        <f>IFERROR(INDEX(dataset_okres!$G$2:$G$83,MATCH(Calc_m2!F57,dataset_okres!$B$2:$B$83,0)),"n/a")</f>
        <v>85312</v>
      </c>
      <c r="H133" s="54" t="str">
        <f>IFERROR(INDEX(dataset_okres!$G$2:$G$83,MATCH(Calc_m2!G57,dataset_okres!$B$2:$B$83,0)),"n/a")</f>
        <v>n/a</v>
      </c>
      <c r="I133" s="54" t="str">
        <f>IFERROR(INDEX(dataset_okres!$G$2:$G$83,MATCH(Calc_m2!H57,dataset_okres!$B$2:$B$83,0)),"n/a")</f>
        <v>n/a</v>
      </c>
      <c r="J133" s="54" t="str">
        <f>IFERROR(INDEX(dataset_okres!$G$2:$G$83,MATCH(Calc_m2!I57,dataset_okres!$B$2:$B$83,0)),"n/a")</f>
        <v>n/a</v>
      </c>
      <c r="K133" s="54" t="str">
        <f>IFERROR(INDEX(dataset_okres!$G$2:$G$83,MATCH(Calc_m2!J57,dataset_okres!$B$2:$B$83,0)),"n/a")</f>
        <v>n/a</v>
      </c>
      <c r="L133" s="55" t="str">
        <f>IFERROR(INDEX(dataset_okres!$G$2:$G$83,MATCH(Calc_m2!K57,dataset_okres!$B$2:$B$83,0)),"n/a")</f>
        <v>n/a</v>
      </c>
      <c r="M133" s="48">
        <f t="shared" si="7"/>
        <v>262409</v>
      </c>
    </row>
    <row r="134" spans="1:13" x14ac:dyDescent="0.45">
      <c r="A134" s="1" t="s">
        <v>60</v>
      </c>
      <c r="B134" s="53">
        <f>IFERROR(INDEX(dataset_okres!$G$2:$G$83,MATCH(Calc_m2!A58,dataset_okres!$B$2:$B$83,0)),"n/a")</f>
        <v>0</v>
      </c>
      <c r="C134" s="54">
        <f>IFERROR(INDEX(dataset_okres!$G$2:$G$83,MATCH(Calc_m2!B58,dataset_okres!$B$2:$B$83,0)),"n/a")</f>
        <v>0</v>
      </c>
      <c r="D134" s="54">
        <f>IFERROR(INDEX(dataset_okres!$G$2:$G$83,MATCH(Calc_m2!C58,dataset_okres!$B$2:$B$83,0)),"n/a")</f>
        <v>0</v>
      </c>
      <c r="E134" s="54">
        <f>IFERROR(INDEX(dataset_okres!$G$2:$G$83,MATCH(Calc_m2!D58,dataset_okres!$B$2:$B$83,0)),"n/a")</f>
        <v>16659</v>
      </c>
      <c r="F134" s="54" t="str">
        <f>IFERROR(INDEX(dataset_okres!$G$2:$G$83,MATCH(Calc_m2!E58,dataset_okres!$B$2:$B$83,0)),"n/a")</f>
        <v>n/a</v>
      </c>
      <c r="G134" s="54" t="str">
        <f>IFERROR(INDEX(dataset_okres!$G$2:$G$83,MATCH(Calc_m2!F58,dataset_okres!$B$2:$B$83,0)),"n/a")</f>
        <v>n/a</v>
      </c>
      <c r="H134" s="54" t="str">
        <f>IFERROR(INDEX(dataset_okres!$G$2:$G$83,MATCH(Calc_m2!G58,dataset_okres!$B$2:$B$83,0)),"n/a")</f>
        <v>n/a</v>
      </c>
      <c r="I134" s="54" t="str">
        <f>IFERROR(INDEX(dataset_okres!$G$2:$G$83,MATCH(Calc_m2!H58,dataset_okres!$B$2:$B$83,0)),"n/a")</f>
        <v>n/a</v>
      </c>
      <c r="J134" s="54" t="str">
        <f>IFERROR(INDEX(dataset_okres!$G$2:$G$83,MATCH(Calc_m2!I58,dataset_okres!$B$2:$B$83,0)),"n/a")</f>
        <v>n/a</v>
      </c>
      <c r="K134" s="54" t="str">
        <f>IFERROR(INDEX(dataset_okres!$G$2:$G$83,MATCH(Calc_m2!J58,dataset_okres!$B$2:$B$83,0)),"n/a")</f>
        <v>n/a</v>
      </c>
      <c r="L134" s="55" t="str">
        <f>IFERROR(INDEX(dataset_okres!$G$2:$G$83,MATCH(Calc_m2!K58,dataset_okres!$B$2:$B$83,0)),"n/a")</f>
        <v>n/a</v>
      </c>
      <c r="M134" s="48">
        <f t="shared" si="7"/>
        <v>16659</v>
      </c>
    </row>
    <row r="135" spans="1:13" x14ac:dyDescent="0.45">
      <c r="A135" s="1" t="s">
        <v>56</v>
      </c>
      <c r="B135" s="53">
        <f>IFERROR(INDEX(dataset_okres!$G$2:$G$83,MATCH(Calc_m2!A59,dataset_okres!$B$2:$B$83,0)),"n/a")</f>
        <v>7267</v>
      </c>
      <c r="C135" s="54">
        <f>IFERROR(INDEX(dataset_okres!$G$2:$G$83,MATCH(Calc_m2!B59,dataset_okres!$B$2:$B$83,0)),"n/a")</f>
        <v>194000</v>
      </c>
      <c r="D135" s="54">
        <f>IFERROR(INDEX(dataset_okres!$G$2:$G$83,MATCH(Calc_m2!C59,dataset_okres!$B$2:$B$83,0)),"n/a")</f>
        <v>0</v>
      </c>
      <c r="E135" s="54">
        <f>IFERROR(INDEX(dataset_okres!$G$2:$G$83,MATCH(Calc_m2!D59,dataset_okres!$B$2:$B$83,0)),"n/a")</f>
        <v>16659</v>
      </c>
      <c r="F135" s="54">
        <f>IFERROR(INDEX(dataset_okres!$G$2:$G$83,MATCH(Calc_m2!E59,dataset_okres!$B$2:$B$83,0)),"n/a")</f>
        <v>0</v>
      </c>
      <c r="G135" s="54">
        <f>IFERROR(INDEX(dataset_okres!$G$2:$G$83,MATCH(Calc_m2!F59,dataset_okres!$B$2:$B$83,0)),"n/a")</f>
        <v>0</v>
      </c>
      <c r="H135" s="54" t="str">
        <f>IFERROR(INDEX(dataset_okres!$G$2:$G$83,MATCH(Calc_m2!G59,dataset_okres!$B$2:$B$83,0)),"n/a")</f>
        <v>n/a</v>
      </c>
      <c r="I135" s="54" t="str">
        <f>IFERROR(INDEX(dataset_okres!$G$2:$G$83,MATCH(Calc_m2!H59,dataset_okres!$B$2:$B$83,0)),"n/a")</f>
        <v>n/a</v>
      </c>
      <c r="J135" s="54" t="str">
        <f>IFERROR(INDEX(dataset_okres!$G$2:$G$83,MATCH(Calc_m2!I59,dataset_okres!$B$2:$B$83,0)),"n/a")</f>
        <v>n/a</v>
      </c>
      <c r="K135" s="54" t="str">
        <f>IFERROR(INDEX(dataset_okres!$G$2:$G$83,MATCH(Calc_m2!J59,dataset_okres!$B$2:$B$83,0)),"n/a")</f>
        <v>n/a</v>
      </c>
      <c r="L135" s="55" t="str">
        <f>IFERROR(INDEX(dataset_okres!$G$2:$G$83,MATCH(Calc_m2!K59,dataset_okres!$B$2:$B$83,0)),"n/a")</f>
        <v>n/a</v>
      </c>
      <c r="M135" s="48">
        <f t="shared" si="7"/>
        <v>217926</v>
      </c>
    </row>
    <row r="136" spans="1:13" x14ac:dyDescent="0.45">
      <c r="A136" s="1" t="s">
        <v>58</v>
      </c>
      <c r="B136" s="53">
        <f>IFERROR(INDEX(dataset_okres!$G$2:$G$83,MATCH(Calc_m2!A60,dataset_okres!$B$2:$B$83,0)),"n/a")</f>
        <v>0</v>
      </c>
      <c r="C136" s="54">
        <f>IFERROR(INDEX(dataset_okres!$G$2:$G$83,MATCH(Calc_m2!B60,dataset_okres!$B$2:$B$83,0)),"n/a")</f>
        <v>16659</v>
      </c>
      <c r="D136" s="54">
        <f>IFERROR(INDEX(dataset_okres!$G$2:$G$83,MATCH(Calc_m2!C60,dataset_okres!$B$2:$B$83,0)),"n/a")</f>
        <v>0</v>
      </c>
      <c r="E136" s="54">
        <f>IFERROR(INDEX(dataset_okres!$G$2:$G$83,MATCH(Calc_m2!D60,dataset_okres!$B$2:$B$83,0)),"n/a")</f>
        <v>0</v>
      </c>
      <c r="F136" s="54" t="str">
        <f>IFERROR(INDEX(dataset_okres!$G$2:$G$83,MATCH(Calc_m2!E60,dataset_okres!$B$2:$B$83,0)),"n/a")</f>
        <v>n/a</v>
      </c>
      <c r="G136" s="54" t="str">
        <f>IFERROR(INDEX(dataset_okres!$G$2:$G$83,MATCH(Calc_m2!F60,dataset_okres!$B$2:$B$83,0)),"n/a")</f>
        <v>n/a</v>
      </c>
      <c r="H136" s="54" t="str">
        <f>IFERROR(INDEX(dataset_okres!$G$2:$G$83,MATCH(Calc_m2!G60,dataset_okres!$B$2:$B$83,0)),"n/a")</f>
        <v>n/a</v>
      </c>
      <c r="I136" s="54" t="str">
        <f>IFERROR(INDEX(dataset_okres!$G$2:$G$83,MATCH(Calc_m2!H60,dataset_okres!$B$2:$B$83,0)),"n/a")</f>
        <v>n/a</v>
      </c>
      <c r="J136" s="54" t="str">
        <f>IFERROR(INDEX(dataset_okres!$G$2:$G$83,MATCH(Calc_m2!I60,dataset_okres!$B$2:$B$83,0)),"n/a")</f>
        <v>n/a</v>
      </c>
      <c r="K136" s="54" t="str">
        <f>IFERROR(INDEX(dataset_okres!$G$2:$G$83,MATCH(Calc_m2!J60,dataset_okres!$B$2:$B$83,0)),"n/a")</f>
        <v>n/a</v>
      </c>
      <c r="L136" s="55" t="str">
        <f>IFERROR(INDEX(dataset_okres!$G$2:$G$83,MATCH(Calc_m2!K60,dataset_okres!$B$2:$B$83,0)),"n/a")</f>
        <v>n/a</v>
      </c>
      <c r="M136" s="48">
        <f t="shared" si="7"/>
        <v>16659</v>
      </c>
    </row>
    <row r="137" spans="1:13" x14ac:dyDescent="0.45">
      <c r="A137" s="1" t="s">
        <v>21</v>
      </c>
      <c r="B137" s="53">
        <f>IFERROR(INDEX(dataset_okres!$G$2:$G$83,MATCH(Calc_m2!A61,dataset_okres!$B$2:$B$83,0)),"n/a")</f>
        <v>272000</v>
      </c>
      <c r="C137" s="54">
        <f>IFERROR(INDEX(dataset_okres!$G$2:$G$83,MATCH(Calc_m2!B61,dataset_okres!$B$2:$B$83,0)),"n/a")</f>
        <v>0</v>
      </c>
      <c r="D137" s="54">
        <f>IFERROR(INDEX(dataset_okres!$G$2:$G$83,MATCH(Calc_m2!C61,dataset_okres!$B$2:$B$83,0)),"n/a")</f>
        <v>0</v>
      </c>
      <c r="E137" s="54">
        <f>IFERROR(INDEX(dataset_okres!$G$2:$G$83,MATCH(Calc_m2!D61,dataset_okres!$B$2:$B$83,0)),"n/a")</f>
        <v>32000</v>
      </c>
      <c r="F137" s="54">
        <f>IFERROR(INDEX(dataset_okres!$G$2:$G$83,MATCH(Calc_m2!E61,dataset_okres!$B$2:$B$83,0)),"n/a")</f>
        <v>0</v>
      </c>
      <c r="G137" s="54">
        <f>IFERROR(INDEX(dataset_okres!$G$2:$G$83,MATCH(Calc_m2!F61,dataset_okres!$B$2:$B$83,0)),"n/a")</f>
        <v>0</v>
      </c>
      <c r="H137" s="54" t="str">
        <f>IFERROR(INDEX(dataset_okres!$G$2:$G$83,MATCH(Calc_m2!G61,dataset_okres!$B$2:$B$83,0)),"n/a")</f>
        <v>n/a</v>
      </c>
      <c r="I137" s="54" t="str">
        <f>IFERROR(INDEX(dataset_okres!$G$2:$G$83,MATCH(Calc_m2!H61,dataset_okres!$B$2:$B$83,0)),"n/a")</f>
        <v>n/a</v>
      </c>
      <c r="J137" s="54" t="str">
        <f>IFERROR(INDEX(dataset_okres!$G$2:$G$83,MATCH(Calc_m2!I61,dataset_okres!$B$2:$B$83,0)),"n/a")</f>
        <v>n/a</v>
      </c>
      <c r="K137" s="54" t="str">
        <f>IFERROR(INDEX(dataset_okres!$G$2:$G$83,MATCH(Calc_m2!J61,dataset_okres!$B$2:$B$83,0)),"n/a")</f>
        <v>n/a</v>
      </c>
      <c r="L137" s="55" t="str">
        <f>IFERROR(INDEX(dataset_okres!$G$2:$G$83,MATCH(Calc_m2!K61,dataset_okres!$B$2:$B$83,0)),"n/a")</f>
        <v>n/a</v>
      </c>
      <c r="M137" s="48">
        <f t="shared" si="7"/>
        <v>304000</v>
      </c>
    </row>
    <row r="138" spans="1:13" x14ac:dyDescent="0.45">
      <c r="A138" s="1" t="s">
        <v>22</v>
      </c>
      <c r="B138" s="53">
        <f>IFERROR(INDEX(dataset_okres!$G$2:$G$83,MATCH(Calc_m2!A62,dataset_okres!$B$2:$B$83,0)),"n/a")</f>
        <v>0</v>
      </c>
      <c r="C138" s="54">
        <f>IFERROR(INDEX(dataset_okres!$G$2:$G$83,MATCH(Calc_m2!B62,dataset_okres!$B$2:$B$83,0)),"n/a")</f>
        <v>0</v>
      </c>
      <c r="D138" s="54">
        <f>IFERROR(INDEX(dataset_okres!$G$2:$G$83,MATCH(Calc_m2!C62,dataset_okres!$B$2:$B$83,0)),"n/a")</f>
        <v>0</v>
      </c>
      <c r="E138" s="54">
        <f>IFERROR(INDEX(dataset_okres!$G$2:$G$83,MATCH(Calc_m2!D62,dataset_okres!$B$2:$B$83,0)),"n/a")</f>
        <v>903000</v>
      </c>
      <c r="F138" s="54">
        <f>IFERROR(INDEX(dataset_okres!$G$2:$G$83,MATCH(Calc_m2!E62,dataset_okres!$B$2:$B$83,0)),"n/a")</f>
        <v>0</v>
      </c>
      <c r="G138" s="54">
        <f>IFERROR(INDEX(dataset_okres!$G$2:$G$83,MATCH(Calc_m2!F62,dataset_okres!$B$2:$B$83,0)),"n/a")</f>
        <v>0</v>
      </c>
      <c r="H138" s="54">
        <f>IFERROR(INDEX(dataset_okres!$G$2:$G$83,MATCH(Calc_m2!G62,dataset_okres!$B$2:$B$83,0)),"n/a")</f>
        <v>0</v>
      </c>
      <c r="I138" s="54">
        <f>IFERROR(INDEX(dataset_okres!$G$2:$G$83,MATCH(Calc_m2!H62,dataset_okres!$B$2:$B$83,0)),"n/a")</f>
        <v>0</v>
      </c>
      <c r="J138" s="54" t="str">
        <f>IFERROR(INDEX(dataset_okres!$G$2:$G$83,MATCH(Calc_m2!I62,dataset_okres!$B$2:$B$83,0)),"n/a")</f>
        <v>n/a</v>
      </c>
      <c r="K138" s="54" t="str">
        <f>IFERROR(INDEX(dataset_okres!$G$2:$G$83,MATCH(Calc_m2!J62,dataset_okres!$B$2:$B$83,0)),"n/a")</f>
        <v>n/a</v>
      </c>
      <c r="L138" s="55" t="str">
        <f>IFERROR(INDEX(dataset_okres!$G$2:$G$83,MATCH(Calc_m2!K62,dataset_okres!$B$2:$B$83,0)),"n/a")</f>
        <v>n/a</v>
      </c>
      <c r="M138" s="48">
        <f t="shared" si="7"/>
        <v>903000</v>
      </c>
    </row>
    <row r="139" spans="1:13" x14ac:dyDescent="0.45">
      <c r="A139" s="1" t="s">
        <v>9</v>
      </c>
      <c r="B139" s="53">
        <f>IFERROR(INDEX(dataset_okres!$G$2:$G$83,MATCH(Calc_m2!A63,dataset_okres!$B$2:$B$83,0)),"n/a")</f>
        <v>0</v>
      </c>
      <c r="C139" s="54">
        <f>IFERROR(INDEX(dataset_okres!$G$2:$G$83,MATCH(Calc_m2!B63,dataset_okres!$B$2:$B$83,0)),"n/a")</f>
        <v>0</v>
      </c>
      <c r="D139" s="54">
        <f>IFERROR(INDEX(dataset_okres!$G$2:$G$83,MATCH(Calc_m2!C63,dataset_okres!$B$2:$B$83,0)),"n/a")</f>
        <v>0</v>
      </c>
      <c r="E139" s="54">
        <f>IFERROR(INDEX(dataset_okres!$G$2:$G$83,MATCH(Calc_m2!D63,dataset_okres!$B$2:$B$83,0)),"n/a")</f>
        <v>0</v>
      </c>
      <c r="F139" s="54">
        <f>IFERROR(INDEX(dataset_okres!$G$2:$G$83,MATCH(Calc_m2!E63,dataset_okres!$B$2:$B$83,0)),"n/a")</f>
        <v>32000</v>
      </c>
      <c r="G139" s="54" t="str">
        <f>IFERROR(INDEX(dataset_okres!$G$2:$G$83,MATCH(Calc_m2!F63,dataset_okres!$B$2:$B$83,0)),"n/a")</f>
        <v>n/a</v>
      </c>
      <c r="H139" s="54" t="str">
        <f>IFERROR(INDEX(dataset_okres!$G$2:$G$83,MATCH(Calc_m2!G63,dataset_okres!$B$2:$B$83,0)),"n/a")</f>
        <v>n/a</v>
      </c>
      <c r="I139" s="54" t="str">
        <f>IFERROR(INDEX(dataset_okres!$G$2:$G$83,MATCH(Calc_m2!H63,dataset_okres!$B$2:$B$83,0)),"n/a")</f>
        <v>n/a</v>
      </c>
      <c r="J139" s="54" t="str">
        <f>IFERROR(INDEX(dataset_okres!$G$2:$G$83,MATCH(Calc_m2!I63,dataset_okres!$B$2:$B$83,0)),"n/a")</f>
        <v>n/a</v>
      </c>
      <c r="K139" s="54" t="str">
        <f>IFERROR(INDEX(dataset_okres!$G$2:$G$83,MATCH(Calc_m2!J63,dataset_okres!$B$2:$B$83,0)),"n/a")</f>
        <v>n/a</v>
      </c>
      <c r="L139" s="55" t="str">
        <f>IFERROR(INDEX(dataset_okres!$G$2:$G$83,MATCH(Calc_m2!K63,dataset_okres!$B$2:$B$83,0)),"n/a")</f>
        <v>n/a</v>
      </c>
      <c r="M139" s="48">
        <f t="shared" si="7"/>
        <v>32000</v>
      </c>
    </row>
    <row r="140" spans="1:13" x14ac:dyDescent="0.45">
      <c r="A140" s="1" t="s">
        <v>41</v>
      </c>
      <c r="B140" s="53">
        <f>IFERROR(INDEX(dataset_okres!$G$2:$G$83,MATCH(Calc_m2!A64,dataset_okres!$B$2:$B$83,0)),"n/a")</f>
        <v>0</v>
      </c>
      <c r="C140" s="54">
        <f>IFERROR(INDEX(dataset_okres!$G$2:$G$83,MATCH(Calc_m2!B64,dataset_okres!$B$2:$B$83,0)),"n/a")</f>
        <v>0</v>
      </c>
      <c r="D140" s="54">
        <f>IFERROR(INDEX(dataset_okres!$G$2:$G$83,MATCH(Calc_m2!C64,dataset_okres!$B$2:$B$83,0)),"n/a")</f>
        <v>5977</v>
      </c>
      <c r="E140" s="54">
        <f>IFERROR(INDEX(dataset_okres!$G$2:$G$83,MATCH(Calc_m2!D64,dataset_okres!$B$2:$B$83,0)),"n/a")</f>
        <v>0</v>
      </c>
      <c r="F140" s="54" t="str">
        <f>IFERROR(INDEX(dataset_okres!$G$2:$G$83,MATCH(Calc_m2!E64,dataset_okres!$B$2:$B$83,0)),"n/a")</f>
        <v>n/a</v>
      </c>
      <c r="G140" s="54" t="str">
        <f>IFERROR(INDEX(dataset_okres!$G$2:$G$83,MATCH(Calc_m2!F64,dataset_okres!$B$2:$B$83,0)),"n/a")</f>
        <v>n/a</v>
      </c>
      <c r="H140" s="54" t="str">
        <f>IFERROR(INDEX(dataset_okres!$G$2:$G$83,MATCH(Calc_m2!G64,dataset_okres!$B$2:$B$83,0)),"n/a")</f>
        <v>n/a</v>
      </c>
      <c r="I140" s="54" t="str">
        <f>IFERROR(INDEX(dataset_okres!$G$2:$G$83,MATCH(Calc_m2!H64,dataset_okres!$B$2:$B$83,0)),"n/a")</f>
        <v>n/a</v>
      </c>
      <c r="J140" s="54" t="str">
        <f>IFERROR(INDEX(dataset_okres!$G$2:$G$83,MATCH(Calc_m2!I64,dataset_okres!$B$2:$B$83,0)),"n/a")</f>
        <v>n/a</v>
      </c>
      <c r="K140" s="54" t="str">
        <f>IFERROR(INDEX(dataset_okres!$G$2:$G$83,MATCH(Calc_m2!J64,dataset_okres!$B$2:$B$83,0)),"n/a")</f>
        <v>n/a</v>
      </c>
      <c r="L140" s="55" t="str">
        <f>IFERROR(INDEX(dataset_okres!$G$2:$G$83,MATCH(Calc_m2!K64,dataset_okres!$B$2:$B$83,0)),"n/a")</f>
        <v>n/a</v>
      </c>
      <c r="M140" s="48">
        <f t="shared" si="7"/>
        <v>5977</v>
      </c>
    </row>
    <row r="141" spans="1:13" x14ac:dyDescent="0.45">
      <c r="A141" s="1" t="s">
        <v>46</v>
      </c>
      <c r="B141" s="53">
        <f>IFERROR(INDEX(dataset_okres!$G$2:$G$83,MATCH(Calc_m2!A65,dataset_okres!$B$2:$B$83,0)),"n/a")</f>
        <v>27010</v>
      </c>
      <c r="C141" s="54">
        <f>IFERROR(INDEX(dataset_okres!$G$2:$G$83,MATCH(Calc_m2!B65,dataset_okres!$B$2:$B$83,0)),"n/a")</f>
        <v>0</v>
      </c>
      <c r="D141" s="54">
        <f>IFERROR(INDEX(dataset_okres!$G$2:$G$83,MATCH(Calc_m2!C65,dataset_okres!$B$2:$B$83,0)),"n/a")</f>
        <v>0</v>
      </c>
      <c r="E141" s="54">
        <f>IFERROR(INDEX(dataset_okres!$G$2:$G$83,MATCH(Calc_m2!D65,dataset_okres!$B$2:$B$83,0)),"n/a")</f>
        <v>0</v>
      </c>
      <c r="F141" s="54">
        <f>IFERROR(INDEX(dataset_okres!$G$2:$G$83,MATCH(Calc_m2!E65,dataset_okres!$B$2:$B$83,0)),"n/a")</f>
        <v>767671</v>
      </c>
      <c r="G141" s="54">
        <f>IFERROR(INDEX(dataset_okres!$G$2:$G$83,MATCH(Calc_m2!F65,dataset_okres!$B$2:$B$83,0)),"n/a")</f>
        <v>0</v>
      </c>
      <c r="H141" s="54">
        <f>IFERROR(INDEX(dataset_okres!$G$2:$G$83,MATCH(Calc_m2!G65,dataset_okres!$B$2:$B$83,0)),"n/a")</f>
        <v>0</v>
      </c>
      <c r="I141" s="54">
        <f>IFERROR(INDEX(dataset_okres!$G$2:$G$83,MATCH(Calc_m2!H65,dataset_okres!$B$2:$B$83,0)),"n/a")</f>
        <v>1099556</v>
      </c>
      <c r="J141" s="54">
        <f>IFERROR(INDEX(dataset_okres!$G$2:$G$83,MATCH(Calc_m2!I65,dataset_okres!$B$2:$B$83,0)),"n/a")</f>
        <v>0</v>
      </c>
      <c r="K141" s="54" t="str">
        <f>IFERROR(INDEX(dataset_okres!$G$2:$G$83,MATCH(Calc_m2!J65,dataset_okres!$B$2:$B$83,0)),"n/a")</f>
        <v>n/a</v>
      </c>
      <c r="L141" s="55" t="str">
        <f>IFERROR(INDEX(dataset_okres!$G$2:$G$83,MATCH(Calc_m2!K65,dataset_okres!$B$2:$B$83,0)),"n/a")</f>
        <v>n/a</v>
      </c>
      <c r="M141" s="48">
        <f t="shared" si="7"/>
        <v>1894237</v>
      </c>
    </row>
    <row r="142" spans="1:13" x14ac:dyDescent="0.45">
      <c r="A142" s="1" t="s">
        <v>68</v>
      </c>
      <c r="B142" s="53">
        <f>IFERROR(INDEX(dataset_okres!$G$2:$G$83,MATCH(Calc_m2!A66,dataset_okres!$B$2:$B$83,0)),"n/a")</f>
        <v>26893</v>
      </c>
      <c r="C142" s="54">
        <f>IFERROR(INDEX(dataset_okres!$G$2:$G$83,MATCH(Calc_m2!B66,dataset_okres!$B$2:$B$83,0)),"n/a")</f>
        <v>1478814</v>
      </c>
      <c r="D142" s="54">
        <f>IFERROR(INDEX(dataset_okres!$G$2:$G$83,MATCH(Calc_m2!C66,dataset_okres!$B$2:$B$83,0)),"n/a")</f>
        <v>0</v>
      </c>
      <c r="E142" s="54">
        <f>IFERROR(INDEX(dataset_okres!$G$2:$G$83,MATCH(Calc_m2!D66,dataset_okres!$B$2:$B$83,0)),"n/a")</f>
        <v>0</v>
      </c>
      <c r="F142" s="54" t="str">
        <f>IFERROR(INDEX(dataset_okres!$G$2:$G$83,MATCH(Calc_m2!E66,dataset_okres!$B$2:$B$83,0)),"n/a")</f>
        <v>n/a</v>
      </c>
      <c r="G142" s="54" t="str">
        <f>IFERROR(INDEX(dataset_okres!$G$2:$G$83,MATCH(Calc_m2!F66,dataset_okres!$B$2:$B$83,0)),"n/a")</f>
        <v>n/a</v>
      </c>
      <c r="H142" s="54" t="str">
        <f>IFERROR(INDEX(dataset_okres!$G$2:$G$83,MATCH(Calc_m2!G66,dataset_okres!$B$2:$B$83,0)),"n/a")</f>
        <v>n/a</v>
      </c>
      <c r="I142" s="54" t="str">
        <f>IFERROR(INDEX(dataset_okres!$G$2:$G$83,MATCH(Calc_m2!H66,dataset_okres!$B$2:$B$83,0)),"n/a")</f>
        <v>n/a</v>
      </c>
      <c r="J142" s="54" t="str">
        <f>IFERROR(INDEX(dataset_okres!$G$2:$G$83,MATCH(Calc_m2!I66,dataset_okres!$B$2:$B$83,0)),"n/a")</f>
        <v>n/a</v>
      </c>
      <c r="K142" s="54" t="str">
        <f>IFERROR(INDEX(dataset_okres!$G$2:$G$83,MATCH(Calc_m2!J66,dataset_okres!$B$2:$B$83,0)),"n/a")</f>
        <v>n/a</v>
      </c>
      <c r="L142" s="55" t="str">
        <f>IFERROR(INDEX(dataset_okres!$G$2:$G$83,MATCH(Calc_m2!K66,dataset_okres!$B$2:$B$83,0)),"n/a")</f>
        <v>n/a</v>
      </c>
      <c r="M142" s="48">
        <f t="shared" si="7"/>
        <v>1505707</v>
      </c>
    </row>
    <row r="143" spans="1:13" x14ac:dyDescent="0.45">
      <c r="A143" s="1" t="s">
        <v>44</v>
      </c>
      <c r="B143" s="53">
        <f>IFERROR(INDEX(dataset_okres!$G$2:$G$83,MATCH(Calc_m2!A67,dataset_okres!$B$2:$B$83,0)),"n/a")</f>
        <v>0</v>
      </c>
      <c r="C143" s="54">
        <f>IFERROR(INDEX(dataset_okres!$G$2:$G$83,MATCH(Calc_m2!B67,dataset_okres!$B$2:$B$83,0)),"n/a")</f>
        <v>0</v>
      </c>
      <c r="D143" s="54">
        <f>IFERROR(INDEX(dataset_okres!$G$2:$G$83,MATCH(Calc_m2!C67,dataset_okres!$B$2:$B$83,0)),"n/a")</f>
        <v>0</v>
      </c>
      <c r="E143" s="54">
        <f>IFERROR(INDEX(dataset_okres!$G$2:$G$83,MATCH(Calc_m2!D67,dataset_okres!$B$2:$B$83,0)),"n/a")</f>
        <v>271367</v>
      </c>
      <c r="F143" s="54">
        <f>IFERROR(INDEX(dataset_okres!$G$2:$G$83,MATCH(Calc_m2!E67,dataset_okres!$B$2:$B$83,0)),"n/a")</f>
        <v>41677</v>
      </c>
      <c r="G143" s="54">
        <f>IFERROR(INDEX(dataset_okres!$G$2:$G$83,MATCH(Calc_m2!F67,dataset_okres!$B$2:$B$83,0)),"n/a")</f>
        <v>210178</v>
      </c>
      <c r="H143" s="54" t="str">
        <f>IFERROR(INDEX(dataset_okres!$G$2:$G$83,MATCH(Calc_m2!G67,dataset_okres!$B$2:$B$83,0)),"n/a")</f>
        <v>n/a</v>
      </c>
      <c r="I143" s="54" t="str">
        <f>IFERROR(INDEX(dataset_okres!$G$2:$G$83,MATCH(Calc_m2!H67,dataset_okres!$B$2:$B$83,0)),"n/a")</f>
        <v>n/a</v>
      </c>
      <c r="J143" s="54" t="str">
        <f>IFERROR(INDEX(dataset_okres!$G$2:$G$83,MATCH(Calc_m2!I67,dataset_okres!$B$2:$B$83,0)),"n/a")</f>
        <v>n/a</v>
      </c>
      <c r="K143" s="54" t="str">
        <f>IFERROR(INDEX(dataset_okres!$G$2:$G$83,MATCH(Calc_m2!J67,dataset_okres!$B$2:$B$83,0)),"n/a")</f>
        <v>n/a</v>
      </c>
      <c r="L143" s="55" t="str">
        <f>IFERROR(INDEX(dataset_okres!$G$2:$G$83,MATCH(Calc_m2!K67,dataset_okres!$B$2:$B$83,0)),"n/a")</f>
        <v>n/a</v>
      </c>
      <c r="M143" s="48">
        <f t="shared" ref="M143:M149" si="8">SUM(B143:L143)</f>
        <v>523222</v>
      </c>
    </row>
    <row r="144" spans="1:13" x14ac:dyDescent="0.45">
      <c r="A144" s="1" t="s">
        <v>55</v>
      </c>
      <c r="B144" s="53">
        <f>IFERROR(INDEX(dataset_okres!$G$2:$G$83,MATCH(Calc_m2!A68,dataset_okres!$B$2:$B$83,0)),"n/a")</f>
        <v>0</v>
      </c>
      <c r="C144" s="54">
        <f>IFERROR(INDEX(dataset_okres!$G$2:$G$83,MATCH(Calc_m2!B68,dataset_okres!$B$2:$B$83,0)),"n/a")</f>
        <v>85312</v>
      </c>
      <c r="D144" s="54">
        <f>IFERROR(INDEX(dataset_okres!$G$2:$G$83,MATCH(Calc_m2!C68,dataset_okres!$B$2:$B$83,0)),"n/a")</f>
        <v>194000</v>
      </c>
      <c r="E144" s="54">
        <f>IFERROR(INDEX(dataset_okres!$G$2:$G$83,MATCH(Calc_m2!D68,dataset_okres!$B$2:$B$83,0)),"n/a")</f>
        <v>7267</v>
      </c>
      <c r="F144" s="54">
        <f>IFERROR(INDEX(dataset_okres!$G$2:$G$83,MATCH(Calc_m2!E68,dataset_okres!$B$2:$B$83,0)),"n/a")</f>
        <v>16659</v>
      </c>
      <c r="G144" s="54">
        <f>IFERROR(INDEX(dataset_okres!$G$2:$G$83,MATCH(Calc_m2!F68,dataset_okres!$B$2:$B$83,0)),"n/a")</f>
        <v>1478814</v>
      </c>
      <c r="H144" s="54">
        <f>IFERROR(INDEX(dataset_okres!$G$2:$G$83,MATCH(Calc_m2!G68,dataset_okres!$B$2:$B$83,0)),"n/a")</f>
        <v>26893</v>
      </c>
      <c r="I144" s="54">
        <f>IFERROR(INDEX(dataset_okres!$G$2:$G$83,MATCH(Calc_m2!H68,dataset_okres!$B$2:$B$83,0)),"n/a")</f>
        <v>0</v>
      </c>
      <c r="J144" s="54" t="str">
        <f>IFERROR(INDEX(dataset_okres!$G$2:$G$83,MATCH(Calc_m2!I68,dataset_okres!$B$2:$B$83,0)),"n/a")</f>
        <v>n/a</v>
      </c>
      <c r="K144" s="54" t="str">
        <f>IFERROR(INDEX(dataset_okres!$G$2:$G$83,MATCH(Calc_m2!J68,dataset_okres!$B$2:$B$83,0)),"n/a")</f>
        <v>n/a</v>
      </c>
      <c r="L144" s="55" t="str">
        <f>IFERROR(INDEX(dataset_okres!$G$2:$G$83,MATCH(Calc_m2!K68,dataset_okres!$B$2:$B$83,0)),"n/a")</f>
        <v>n/a</v>
      </c>
      <c r="M144" s="48">
        <f t="shared" si="8"/>
        <v>1808945</v>
      </c>
    </row>
    <row r="145" spans="1:13" x14ac:dyDescent="0.45">
      <c r="A145" s="1" t="s">
        <v>36</v>
      </c>
      <c r="B145" s="53">
        <f>IFERROR(INDEX(dataset_okres!$G$2:$G$83,MATCH(Calc_m2!A69,dataset_okres!$B$2:$B$83,0)),"n/a")</f>
        <v>32727</v>
      </c>
      <c r="C145" s="54">
        <f>IFERROR(INDEX(dataset_okres!$G$2:$G$83,MATCH(Calc_m2!B69,dataset_okres!$B$2:$B$83,0)),"n/a")</f>
        <v>0</v>
      </c>
      <c r="D145" s="54">
        <f>IFERROR(INDEX(dataset_okres!$G$2:$G$83,MATCH(Calc_m2!C69,dataset_okres!$B$2:$B$83,0)),"n/a")</f>
        <v>5977</v>
      </c>
      <c r="E145" s="54">
        <f>IFERROR(INDEX(dataset_okres!$G$2:$G$83,MATCH(Calc_m2!D69,dataset_okres!$B$2:$B$83,0)),"n/a")</f>
        <v>290000</v>
      </c>
      <c r="F145" s="54">
        <f>IFERROR(INDEX(dataset_okres!$G$2:$G$83,MATCH(Calc_m2!E69,dataset_okres!$B$2:$B$83,0)),"n/a")</f>
        <v>0</v>
      </c>
      <c r="G145" s="54">
        <f>IFERROR(INDEX(dataset_okres!$G$2:$G$83,MATCH(Calc_m2!F69,dataset_okres!$B$2:$B$83,0)),"n/a")</f>
        <v>0</v>
      </c>
      <c r="H145" s="54">
        <f>IFERROR(INDEX(dataset_okres!$G$2:$G$83,MATCH(Calc_m2!G69,dataset_okres!$B$2:$B$83,0)),"n/a")</f>
        <v>0</v>
      </c>
      <c r="I145" s="54">
        <f>IFERROR(INDEX(dataset_okres!$G$2:$G$83,MATCH(Calc_m2!H69,dataset_okres!$B$2:$B$83,0)),"n/a")</f>
        <v>32000</v>
      </c>
      <c r="J145" s="54">
        <f>IFERROR(INDEX(dataset_okres!$G$2:$G$83,MATCH(Calc_m2!I69,dataset_okres!$B$2:$B$83,0)),"n/a")</f>
        <v>0</v>
      </c>
      <c r="K145" s="54" t="str">
        <f>IFERROR(INDEX(dataset_okres!$G$2:$G$83,MATCH(Calc_m2!J69,dataset_okres!$B$2:$B$83,0)),"n/a")</f>
        <v>n/a</v>
      </c>
      <c r="L145" s="55" t="str">
        <f>IFERROR(INDEX(dataset_okres!$G$2:$G$83,MATCH(Calc_m2!K69,dataset_okres!$B$2:$B$83,0)),"n/a")</f>
        <v>n/a</v>
      </c>
      <c r="M145" s="48">
        <f t="shared" si="8"/>
        <v>360704</v>
      </c>
    </row>
    <row r="146" spans="1:13" x14ac:dyDescent="0.45">
      <c r="A146" s="1" t="s">
        <v>31</v>
      </c>
      <c r="B146" s="53">
        <f>IFERROR(INDEX(dataset_okres!$G$2:$G$83,MATCH(Calc_m2!A70,dataset_okres!$B$2:$B$83,0)),"n/a")</f>
        <v>672128</v>
      </c>
      <c r="C146" s="54">
        <f>IFERROR(INDEX(dataset_okres!$G$2:$G$83,MATCH(Calc_m2!B70,dataset_okres!$B$2:$B$83,0)),"n/a")</f>
        <v>0</v>
      </c>
      <c r="D146" s="54">
        <f>IFERROR(INDEX(dataset_okres!$G$2:$G$83,MATCH(Calc_m2!C70,dataset_okres!$B$2:$B$83,0)),"n/a")</f>
        <v>0</v>
      </c>
      <c r="E146" s="54">
        <f>IFERROR(INDEX(dataset_okres!$G$2:$G$83,MATCH(Calc_m2!D70,dataset_okres!$B$2:$B$83,0)),"n/a")</f>
        <v>0</v>
      </c>
      <c r="F146" s="54">
        <f>IFERROR(INDEX(dataset_okres!$G$2:$G$83,MATCH(Calc_m2!E70,dataset_okres!$B$2:$B$83,0)),"n/a")</f>
        <v>210178</v>
      </c>
      <c r="G146" s="54">
        <f>IFERROR(INDEX(dataset_okres!$G$2:$G$83,MATCH(Calc_m2!F70,dataset_okres!$B$2:$B$83,0)),"n/a")</f>
        <v>0</v>
      </c>
      <c r="H146" s="54">
        <f>IFERROR(INDEX(dataset_okres!$G$2:$G$83,MATCH(Calc_m2!G70,dataset_okres!$B$2:$B$83,0)),"n/a")</f>
        <v>32000</v>
      </c>
      <c r="I146" s="54" t="str">
        <f>IFERROR(INDEX(dataset_okres!$G$2:$G$83,MATCH(Calc_m2!H70,dataset_okres!$B$2:$B$83,0)),"n/a")</f>
        <v>n/a</v>
      </c>
      <c r="J146" s="54" t="str">
        <f>IFERROR(INDEX(dataset_okres!$G$2:$G$83,MATCH(Calc_m2!I70,dataset_okres!$B$2:$B$83,0)),"n/a")</f>
        <v>n/a</v>
      </c>
      <c r="K146" s="54" t="str">
        <f>IFERROR(INDEX(dataset_okres!$G$2:$G$83,MATCH(Calc_m2!J70,dataset_okres!$B$2:$B$83,0)),"n/a")</f>
        <v>n/a</v>
      </c>
      <c r="L146" s="55" t="str">
        <f>IFERROR(INDEX(dataset_okres!$G$2:$G$83,MATCH(Calc_m2!K70,dataset_okres!$B$2:$B$83,0)),"n/a")</f>
        <v>n/a</v>
      </c>
      <c r="M146" s="48">
        <f t="shared" si="8"/>
        <v>914306</v>
      </c>
    </row>
    <row r="147" spans="1:13" x14ac:dyDescent="0.45">
      <c r="A147" s="1" t="s">
        <v>6</v>
      </c>
      <c r="B147" s="53">
        <f>IFERROR(INDEX(dataset_okres!$G$2:$G$83,MATCH(Calc_m2!A71,dataset_okres!$B$2:$B$83,0)),"n/a")</f>
        <v>0</v>
      </c>
      <c r="C147" s="54">
        <f>IFERROR(INDEX(dataset_okres!$G$2:$G$83,MATCH(Calc_m2!B71,dataset_okres!$B$2:$B$83,0)),"n/a")</f>
        <v>0</v>
      </c>
      <c r="D147" s="54">
        <f>IFERROR(INDEX(dataset_okres!$G$2:$G$83,MATCH(Calc_m2!C71,dataset_okres!$B$2:$B$83,0)),"n/a")</f>
        <v>672128</v>
      </c>
      <c r="E147" s="54">
        <f>IFERROR(INDEX(dataset_okres!$G$2:$G$83,MATCH(Calc_m2!D71,dataset_okres!$B$2:$B$83,0)),"n/a")</f>
        <v>0</v>
      </c>
      <c r="F147" s="54">
        <f>IFERROR(INDEX(dataset_okres!$G$2:$G$83,MATCH(Calc_m2!E71,dataset_okres!$B$2:$B$83,0)),"n/a")</f>
        <v>0</v>
      </c>
      <c r="G147" s="54">
        <f>IFERROR(INDEX(dataset_okres!$G$2:$G$83,MATCH(Calc_m2!F71,dataset_okres!$B$2:$B$83,0)),"n/a")</f>
        <v>32000</v>
      </c>
      <c r="H147" s="54">
        <f>IFERROR(INDEX(dataset_okres!$G$2:$G$83,MATCH(Calc_m2!G71,dataset_okres!$B$2:$B$83,0)),"n/a")</f>
        <v>0</v>
      </c>
      <c r="I147" s="54" t="str">
        <f>IFERROR(INDEX(dataset_okres!$G$2:$G$83,MATCH(Calc_m2!H71,dataset_okres!$B$2:$B$83,0)),"n/a")</f>
        <v>n/a</v>
      </c>
      <c r="J147" s="54" t="str">
        <f>IFERROR(INDEX(dataset_okres!$G$2:$G$83,MATCH(Calc_m2!I71,dataset_okres!$B$2:$B$83,0)),"n/a")</f>
        <v>n/a</v>
      </c>
      <c r="K147" s="54" t="str">
        <f>IFERROR(INDEX(dataset_okres!$G$2:$G$83,MATCH(Calc_m2!J71,dataset_okres!$B$2:$B$83,0)),"n/a")</f>
        <v>n/a</v>
      </c>
      <c r="L147" s="55" t="str">
        <f>IFERROR(INDEX(dataset_okres!$G$2:$G$83,MATCH(Calc_m2!K71,dataset_okres!$B$2:$B$83,0)),"n/a")</f>
        <v>n/a</v>
      </c>
      <c r="M147" s="48">
        <f t="shared" si="8"/>
        <v>704128</v>
      </c>
    </row>
    <row r="148" spans="1:13" x14ac:dyDescent="0.45">
      <c r="A148" s="1" t="s">
        <v>69</v>
      </c>
      <c r="B148" s="53">
        <f>IFERROR(INDEX(dataset_okres!$G$2:$G$83,MATCH(Calc_m2!A72,dataset_okres!$B$2:$B$83,0)),"n/a")</f>
        <v>0</v>
      </c>
      <c r="C148" s="54">
        <f>IFERROR(INDEX(dataset_okres!$G$2:$G$83,MATCH(Calc_m2!B72,dataset_okres!$B$2:$B$83,0)),"n/a")</f>
        <v>0</v>
      </c>
      <c r="D148" s="54">
        <f>IFERROR(INDEX(dataset_okres!$G$2:$G$83,MATCH(Calc_m2!C72,dataset_okres!$B$2:$B$83,0)),"n/a")</f>
        <v>903000</v>
      </c>
      <c r="E148" s="54">
        <f>IFERROR(INDEX(dataset_okres!$G$2:$G$83,MATCH(Calc_m2!D72,dataset_okres!$B$2:$B$83,0)),"n/a")</f>
        <v>210178</v>
      </c>
      <c r="F148" s="54">
        <f>IFERROR(INDEX(dataset_okres!$G$2:$G$83,MATCH(Calc_m2!E72,dataset_okres!$B$2:$B$83,0)),"n/a")</f>
        <v>0</v>
      </c>
      <c r="G148" s="54">
        <f>IFERROR(INDEX(dataset_okres!$G$2:$G$83,MATCH(Calc_m2!F72,dataset_okres!$B$2:$B$83,0)),"n/a")</f>
        <v>672128</v>
      </c>
      <c r="H148" s="54" t="str">
        <f>IFERROR(INDEX(dataset_okres!$G$2:$G$83,MATCH(Calc_m2!G72,dataset_okres!$B$2:$B$83,0)),"n/a")</f>
        <v>n/a</v>
      </c>
      <c r="I148" s="54" t="str">
        <f>IFERROR(INDEX(dataset_okres!$G$2:$G$83,MATCH(Calc_m2!H72,dataset_okres!$B$2:$B$83,0)),"n/a")</f>
        <v>n/a</v>
      </c>
      <c r="J148" s="54" t="str">
        <f>IFERROR(INDEX(dataset_okres!$G$2:$G$83,MATCH(Calc_m2!I72,dataset_okres!$B$2:$B$83,0)),"n/a")</f>
        <v>n/a</v>
      </c>
      <c r="K148" s="54" t="str">
        <f>IFERROR(INDEX(dataset_okres!$G$2:$G$83,MATCH(Calc_m2!J72,dataset_okres!$B$2:$B$83,0)),"n/a")</f>
        <v>n/a</v>
      </c>
      <c r="L148" s="55" t="str">
        <f>IFERROR(INDEX(dataset_okres!$G$2:$G$83,MATCH(Calc_m2!K72,dataset_okres!$B$2:$B$83,0)),"n/a")</f>
        <v>n/a</v>
      </c>
      <c r="M148" s="48">
        <f t="shared" si="8"/>
        <v>1785306</v>
      </c>
    </row>
    <row r="149" spans="1:13" ht="17" thickBot="1" x14ac:dyDescent="0.5">
      <c r="A149" s="1" t="s">
        <v>7</v>
      </c>
      <c r="B149" s="56">
        <f>IFERROR(INDEX(dataset_okres!$G$2:$G$83,MATCH(Calc_m2!A73,dataset_okres!$B$2:$B$83,0)),"n/a")</f>
        <v>0</v>
      </c>
      <c r="C149" s="57">
        <f>IFERROR(INDEX(dataset_okres!$G$2:$G$83,MATCH(Calc_m2!B73,dataset_okres!$B$2:$B$83,0)),"n/a")</f>
        <v>0</v>
      </c>
      <c r="D149" s="57">
        <f>IFERROR(INDEX(dataset_okres!$G$2:$G$83,MATCH(Calc_m2!C73,dataset_okres!$B$2:$B$83,0)),"n/a")</f>
        <v>0</v>
      </c>
      <c r="E149" s="57">
        <f>IFERROR(INDEX(dataset_okres!$G$2:$G$83,MATCH(Calc_m2!D73,dataset_okres!$B$2:$B$83,0)),"n/a")</f>
        <v>0</v>
      </c>
      <c r="F149" s="57">
        <f>IFERROR(INDEX(dataset_okres!$G$2:$G$83,MATCH(Calc_m2!E73,dataset_okres!$B$2:$B$83,0)),"n/a")</f>
        <v>0</v>
      </c>
      <c r="G149" s="57">
        <f>IFERROR(INDEX(dataset_okres!$G$2:$G$83,MATCH(Calc_m2!F73,dataset_okres!$B$2:$B$83,0)),"n/a")</f>
        <v>41677</v>
      </c>
      <c r="H149" s="57">
        <f>IFERROR(INDEX(dataset_okres!$G$2:$G$83,MATCH(Calc_m2!G73,dataset_okres!$B$2:$B$83,0)),"n/a")</f>
        <v>271367</v>
      </c>
      <c r="I149" s="57">
        <f>IFERROR(INDEX(dataset_okres!$G$2:$G$83,MATCH(Calc_m2!H73,dataset_okres!$B$2:$B$83,0)),"n/a")</f>
        <v>0</v>
      </c>
      <c r="J149" s="57">
        <f>IFERROR(INDEX(dataset_okres!$G$2:$G$83,MATCH(Calc_m2!I73,dataset_okres!$B$2:$B$83,0)),"n/a")</f>
        <v>0</v>
      </c>
      <c r="K149" s="57" t="str">
        <f>IFERROR(INDEX(dataset_okres!$G$2:$G$83,MATCH(Calc_m2!J73,dataset_okres!$B$2:$B$83,0)),"n/a")</f>
        <v>n/a</v>
      </c>
      <c r="L149" s="58" t="str">
        <f>IFERROR(INDEX(dataset_okres!$G$2:$G$83,MATCH(Calc_m2!K73,dataset_okres!$B$2:$B$83,0)),"n/a")</f>
        <v>n/a</v>
      </c>
      <c r="M149" s="48">
        <f t="shared" si="8"/>
        <v>313044</v>
      </c>
    </row>
    <row r="150" spans="1:13" x14ac:dyDescent="0.45">
      <c r="B150" s="48"/>
    </row>
    <row r="151" spans="1:13" x14ac:dyDescent="0.45">
      <c r="B151" s="48"/>
    </row>
    <row r="152" spans="1:13" x14ac:dyDescent="0.45">
      <c r="B152" s="48"/>
    </row>
    <row r="153" spans="1:13" x14ac:dyDescent="0.45">
      <c r="B153" s="48"/>
    </row>
    <row r="154" spans="1:13" x14ac:dyDescent="0.45">
      <c r="B154" s="48"/>
    </row>
    <row r="155" spans="1:13" x14ac:dyDescent="0.45">
      <c r="B155" s="48"/>
    </row>
    <row r="156" spans="1:13" x14ac:dyDescent="0.45">
      <c r="B156" s="48"/>
    </row>
    <row r="157" spans="1:13" x14ac:dyDescent="0.45">
      <c r="B157" s="48"/>
    </row>
    <row r="158" spans="1:13" x14ac:dyDescent="0.45">
      <c r="B158" s="48"/>
    </row>
    <row r="159" spans="1:13" x14ac:dyDescent="0.45">
      <c r="B159" s="48"/>
    </row>
    <row r="160" spans="1:13" x14ac:dyDescent="0.45">
      <c r="B160" s="48"/>
    </row>
    <row r="161" spans="2:2" x14ac:dyDescent="0.45">
      <c r="B161" s="48"/>
    </row>
    <row r="162" spans="2:2" x14ac:dyDescent="0.45">
      <c r="B162" s="48"/>
    </row>
    <row r="163" spans="2:2" x14ac:dyDescent="0.45">
      <c r="B163" s="48"/>
    </row>
    <row r="164" spans="2:2" x14ac:dyDescent="0.45">
      <c r="B164" s="48"/>
    </row>
    <row r="165" spans="2:2" x14ac:dyDescent="0.45">
      <c r="B165" s="48"/>
    </row>
    <row r="166" spans="2:2" x14ac:dyDescent="0.45">
      <c r="B166" s="48"/>
    </row>
    <row r="167" spans="2:2" x14ac:dyDescent="0.45">
      <c r="B167" s="48"/>
    </row>
    <row r="168" spans="2:2" x14ac:dyDescent="0.45">
      <c r="B168" s="48"/>
    </row>
    <row r="169" spans="2:2" x14ac:dyDescent="0.45">
      <c r="B169" s="48"/>
    </row>
    <row r="170" spans="2:2" x14ac:dyDescent="0.45">
      <c r="B170" s="48"/>
    </row>
    <row r="171" spans="2:2" x14ac:dyDescent="0.45">
      <c r="B171" s="48"/>
    </row>
    <row r="172" spans="2:2" x14ac:dyDescent="0.45">
      <c r="B172" s="48"/>
    </row>
    <row r="173" spans="2:2" x14ac:dyDescent="0.45">
      <c r="B173" s="48"/>
    </row>
    <row r="174" spans="2:2" x14ac:dyDescent="0.45">
      <c r="B174" s="48"/>
    </row>
    <row r="175" spans="2:2" x14ac:dyDescent="0.45">
      <c r="B175" s="48"/>
    </row>
    <row r="176" spans="2:2" x14ac:dyDescent="0.45">
      <c r="B176" s="48"/>
    </row>
    <row r="177" spans="2:2" x14ac:dyDescent="0.45">
      <c r="B177" s="48"/>
    </row>
    <row r="178" spans="2:2" x14ac:dyDescent="0.45">
      <c r="B178" s="48"/>
    </row>
    <row r="179" spans="2:2" x14ac:dyDescent="0.45">
      <c r="B179" s="48"/>
    </row>
    <row r="180" spans="2:2" x14ac:dyDescent="0.45">
      <c r="B180" s="48"/>
    </row>
    <row r="181" spans="2:2" x14ac:dyDescent="0.45">
      <c r="B181" s="48"/>
    </row>
    <row r="182" spans="2:2" x14ac:dyDescent="0.45">
      <c r="B182" s="48"/>
    </row>
    <row r="183" spans="2:2" x14ac:dyDescent="0.45">
      <c r="B183" s="48"/>
    </row>
    <row r="184" spans="2:2" x14ac:dyDescent="0.45">
      <c r="B184" s="48"/>
    </row>
    <row r="186" spans="2:2" x14ac:dyDescent="0.45">
      <c r="B186" s="48"/>
    </row>
    <row r="187" spans="2:2" x14ac:dyDescent="0.45">
      <c r="B187" s="48"/>
    </row>
    <row r="188" spans="2:2" x14ac:dyDescent="0.45">
      <c r="B188" s="48"/>
    </row>
    <row r="189" spans="2:2" x14ac:dyDescent="0.45">
      <c r="B189" s="48"/>
    </row>
    <row r="190" spans="2:2" x14ac:dyDescent="0.45">
      <c r="B190" s="48"/>
    </row>
    <row r="191" spans="2:2" x14ac:dyDescent="0.45">
      <c r="B191" s="48"/>
    </row>
    <row r="192" spans="2:2" x14ac:dyDescent="0.45">
      <c r="B192" s="48"/>
    </row>
    <row r="193" spans="2:2" x14ac:dyDescent="0.45">
      <c r="B193" s="48"/>
    </row>
    <row r="194" spans="2:2" x14ac:dyDescent="0.45">
      <c r="B194" s="48"/>
    </row>
    <row r="195" spans="2:2" x14ac:dyDescent="0.45">
      <c r="B195" s="48"/>
    </row>
    <row r="196" spans="2:2" x14ac:dyDescent="0.45">
      <c r="B196" s="48"/>
    </row>
    <row r="197" spans="2:2" x14ac:dyDescent="0.45">
      <c r="B197" s="48"/>
    </row>
    <row r="198" spans="2:2" x14ac:dyDescent="0.45">
      <c r="B198" s="48"/>
    </row>
    <row r="199" spans="2:2" x14ac:dyDescent="0.45">
      <c r="B199" s="48"/>
    </row>
    <row r="200" spans="2:2" x14ac:dyDescent="0.45">
      <c r="B200" s="48"/>
    </row>
  </sheetData>
  <sortState ref="M2:N127">
    <sortCondition ref="M2:M1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zoomScale="60" zoomScaleNormal="60" workbookViewId="0">
      <selection activeCell="T3" sqref="T3"/>
    </sheetView>
  </sheetViews>
  <sheetFormatPr defaultColWidth="8.90625" defaultRowHeight="16.5" x14ac:dyDescent="0.45"/>
  <cols>
    <col min="1" max="2" width="19.453125" style="1" customWidth="1"/>
    <col min="3" max="15" width="8.90625" style="1"/>
    <col min="16" max="16" width="12.08984375" style="1" bestFit="1" customWidth="1"/>
    <col min="17" max="17" width="14.7265625" style="1" customWidth="1"/>
    <col min="18" max="18" width="8.90625" style="1"/>
    <col min="19" max="19" width="15.36328125" style="1" customWidth="1"/>
    <col min="20" max="20" width="12.6328125" style="1" bestFit="1" customWidth="1"/>
    <col min="21" max="21" width="11.81640625" style="1" bestFit="1" customWidth="1"/>
    <col min="22" max="16384" width="8.90625" style="1"/>
  </cols>
  <sheetData>
    <row r="1" spans="1:20" ht="17" thickBot="1" x14ac:dyDescent="0.5">
      <c r="E1" s="88" t="s">
        <v>2908</v>
      </c>
      <c r="F1" s="89"/>
      <c r="G1" s="89"/>
      <c r="H1" s="89"/>
      <c r="I1" s="89"/>
      <c r="J1" s="89"/>
      <c r="K1" s="89"/>
      <c r="L1" s="89"/>
      <c r="M1" s="89"/>
      <c r="N1" s="90"/>
      <c r="S1" s="91" t="s">
        <v>2920</v>
      </c>
      <c r="T1" s="91"/>
    </row>
    <row r="2" spans="1:20" x14ac:dyDescent="0.45">
      <c r="A2" s="59" t="s">
        <v>2906</v>
      </c>
      <c r="B2" s="60"/>
      <c r="C2" s="4" t="s">
        <v>2907</v>
      </c>
      <c r="D2" s="40"/>
      <c r="E2" s="61">
        <v>1</v>
      </c>
      <c r="F2" s="62">
        <v>2</v>
      </c>
      <c r="G2" s="62">
        <v>3</v>
      </c>
      <c r="H2" s="62">
        <v>4</v>
      </c>
      <c r="I2" s="62">
        <v>5</v>
      </c>
      <c r="J2" s="62">
        <v>6</v>
      </c>
      <c r="K2" s="62">
        <v>7</v>
      </c>
      <c r="L2" s="62">
        <v>8</v>
      </c>
      <c r="M2" s="63">
        <v>9</v>
      </c>
      <c r="N2" s="64">
        <v>10</v>
      </c>
      <c r="O2" s="41"/>
      <c r="P2" s="40"/>
      <c r="Q2" s="4" t="s">
        <v>2921</v>
      </c>
      <c r="R2" s="40"/>
      <c r="S2" s="30" t="s">
        <v>2907</v>
      </c>
      <c r="T2" s="65" t="s">
        <v>2908</v>
      </c>
    </row>
    <row r="3" spans="1:20" x14ac:dyDescent="0.45">
      <c r="A3" s="37" t="s">
        <v>155</v>
      </c>
      <c r="B3" s="39" t="s">
        <v>0</v>
      </c>
      <c r="C3" s="66">
        <f>COUNTIF(Input_dopyt!$E:$E,Calc_Dopyt!B3)</f>
        <v>5</v>
      </c>
      <c r="E3" s="37">
        <f>IFERROR(INDEX($C$3:$C$74,MATCH(B76,$B$3:$B$74,0)),"")</f>
        <v>1</v>
      </c>
      <c r="F3" s="38">
        <f t="shared" ref="F3:F34" si="0">IFERROR(INDEX($C$3:$C$74,MATCH(C76,$B$3:$B$74,0)),"")</f>
        <v>0</v>
      </c>
      <c r="G3" s="38">
        <f t="shared" ref="G3:G34" si="1">IFERROR(INDEX($C$3:$C$74,MATCH(D76,$B$3:$B$74,0)),"")</f>
        <v>0</v>
      </c>
      <c r="H3" s="38">
        <f t="shared" ref="H3:H34" si="2">IFERROR(INDEX($C$3:$C$74,MATCH(E76,$B$3:$B$74,0)),"")</f>
        <v>2</v>
      </c>
      <c r="I3" s="38" t="str">
        <f t="shared" ref="I3:I34" si="3">IFERROR(INDEX($C$3:$C$74,MATCH(F76,$B$3:$B$74,0)),"")</f>
        <v/>
      </c>
      <c r="J3" s="38" t="str">
        <f t="shared" ref="J3:J34" si="4">IFERROR(INDEX($C$3:$C$74,MATCH(G76,$B$3:$B$74,0)),"")</f>
        <v/>
      </c>
      <c r="K3" s="38" t="str">
        <f t="shared" ref="K3:K34" si="5">IFERROR(INDEX($C$3:$C$74,MATCH(H76,$B$3:$B$74,0)),"")</f>
        <v/>
      </c>
      <c r="L3" s="38" t="str">
        <f t="shared" ref="L3:L34" si="6">IFERROR(INDEX($C$3:$C$74,MATCH(I76,$B$3:$B$74,0)),"")</f>
        <v/>
      </c>
      <c r="M3" s="38" t="str">
        <f t="shared" ref="M3:M34" si="7">IFERROR(INDEX($C$3:$C$74,MATCH(J76,$B$3:$B$74,0)),"")</f>
        <v/>
      </c>
      <c r="N3" s="39" t="str">
        <f t="shared" ref="N3:N34" si="8">IFERROR(INDEX($C$3:$C$74,MATCH(K76,$B$3:$B$74,0)),"")</f>
        <v/>
      </c>
      <c r="Q3" s="66">
        <f>SUM(C3:N3)</f>
        <v>8</v>
      </c>
      <c r="S3" s="12">
        <f t="shared" ref="S3:S34" si="9">(C3-AVERAGE($C$3:$C$74))/_xlfn.STDEV.P($C$3:$C$74)</f>
        <v>1.9054315905947099</v>
      </c>
      <c r="T3" s="67">
        <f t="shared" ref="T3:T34" si="10">(Q3-AVERAGE($Q$3:$Q$74))/_xlfn.STDEV.P($Q$3:$Q$74)</f>
        <v>-0.52350581595549195</v>
      </c>
    </row>
    <row r="4" spans="1:20" x14ac:dyDescent="0.45">
      <c r="A4" s="37" t="s">
        <v>117</v>
      </c>
      <c r="B4" s="39" t="s">
        <v>5</v>
      </c>
      <c r="C4" s="66">
        <f>COUNTIF(Input_dopyt!$E:$E,Calc_Dopyt!B4)</f>
        <v>1</v>
      </c>
      <c r="E4" s="37">
        <f t="shared" ref="E4:E34" si="11">IFERROR(INDEX($C$3:$C$74,MATCH(B77,$B$3:$B$74,0)),"")</f>
        <v>1</v>
      </c>
      <c r="F4" s="38">
        <f t="shared" si="0"/>
        <v>1</v>
      </c>
      <c r="G4" s="38">
        <f t="shared" si="1"/>
        <v>1</v>
      </c>
      <c r="H4" s="38">
        <f t="shared" si="2"/>
        <v>0</v>
      </c>
      <c r="I4" s="38">
        <f t="shared" si="3"/>
        <v>1</v>
      </c>
      <c r="J4" s="38">
        <f t="shared" si="4"/>
        <v>0</v>
      </c>
      <c r="K4" s="38">
        <f t="shared" si="5"/>
        <v>3</v>
      </c>
      <c r="L4" s="38" t="str">
        <f t="shared" si="6"/>
        <v/>
      </c>
      <c r="M4" s="38" t="str">
        <f t="shared" si="7"/>
        <v/>
      </c>
      <c r="N4" s="39" t="str">
        <f t="shared" si="8"/>
        <v/>
      </c>
      <c r="Q4" s="66">
        <f t="shared" ref="Q4:Q67" si="12">SUM(C4:N4)</f>
        <v>8</v>
      </c>
      <c r="S4" s="12">
        <f t="shared" si="9"/>
        <v>-0.32531758863812116</v>
      </c>
      <c r="T4" s="67">
        <f t="shared" si="10"/>
        <v>-0.52350581595549195</v>
      </c>
    </row>
    <row r="5" spans="1:20" x14ac:dyDescent="0.45">
      <c r="A5" s="37" t="s">
        <v>130</v>
      </c>
      <c r="B5" s="39" t="s">
        <v>12</v>
      </c>
      <c r="C5" s="66">
        <f>COUNTIF(Input_dopyt!$E:$E,Calc_Dopyt!B5)</f>
        <v>3</v>
      </c>
      <c r="E5" s="37">
        <f t="shared" si="11"/>
        <v>0</v>
      </c>
      <c r="F5" s="38">
        <f t="shared" si="0"/>
        <v>2</v>
      </c>
      <c r="G5" s="38">
        <f t="shared" si="1"/>
        <v>5</v>
      </c>
      <c r="H5" s="38">
        <f t="shared" si="2"/>
        <v>1</v>
      </c>
      <c r="I5" s="38">
        <f t="shared" si="3"/>
        <v>0</v>
      </c>
      <c r="J5" s="38" t="str">
        <f t="shared" si="4"/>
        <v/>
      </c>
      <c r="K5" s="38" t="str">
        <f t="shared" si="5"/>
        <v/>
      </c>
      <c r="L5" s="38" t="str">
        <f t="shared" si="6"/>
        <v/>
      </c>
      <c r="M5" s="38" t="str">
        <f t="shared" si="7"/>
        <v/>
      </c>
      <c r="N5" s="39" t="str">
        <f t="shared" si="8"/>
        <v/>
      </c>
      <c r="Q5" s="66">
        <f t="shared" si="12"/>
        <v>11</v>
      </c>
      <c r="S5" s="12">
        <f t="shared" si="9"/>
        <v>0.79005700097829434</v>
      </c>
      <c r="T5" s="67">
        <f t="shared" si="10"/>
        <v>0.1416545149056038</v>
      </c>
    </row>
    <row r="6" spans="1:20" x14ac:dyDescent="0.45">
      <c r="A6" s="37" t="s">
        <v>90</v>
      </c>
      <c r="B6" s="39" t="s">
        <v>17</v>
      </c>
      <c r="C6" s="66">
        <f>COUNTIF(Input_dopyt!$E:$E,Calc_Dopyt!B6)</f>
        <v>0</v>
      </c>
      <c r="E6" s="37">
        <f t="shared" si="11"/>
        <v>3</v>
      </c>
      <c r="F6" s="38">
        <f t="shared" si="0"/>
        <v>1</v>
      </c>
      <c r="G6" s="38">
        <f t="shared" si="1"/>
        <v>6</v>
      </c>
      <c r="H6" s="38">
        <f t="shared" si="2"/>
        <v>3</v>
      </c>
      <c r="I6" s="38">
        <f t="shared" si="3"/>
        <v>2</v>
      </c>
      <c r="J6" s="38" t="str">
        <f t="shared" si="4"/>
        <v/>
      </c>
      <c r="K6" s="38" t="str">
        <f t="shared" si="5"/>
        <v/>
      </c>
      <c r="L6" s="38" t="str">
        <f t="shared" si="6"/>
        <v/>
      </c>
      <c r="M6" s="38" t="str">
        <f t="shared" si="7"/>
        <v/>
      </c>
      <c r="N6" s="39" t="str">
        <f t="shared" si="8"/>
        <v/>
      </c>
      <c r="Q6" s="66">
        <f t="shared" si="12"/>
        <v>15</v>
      </c>
      <c r="S6" s="12">
        <f t="shared" si="9"/>
        <v>-0.88300488344632888</v>
      </c>
      <c r="T6" s="67">
        <f t="shared" si="10"/>
        <v>1.0285349560537314</v>
      </c>
    </row>
    <row r="7" spans="1:20" x14ac:dyDescent="0.45">
      <c r="A7" s="37" t="s">
        <v>119</v>
      </c>
      <c r="B7" s="39" t="s">
        <v>8</v>
      </c>
      <c r="C7" s="66">
        <f>COUNTIF(Input_dopyt!$E:$E,Calc_Dopyt!B7)</f>
        <v>1</v>
      </c>
      <c r="E7" s="37">
        <f t="shared" si="11"/>
        <v>1</v>
      </c>
      <c r="F7" s="38">
        <f t="shared" si="0"/>
        <v>1</v>
      </c>
      <c r="G7" s="38">
        <f t="shared" si="1"/>
        <v>3</v>
      </c>
      <c r="H7" s="38">
        <f t="shared" si="2"/>
        <v>2</v>
      </c>
      <c r="I7" s="38">
        <f t="shared" si="3"/>
        <v>0</v>
      </c>
      <c r="J7" s="38">
        <f t="shared" si="4"/>
        <v>1</v>
      </c>
      <c r="K7" s="38">
        <f t="shared" si="5"/>
        <v>1</v>
      </c>
      <c r="L7" s="38">
        <f t="shared" si="6"/>
        <v>1</v>
      </c>
      <c r="M7" s="38" t="str">
        <f t="shared" si="7"/>
        <v/>
      </c>
      <c r="N7" s="39" t="str">
        <f t="shared" si="8"/>
        <v/>
      </c>
      <c r="Q7" s="66">
        <f t="shared" si="12"/>
        <v>11</v>
      </c>
      <c r="S7" s="12">
        <f t="shared" si="9"/>
        <v>-0.32531758863812116</v>
      </c>
      <c r="T7" s="67">
        <f t="shared" si="10"/>
        <v>0.1416545149056038</v>
      </c>
    </row>
    <row r="8" spans="1:20" x14ac:dyDescent="0.45">
      <c r="A8" s="37" t="s">
        <v>118</v>
      </c>
      <c r="B8" s="39" t="s">
        <v>30</v>
      </c>
      <c r="C8" s="66">
        <f>COUNTIF(Input_dopyt!$E:$E,Calc_Dopyt!B8)</f>
        <v>0</v>
      </c>
      <c r="E8" s="37">
        <f t="shared" si="11"/>
        <v>1</v>
      </c>
      <c r="F8" s="38">
        <f t="shared" si="0"/>
        <v>1</v>
      </c>
      <c r="G8" s="38">
        <f t="shared" si="1"/>
        <v>1</v>
      </c>
      <c r="H8" s="38">
        <f t="shared" si="2"/>
        <v>0</v>
      </c>
      <c r="I8" s="38">
        <f t="shared" si="3"/>
        <v>4</v>
      </c>
      <c r="J8" s="38" t="str">
        <f t="shared" si="4"/>
        <v/>
      </c>
      <c r="K8" s="38" t="str">
        <f t="shared" si="5"/>
        <v/>
      </c>
      <c r="L8" s="38" t="str">
        <f t="shared" si="6"/>
        <v/>
      </c>
      <c r="M8" s="38" t="str">
        <f t="shared" si="7"/>
        <v/>
      </c>
      <c r="N8" s="39" t="str">
        <f t="shared" si="8"/>
        <v/>
      </c>
      <c r="Q8" s="66">
        <f t="shared" si="12"/>
        <v>7</v>
      </c>
      <c r="S8" s="12">
        <f t="shared" si="9"/>
        <v>-0.88300488344632888</v>
      </c>
      <c r="T8" s="67">
        <f t="shared" si="10"/>
        <v>-0.74522592624252382</v>
      </c>
    </row>
    <row r="9" spans="1:20" x14ac:dyDescent="0.45">
      <c r="A9" s="37" t="s">
        <v>106</v>
      </c>
      <c r="B9" s="39" t="s">
        <v>34</v>
      </c>
      <c r="C9" s="66">
        <f>COUNTIF(Input_dopyt!$E:$E,Calc_Dopyt!B9)</f>
        <v>0</v>
      </c>
      <c r="E9" s="37">
        <f t="shared" si="11"/>
        <v>1</v>
      </c>
      <c r="F9" s="38">
        <f t="shared" si="0"/>
        <v>1</v>
      </c>
      <c r="G9" s="38">
        <f t="shared" si="1"/>
        <v>2</v>
      </c>
      <c r="H9" s="38" t="str">
        <f t="shared" si="2"/>
        <v/>
      </c>
      <c r="I9" s="38" t="str">
        <f t="shared" si="3"/>
        <v/>
      </c>
      <c r="J9" s="38" t="str">
        <f t="shared" si="4"/>
        <v/>
      </c>
      <c r="K9" s="38" t="str">
        <f t="shared" si="5"/>
        <v/>
      </c>
      <c r="L9" s="38" t="str">
        <f t="shared" si="6"/>
        <v/>
      </c>
      <c r="M9" s="38" t="str">
        <f t="shared" si="7"/>
        <v/>
      </c>
      <c r="N9" s="39" t="str">
        <f t="shared" si="8"/>
        <v/>
      </c>
      <c r="Q9" s="66">
        <f t="shared" si="12"/>
        <v>4</v>
      </c>
      <c r="S9" s="12">
        <f t="shared" si="9"/>
        <v>-0.88300488344632888</v>
      </c>
      <c r="T9" s="67">
        <f t="shared" si="10"/>
        <v>-1.4103862571036194</v>
      </c>
    </row>
    <row r="10" spans="1:20" x14ac:dyDescent="0.45">
      <c r="A10" s="37" t="s">
        <v>107</v>
      </c>
      <c r="B10" s="39" t="s">
        <v>35</v>
      </c>
      <c r="C10" s="66">
        <f>COUNTIF(Input_dopyt!$E:$E,Calc_Dopyt!B10)</f>
        <v>1</v>
      </c>
      <c r="E10" s="37">
        <f t="shared" si="11"/>
        <v>1</v>
      </c>
      <c r="F10" s="38">
        <f t="shared" si="0"/>
        <v>1</v>
      </c>
      <c r="G10" s="38">
        <f t="shared" si="1"/>
        <v>3</v>
      </c>
      <c r="H10" s="38">
        <f t="shared" si="2"/>
        <v>0</v>
      </c>
      <c r="I10" s="38" t="str">
        <f t="shared" si="3"/>
        <v/>
      </c>
      <c r="J10" s="38" t="str">
        <f t="shared" si="4"/>
        <v/>
      </c>
      <c r="K10" s="38" t="str">
        <f t="shared" si="5"/>
        <v/>
      </c>
      <c r="L10" s="38" t="str">
        <f t="shared" si="6"/>
        <v/>
      </c>
      <c r="M10" s="38" t="str">
        <f t="shared" si="7"/>
        <v/>
      </c>
      <c r="N10" s="39" t="str">
        <f t="shared" si="8"/>
        <v/>
      </c>
      <c r="Q10" s="66">
        <f t="shared" si="12"/>
        <v>6</v>
      </c>
      <c r="S10" s="12">
        <f t="shared" si="9"/>
        <v>-0.32531758863812116</v>
      </c>
      <c r="T10" s="67">
        <f t="shared" si="10"/>
        <v>-0.96694603652955569</v>
      </c>
    </row>
    <row r="11" spans="1:20" x14ac:dyDescent="0.45">
      <c r="A11" s="37" t="s">
        <v>108</v>
      </c>
      <c r="B11" s="39" t="s">
        <v>40</v>
      </c>
      <c r="C11" s="66">
        <f>COUNTIF(Input_dopyt!$E:$E,Calc_Dopyt!B11)</f>
        <v>3</v>
      </c>
      <c r="E11" s="37">
        <f t="shared" si="11"/>
        <v>1</v>
      </c>
      <c r="F11" s="38">
        <f t="shared" si="0"/>
        <v>1</v>
      </c>
      <c r="G11" s="38">
        <f t="shared" si="1"/>
        <v>0</v>
      </c>
      <c r="H11" s="38">
        <f t="shared" si="2"/>
        <v>1</v>
      </c>
      <c r="I11" s="38">
        <f t="shared" si="3"/>
        <v>1</v>
      </c>
      <c r="J11" s="38">
        <f t="shared" si="4"/>
        <v>3</v>
      </c>
      <c r="K11" s="38" t="str">
        <f t="shared" si="5"/>
        <v/>
      </c>
      <c r="L11" s="38" t="str">
        <f t="shared" si="6"/>
        <v/>
      </c>
      <c r="M11" s="38" t="str">
        <f t="shared" si="7"/>
        <v/>
      </c>
      <c r="N11" s="39" t="str">
        <f t="shared" si="8"/>
        <v/>
      </c>
      <c r="Q11" s="66">
        <f t="shared" si="12"/>
        <v>10</v>
      </c>
      <c r="S11" s="12">
        <f t="shared" si="9"/>
        <v>0.79005700097829434</v>
      </c>
      <c r="T11" s="67">
        <f t="shared" si="10"/>
        <v>-8.0065595381428101E-2</v>
      </c>
    </row>
    <row r="12" spans="1:20" x14ac:dyDescent="0.45">
      <c r="A12" s="37" t="s">
        <v>83</v>
      </c>
      <c r="B12" s="39" t="s">
        <v>4</v>
      </c>
      <c r="C12" s="66">
        <f>COUNTIF(Input_dopyt!$E:$E,Calc_Dopyt!B12)</f>
        <v>2</v>
      </c>
      <c r="E12" s="37">
        <f t="shared" si="11"/>
        <v>5</v>
      </c>
      <c r="F12" s="38">
        <f t="shared" si="0"/>
        <v>0</v>
      </c>
      <c r="G12" s="38">
        <f t="shared" si="1"/>
        <v>1</v>
      </c>
      <c r="H12" s="38">
        <f t="shared" si="2"/>
        <v>1</v>
      </c>
      <c r="I12" s="38" t="str">
        <f t="shared" si="3"/>
        <v/>
      </c>
      <c r="J12" s="38" t="str">
        <f t="shared" si="4"/>
        <v/>
      </c>
      <c r="K12" s="38" t="str">
        <f t="shared" si="5"/>
        <v/>
      </c>
      <c r="L12" s="38" t="str">
        <f t="shared" si="6"/>
        <v/>
      </c>
      <c r="M12" s="38" t="str">
        <f t="shared" si="7"/>
        <v/>
      </c>
      <c r="N12" s="39" t="str">
        <f t="shared" si="8"/>
        <v/>
      </c>
      <c r="Q12" s="66">
        <f t="shared" si="12"/>
        <v>9</v>
      </c>
      <c r="S12" s="12">
        <f t="shared" si="9"/>
        <v>0.23236970617008659</v>
      </c>
      <c r="T12" s="67">
        <f t="shared" si="10"/>
        <v>-0.30178570566846002</v>
      </c>
    </row>
    <row r="13" spans="1:20" x14ac:dyDescent="0.45">
      <c r="A13" s="37" t="s">
        <v>120</v>
      </c>
      <c r="B13" s="39" t="s">
        <v>23</v>
      </c>
      <c r="C13" s="66">
        <f>COUNTIF(Input_dopyt!$E:$E,Calc_Dopyt!B13)</f>
        <v>3</v>
      </c>
      <c r="E13" s="37">
        <f t="shared" si="11"/>
        <v>1</v>
      </c>
      <c r="F13" s="38">
        <f t="shared" si="0"/>
        <v>2</v>
      </c>
      <c r="G13" s="38">
        <f t="shared" si="1"/>
        <v>6</v>
      </c>
      <c r="H13" s="38">
        <f t="shared" si="2"/>
        <v>0</v>
      </c>
      <c r="I13" s="38">
        <f t="shared" si="3"/>
        <v>1</v>
      </c>
      <c r="J13" s="38">
        <f t="shared" si="4"/>
        <v>1</v>
      </c>
      <c r="K13" s="38" t="str">
        <f t="shared" si="5"/>
        <v/>
      </c>
      <c r="L13" s="38" t="str">
        <f t="shared" si="6"/>
        <v/>
      </c>
      <c r="M13" s="38" t="str">
        <f t="shared" si="7"/>
        <v/>
      </c>
      <c r="N13" s="39" t="str">
        <f t="shared" si="8"/>
        <v/>
      </c>
      <c r="Q13" s="66">
        <f t="shared" si="12"/>
        <v>14</v>
      </c>
      <c r="S13" s="12">
        <f t="shared" si="9"/>
        <v>0.79005700097829434</v>
      </c>
      <c r="T13" s="67">
        <f t="shared" si="10"/>
        <v>0.80681484576669948</v>
      </c>
    </row>
    <row r="14" spans="1:20" x14ac:dyDescent="0.45">
      <c r="A14" s="37" t="s">
        <v>84</v>
      </c>
      <c r="B14" s="39" t="s">
        <v>42</v>
      </c>
      <c r="C14" s="66">
        <f>COUNTIF(Input_dopyt!$E:$E,Calc_Dopyt!B14)</f>
        <v>1</v>
      </c>
      <c r="E14" s="37">
        <f t="shared" si="11"/>
        <v>0</v>
      </c>
      <c r="F14" s="38">
        <f t="shared" si="0"/>
        <v>2</v>
      </c>
      <c r="G14" s="38">
        <f t="shared" si="1"/>
        <v>8</v>
      </c>
      <c r="H14" s="38">
        <f t="shared" si="2"/>
        <v>0</v>
      </c>
      <c r="I14" s="38">
        <f t="shared" si="3"/>
        <v>7</v>
      </c>
      <c r="J14" s="38">
        <f t="shared" si="4"/>
        <v>1</v>
      </c>
      <c r="K14" s="38">
        <f t="shared" si="5"/>
        <v>1</v>
      </c>
      <c r="L14" s="38" t="str">
        <f t="shared" si="6"/>
        <v/>
      </c>
      <c r="M14" s="38" t="str">
        <f t="shared" si="7"/>
        <v/>
      </c>
      <c r="N14" s="39" t="str">
        <f t="shared" si="8"/>
        <v/>
      </c>
      <c r="Q14" s="66">
        <f t="shared" si="12"/>
        <v>20</v>
      </c>
      <c r="S14" s="12">
        <f t="shared" si="9"/>
        <v>-0.32531758863812116</v>
      </c>
      <c r="T14" s="67">
        <f t="shared" si="10"/>
        <v>2.1371355074888907</v>
      </c>
    </row>
    <row r="15" spans="1:20" x14ac:dyDescent="0.45">
      <c r="A15" s="37" t="s">
        <v>143</v>
      </c>
      <c r="B15" s="39" t="s">
        <v>50</v>
      </c>
      <c r="C15" s="66">
        <f>COUNTIF(Input_dopyt!$E:$E,Calc_Dopyt!B15)</f>
        <v>0</v>
      </c>
      <c r="E15" s="37">
        <f t="shared" si="11"/>
        <v>1</v>
      </c>
      <c r="F15" s="38">
        <f t="shared" si="0"/>
        <v>1</v>
      </c>
      <c r="G15" s="38">
        <f t="shared" si="1"/>
        <v>4</v>
      </c>
      <c r="H15" s="38">
        <f t="shared" si="2"/>
        <v>5</v>
      </c>
      <c r="I15" s="38" t="str">
        <f t="shared" si="3"/>
        <v/>
      </c>
      <c r="J15" s="38" t="str">
        <f t="shared" si="4"/>
        <v/>
      </c>
      <c r="K15" s="38" t="str">
        <f t="shared" si="5"/>
        <v/>
      </c>
      <c r="L15" s="38" t="str">
        <f t="shared" si="6"/>
        <v/>
      </c>
      <c r="M15" s="38" t="str">
        <f t="shared" si="7"/>
        <v/>
      </c>
      <c r="N15" s="39" t="str">
        <f t="shared" si="8"/>
        <v/>
      </c>
      <c r="Q15" s="66">
        <f t="shared" si="12"/>
        <v>11</v>
      </c>
      <c r="S15" s="12">
        <f t="shared" si="9"/>
        <v>-0.88300488344632888</v>
      </c>
      <c r="T15" s="67">
        <f t="shared" si="10"/>
        <v>0.1416545149056038</v>
      </c>
    </row>
    <row r="16" spans="1:20" x14ac:dyDescent="0.45">
      <c r="A16" s="37" t="s">
        <v>85</v>
      </c>
      <c r="B16" s="39" t="s">
        <v>47</v>
      </c>
      <c r="C16" s="66">
        <f>COUNTIF(Input_dopyt!$E:$E,Calc_Dopyt!B16)</f>
        <v>0</v>
      </c>
      <c r="E16" s="37">
        <f t="shared" si="11"/>
        <v>8</v>
      </c>
      <c r="F16" s="38">
        <f t="shared" si="0"/>
        <v>1</v>
      </c>
      <c r="G16" s="38">
        <f t="shared" si="1"/>
        <v>0</v>
      </c>
      <c r="H16" s="38">
        <f t="shared" si="2"/>
        <v>7</v>
      </c>
      <c r="I16" s="38">
        <f t="shared" si="3"/>
        <v>2</v>
      </c>
      <c r="J16" s="38" t="str">
        <f t="shared" si="4"/>
        <v/>
      </c>
      <c r="K16" s="38" t="str">
        <f t="shared" si="5"/>
        <v/>
      </c>
      <c r="L16" s="38" t="str">
        <f t="shared" si="6"/>
        <v/>
      </c>
      <c r="M16" s="38" t="str">
        <f t="shared" si="7"/>
        <v/>
      </c>
      <c r="N16" s="39" t="str">
        <f t="shared" si="8"/>
        <v/>
      </c>
      <c r="Q16" s="66">
        <f t="shared" si="12"/>
        <v>18</v>
      </c>
      <c r="S16" s="12">
        <f t="shared" si="9"/>
        <v>-0.88300488344632888</v>
      </c>
      <c r="T16" s="67">
        <f t="shared" si="10"/>
        <v>1.6936952869148272</v>
      </c>
    </row>
    <row r="17" spans="1:20" x14ac:dyDescent="0.45">
      <c r="A17" s="37" t="s">
        <v>131</v>
      </c>
      <c r="B17" s="39" t="s">
        <v>54</v>
      </c>
      <c r="C17" s="66">
        <f>COUNTIF(Input_dopyt!$E:$E,Calc_Dopyt!B17)</f>
        <v>1</v>
      </c>
      <c r="E17" s="37">
        <f t="shared" si="11"/>
        <v>0</v>
      </c>
      <c r="F17" s="38">
        <f t="shared" si="0"/>
        <v>0</v>
      </c>
      <c r="G17" s="38">
        <f t="shared" si="1"/>
        <v>0</v>
      </c>
      <c r="H17" s="38">
        <f t="shared" si="2"/>
        <v>0</v>
      </c>
      <c r="I17" s="38">
        <f t="shared" si="3"/>
        <v>2</v>
      </c>
      <c r="J17" s="38">
        <f t="shared" si="4"/>
        <v>0</v>
      </c>
      <c r="K17" s="38" t="str">
        <f t="shared" si="5"/>
        <v/>
      </c>
      <c r="L17" s="38" t="str">
        <f t="shared" si="6"/>
        <v/>
      </c>
      <c r="M17" s="38" t="str">
        <f t="shared" si="7"/>
        <v/>
      </c>
      <c r="N17" s="39" t="str">
        <f t="shared" si="8"/>
        <v/>
      </c>
      <c r="Q17" s="66">
        <f t="shared" si="12"/>
        <v>3</v>
      </c>
      <c r="S17" s="12">
        <f t="shared" si="9"/>
        <v>-0.32531758863812116</v>
      </c>
      <c r="T17" s="67">
        <f t="shared" si="10"/>
        <v>-1.6321063673906513</v>
      </c>
    </row>
    <row r="18" spans="1:20" x14ac:dyDescent="0.45">
      <c r="A18" s="37" t="s">
        <v>91</v>
      </c>
      <c r="B18" s="39" t="s">
        <v>61</v>
      </c>
      <c r="C18" s="66">
        <f>COUNTIF(Input_dopyt!$E:$E,Calc_Dopyt!B18)</f>
        <v>1</v>
      </c>
      <c r="E18" s="37">
        <f t="shared" si="11"/>
        <v>3</v>
      </c>
      <c r="F18" s="38">
        <f t="shared" si="0"/>
        <v>6</v>
      </c>
      <c r="G18" s="38">
        <f t="shared" si="1"/>
        <v>0</v>
      </c>
      <c r="H18" s="38">
        <f t="shared" si="2"/>
        <v>2</v>
      </c>
      <c r="I18" s="38">
        <f t="shared" si="3"/>
        <v>1</v>
      </c>
      <c r="J18" s="38" t="str">
        <f t="shared" si="4"/>
        <v/>
      </c>
      <c r="K18" s="38" t="str">
        <f t="shared" si="5"/>
        <v/>
      </c>
      <c r="L18" s="38" t="str">
        <f t="shared" si="6"/>
        <v/>
      </c>
      <c r="M18" s="38" t="str">
        <f t="shared" si="7"/>
        <v/>
      </c>
      <c r="N18" s="39" t="str">
        <f t="shared" si="8"/>
        <v/>
      </c>
      <c r="Q18" s="66">
        <f t="shared" si="12"/>
        <v>13</v>
      </c>
      <c r="S18" s="12">
        <f t="shared" si="9"/>
        <v>-0.32531758863812116</v>
      </c>
      <c r="T18" s="67">
        <f t="shared" si="10"/>
        <v>0.58509473547966762</v>
      </c>
    </row>
    <row r="19" spans="1:20" x14ac:dyDescent="0.45">
      <c r="A19" s="37" t="s">
        <v>121</v>
      </c>
      <c r="B19" s="39" t="s">
        <v>32</v>
      </c>
      <c r="C19" s="66">
        <f>COUNTIF(Input_dopyt!$E:$E,Calc_Dopyt!B19)</f>
        <v>0</v>
      </c>
      <c r="E19" s="37">
        <f t="shared" si="11"/>
        <v>2</v>
      </c>
      <c r="F19" s="38">
        <f t="shared" si="0"/>
        <v>1</v>
      </c>
      <c r="G19" s="38">
        <f t="shared" si="1"/>
        <v>0</v>
      </c>
      <c r="H19" s="38">
        <f t="shared" si="2"/>
        <v>4</v>
      </c>
      <c r="I19" s="38" t="str">
        <f t="shared" si="3"/>
        <v/>
      </c>
      <c r="J19" s="38" t="str">
        <f t="shared" si="4"/>
        <v/>
      </c>
      <c r="K19" s="38" t="str">
        <f t="shared" si="5"/>
        <v/>
      </c>
      <c r="L19" s="38" t="str">
        <f t="shared" si="6"/>
        <v/>
      </c>
      <c r="M19" s="38" t="str">
        <f t="shared" si="7"/>
        <v/>
      </c>
      <c r="N19" s="39" t="str">
        <f t="shared" si="8"/>
        <v/>
      </c>
      <c r="Q19" s="66">
        <f t="shared" si="12"/>
        <v>7</v>
      </c>
      <c r="S19" s="12">
        <f t="shared" si="9"/>
        <v>-0.88300488344632888</v>
      </c>
      <c r="T19" s="67">
        <f t="shared" si="10"/>
        <v>-0.74522592624252382</v>
      </c>
    </row>
    <row r="20" spans="1:20" x14ac:dyDescent="0.45">
      <c r="A20" s="37" t="s">
        <v>156</v>
      </c>
      <c r="B20" s="39" t="s">
        <v>63</v>
      </c>
      <c r="C20" s="66">
        <f>COUNTIF(Input_dopyt!$E:$E,Calc_Dopyt!B20)</f>
        <v>4</v>
      </c>
      <c r="E20" s="37">
        <f t="shared" si="11"/>
        <v>4</v>
      </c>
      <c r="F20" s="38" t="str">
        <f t="shared" si="0"/>
        <v/>
      </c>
      <c r="G20" s="38" t="str">
        <f t="shared" si="1"/>
        <v/>
      </c>
      <c r="H20" s="38" t="str">
        <f t="shared" si="2"/>
        <v/>
      </c>
      <c r="I20" s="38" t="str">
        <f t="shared" si="3"/>
        <v/>
      </c>
      <c r="J20" s="38" t="str">
        <f t="shared" si="4"/>
        <v/>
      </c>
      <c r="K20" s="38" t="str">
        <f t="shared" si="5"/>
        <v/>
      </c>
      <c r="L20" s="38" t="str">
        <f t="shared" si="6"/>
        <v/>
      </c>
      <c r="M20" s="38" t="str">
        <f t="shared" si="7"/>
        <v/>
      </c>
      <c r="N20" s="39" t="str">
        <f t="shared" si="8"/>
        <v/>
      </c>
      <c r="Q20" s="66">
        <f t="shared" si="12"/>
        <v>8</v>
      </c>
      <c r="S20" s="12">
        <f t="shared" si="9"/>
        <v>1.3477442957865022</v>
      </c>
      <c r="T20" s="67">
        <f t="shared" si="10"/>
        <v>-0.52350581595549195</v>
      </c>
    </row>
    <row r="21" spans="1:20" x14ac:dyDescent="0.45">
      <c r="A21" s="37" t="s">
        <v>132</v>
      </c>
      <c r="B21" s="39" t="s">
        <v>64</v>
      </c>
      <c r="C21" s="66">
        <f>COUNTIF(Input_dopyt!$E:$E,Calc_Dopyt!B21)</f>
        <v>2</v>
      </c>
      <c r="E21" s="37">
        <f t="shared" si="11"/>
        <v>1</v>
      </c>
      <c r="F21" s="38">
        <f t="shared" si="0"/>
        <v>0</v>
      </c>
      <c r="G21" s="38">
        <f t="shared" si="1"/>
        <v>1</v>
      </c>
      <c r="H21" s="38">
        <f t="shared" si="2"/>
        <v>2</v>
      </c>
      <c r="I21" s="38" t="str">
        <f t="shared" si="3"/>
        <v/>
      </c>
      <c r="J21" s="38" t="str">
        <f t="shared" si="4"/>
        <v/>
      </c>
      <c r="K21" s="38" t="str">
        <f t="shared" si="5"/>
        <v/>
      </c>
      <c r="L21" s="38" t="str">
        <f t="shared" si="6"/>
        <v/>
      </c>
      <c r="M21" s="38" t="str">
        <f t="shared" si="7"/>
        <v/>
      </c>
      <c r="N21" s="39" t="str">
        <f t="shared" si="8"/>
        <v/>
      </c>
      <c r="Q21" s="66">
        <f t="shared" si="12"/>
        <v>6</v>
      </c>
      <c r="S21" s="12">
        <f t="shared" si="9"/>
        <v>0.23236970617008659</v>
      </c>
      <c r="T21" s="67">
        <f t="shared" si="10"/>
        <v>-0.96694603652955569</v>
      </c>
    </row>
    <row r="22" spans="1:20" x14ac:dyDescent="0.45">
      <c r="A22" s="37" t="s">
        <v>109</v>
      </c>
      <c r="B22" s="39" t="s">
        <v>38</v>
      </c>
      <c r="C22" s="66">
        <f>COUNTIF(Input_dopyt!$E:$E,Calc_Dopyt!B22)</f>
        <v>1</v>
      </c>
      <c r="E22" s="37">
        <f t="shared" si="11"/>
        <v>1</v>
      </c>
      <c r="F22" s="38">
        <f t="shared" si="0"/>
        <v>1</v>
      </c>
      <c r="G22" s="38" t="str">
        <f t="shared" si="1"/>
        <v/>
      </c>
      <c r="H22" s="38" t="str">
        <f t="shared" si="2"/>
        <v/>
      </c>
      <c r="I22" s="38" t="str">
        <f t="shared" si="3"/>
        <v/>
      </c>
      <c r="J22" s="38" t="str">
        <f t="shared" si="4"/>
        <v/>
      </c>
      <c r="K22" s="38" t="str">
        <f t="shared" si="5"/>
        <v/>
      </c>
      <c r="L22" s="38" t="str">
        <f t="shared" si="6"/>
        <v/>
      </c>
      <c r="M22" s="38" t="str">
        <f t="shared" si="7"/>
        <v/>
      </c>
      <c r="N22" s="39" t="str">
        <f t="shared" si="8"/>
        <v/>
      </c>
      <c r="Q22" s="66">
        <f t="shared" si="12"/>
        <v>3</v>
      </c>
      <c r="S22" s="12">
        <f t="shared" si="9"/>
        <v>-0.32531758863812116</v>
      </c>
      <c r="T22" s="67">
        <f t="shared" si="10"/>
        <v>-1.6321063673906513</v>
      </c>
    </row>
    <row r="23" spans="1:20" x14ac:dyDescent="0.45">
      <c r="A23" s="37" t="s">
        <v>99</v>
      </c>
      <c r="B23" s="39" t="s">
        <v>43</v>
      </c>
      <c r="C23" s="66">
        <f>COUNTIF(Input_dopyt!$E:$E,Calc_Dopyt!B23)</f>
        <v>1</v>
      </c>
      <c r="E23" s="37">
        <f t="shared" si="11"/>
        <v>2</v>
      </c>
      <c r="F23" s="38">
        <f t="shared" si="0"/>
        <v>1</v>
      </c>
      <c r="G23" s="38">
        <f t="shared" si="1"/>
        <v>1</v>
      </c>
      <c r="H23" s="38">
        <f t="shared" si="2"/>
        <v>1</v>
      </c>
      <c r="I23" s="38" t="str">
        <f t="shared" si="3"/>
        <v/>
      </c>
      <c r="J23" s="38" t="str">
        <f t="shared" si="4"/>
        <v/>
      </c>
      <c r="K23" s="38" t="str">
        <f t="shared" si="5"/>
        <v/>
      </c>
      <c r="L23" s="38" t="str">
        <f t="shared" si="6"/>
        <v/>
      </c>
      <c r="M23" s="38" t="str">
        <f t="shared" si="7"/>
        <v/>
      </c>
      <c r="N23" s="39" t="str">
        <f t="shared" si="8"/>
        <v/>
      </c>
      <c r="Q23" s="66">
        <f t="shared" si="12"/>
        <v>6</v>
      </c>
      <c r="S23" s="12">
        <f t="shared" si="9"/>
        <v>-0.32531758863812116</v>
      </c>
      <c r="T23" s="67">
        <f t="shared" si="10"/>
        <v>-0.96694603652955569</v>
      </c>
    </row>
    <row r="24" spans="1:20" x14ac:dyDescent="0.45">
      <c r="A24" s="37" t="s">
        <v>148</v>
      </c>
      <c r="B24" s="39" t="s">
        <v>52</v>
      </c>
      <c r="C24" s="66">
        <f>COUNTIF(Input_dopyt!$E:$E,Calc_Dopyt!B24)</f>
        <v>4</v>
      </c>
      <c r="E24" s="37">
        <f t="shared" si="11"/>
        <v>4</v>
      </c>
      <c r="F24" s="38">
        <f t="shared" si="0"/>
        <v>3</v>
      </c>
      <c r="G24" s="38">
        <f t="shared" si="1"/>
        <v>1</v>
      </c>
      <c r="H24" s="38">
        <f t="shared" si="2"/>
        <v>0</v>
      </c>
      <c r="I24" s="38">
        <f t="shared" si="3"/>
        <v>5</v>
      </c>
      <c r="J24" s="38">
        <f t="shared" si="4"/>
        <v>0</v>
      </c>
      <c r="K24" s="38" t="str">
        <f t="shared" si="5"/>
        <v/>
      </c>
      <c r="L24" s="38" t="str">
        <f t="shared" si="6"/>
        <v/>
      </c>
      <c r="M24" s="38" t="str">
        <f t="shared" si="7"/>
        <v/>
      </c>
      <c r="N24" s="39" t="str">
        <f t="shared" si="8"/>
        <v/>
      </c>
      <c r="Q24" s="66">
        <f t="shared" si="12"/>
        <v>17</v>
      </c>
      <c r="S24" s="12">
        <f t="shared" si="9"/>
        <v>1.3477442957865022</v>
      </c>
      <c r="T24" s="67">
        <f t="shared" si="10"/>
        <v>1.4719751766277951</v>
      </c>
    </row>
    <row r="25" spans="1:20" x14ac:dyDescent="0.45">
      <c r="A25" s="37" t="s">
        <v>122</v>
      </c>
      <c r="B25" s="39" t="s">
        <v>45</v>
      </c>
      <c r="C25" s="66">
        <f>COUNTIF(Input_dopyt!$E:$E,Calc_Dopyt!B25)</f>
        <v>6</v>
      </c>
      <c r="E25" s="37">
        <f t="shared" si="11"/>
        <v>2</v>
      </c>
      <c r="F25" s="38">
        <f t="shared" si="0"/>
        <v>3</v>
      </c>
      <c r="G25" s="38">
        <f t="shared" si="1"/>
        <v>0</v>
      </c>
      <c r="H25" s="38">
        <f t="shared" si="2"/>
        <v>2</v>
      </c>
      <c r="I25" s="38">
        <f t="shared" si="3"/>
        <v>1</v>
      </c>
      <c r="J25" s="38" t="str">
        <f t="shared" si="4"/>
        <v/>
      </c>
      <c r="K25" s="38" t="str">
        <f t="shared" si="5"/>
        <v/>
      </c>
      <c r="L25" s="38" t="str">
        <f t="shared" si="6"/>
        <v/>
      </c>
      <c r="M25" s="38" t="str">
        <f t="shared" si="7"/>
        <v/>
      </c>
      <c r="N25" s="39" t="str">
        <f t="shared" si="8"/>
        <v/>
      </c>
      <c r="Q25" s="66">
        <f t="shared" si="12"/>
        <v>14</v>
      </c>
      <c r="S25" s="12">
        <f t="shared" si="9"/>
        <v>2.4631188854029178</v>
      </c>
      <c r="T25" s="67">
        <f t="shared" si="10"/>
        <v>0.80681484576669948</v>
      </c>
    </row>
    <row r="26" spans="1:20" x14ac:dyDescent="0.45">
      <c r="A26" s="37" t="s">
        <v>133</v>
      </c>
      <c r="B26" s="39" t="s">
        <v>65</v>
      </c>
      <c r="C26" s="66">
        <f>COUNTIF(Input_dopyt!$E:$E,Calc_Dopyt!B26)</f>
        <v>1</v>
      </c>
      <c r="E26" s="37">
        <f t="shared" si="11"/>
        <v>2</v>
      </c>
      <c r="F26" s="38">
        <f t="shared" si="0"/>
        <v>2</v>
      </c>
      <c r="G26" s="38">
        <f t="shared" si="1"/>
        <v>1</v>
      </c>
      <c r="H26" s="38">
        <f t="shared" si="2"/>
        <v>5</v>
      </c>
      <c r="I26" s="38">
        <f t="shared" si="3"/>
        <v>1</v>
      </c>
      <c r="J26" s="38" t="str">
        <f t="shared" si="4"/>
        <v/>
      </c>
      <c r="K26" s="38" t="str">
        <f t="shared" si="5"/>
        <v/>
      </c>
      <c r="L26" s="38" t="str">
        <f t="shared" si="6"/>
        <v/>
      </c>
      <c r="M26" s="38" t="str">
        <f t="shared" si="7"/>
        <v/>
      </c>
      <c r="N26" s="39" t="str">
        <f t="shared" si="8"/>
        <v/>
      </c>
      <c r="Q26" s="66">
        <f t="shared" si="12"/>
        <v>12</v>
      </c>
      <c r="S26" s="12">
        <f t="shared" si="9"/>
        <v>-0.32531758863812116</v>
      </c>
      <c r="T26" s="67">
        <f t="shared" si="10"/>
        <v>0.36337462519263569</v>
      </c>
    </row>
    <row r="27" spans="1:20" x14ac:dyDescent="0.45">
      <c r="A27" s="37" t="s">
        <v>110</v>
      </c>
      <c r="B27" s="39" t="s">
        <v>27</v>
      </c>
      <c r="C27" s="66">
        <f>COUNTIF(Input_dopyt!$E:$E,Calc_Dopyt!B27)</f>
        <v>1</v>
      </c>
      <c r="E27" s="37">
        <f t="shared" si="11"/>
        <v>0</v>
      </c>
      <c r="F27" s="38">
        <f t="shared" si="0"/>
        <v>3</v>
      </c>
      <c r="G27" s="38">
        <f t="shared" si="1"/>
        <v>1</v>
      </c>
      <c r="H27" s="38">
        <f t="shared" si="2"/>
        <v>1</v>
      </c>
      <c r="I27" s="38">
        <f t="shared" si="3"/>
        <v>1</v>
      </c>
      <c r="J27" s="38" t="str">
        <f t="shared" si="4"/>
        <v/>
      </c>
      <c r="K27" s="38" t="str">
        <f t="shared" si="5"/>
        <v/>
      </c>
      <c r="L27" s="38" t="str">
        <f t="shared" si="6"/>
        <v/>
      </c>
      <c r="M27" s="38" t="str">
        <f t="shared" si="7"/>
        <v/>
      </c>
      <c r="N27" s="39" t="str">
        <f t="shared" si="8"/>
        <v/>
      </c>
      <c r="Q27" s="66">
        <f t="shared" si="12"/>
        <v>7</v>
      </c>
      <c r="S27" s="12">
        <f t="shared" si="9"/>
        <v>-0.32531758863812116</v>
      </c>
      <c r="T27" s="67">
        <f t="shared" si="10"/>
        <v>-0.74522592624252382</v>
      </c>
    </row>
    <row r="28" spans="1:20" x14ac:dyDescent="0.45">
      <c r="A28" s="37" t="s">
        <v>100</v>
      </c>
      <c r="B28" s="39" t="s">
        <v>33</v>
      </c>
      <c r="C28" s="66">
        <f>COUNTIF(Input_dopyt!$E:$E,Calc_Dopyt!B28)</f>
        <v>4</v>
      </c>
      <c r="E28" s="37">
        <f t="shared" si="11"/>
        <v>1</v>
      </c>
      <c r="F28" s="38">
        <f t="shared" si="0"/>
        <v>7</v>
      </c>
      <c r="G28" s="38">
        <f t="shared" si="1"/>
        <v>1</v>
      </c>
      <c r="H28" s="38">
        <f t="shared" si="2"/>
        <v>1</v>
      </c>
      <c r="I28" s="38">
        <f t="shared" si="3"/>
        <v>0</v>
      </c>
      <c r="J28" s="38">
        <f t="shared" si="4"/>
        <v>0</v>
      </c>
      <c r="K28" s="38">
        <f t="shared" si="5"/>
        <v>2</v>
      </c>
      <c r="L28" s="38" t="str">
        <f t="shared" si="6"/>
        <v/>
      </c>
      <c r="M28" s="38" t="str">
        <f t="shared" si="7"/>
        <v/>
      </c>
      <c r="N28" s="39" t="str">
        <f t="shared" si="8"/>
        <v/>
      </c>
      <c r="Q28" s="66">
        <f t="shared" si="12"/>
        <v>16</v>
      </c>
      <c r="S28" s="12">
        <f t="shared" si="9"/>
        <v>1.3477442957865022</v>
      </c>
      <c r="T28" s="67">
        <f t="shared" si="10"/>
        <v>1.2502550663407632</v>
      </c>
    </row>
    <row r="29" spans="1:20" x14ac:dyDescent="0.45">
      <c r="A29" s="37" t="s">
        <v>80</v>
      </c>
      <c r="B29" s="39" t="s">
        <v>1</v>
      </c>
      <c r="C29" s="66">
        <f>COUNTIF(Input_dopyt!$E:$E,Calc_Dopyt!B29)</f>
        <v>1</v>
      </c>
      <c r="E29" s="37">
        <f t="shared" si="11"/>
        <v>5</v>
      </c>
      <c r="F29" s="38">
        <f t="shared" si="0"/>
        <v>0</v>
      </c>
      <c r="G29" s="38">
        <f t="shared" si="1"/>
        <v>3</v>
      </c>
      <c r="H29" s="38">
        <f t="shared" si="2"/>
        <v>8</v>
      </c>
      <c r="I29" s="38">
        <f t="shared" si="3"/>
        <v>0</v>
      </c>
      <c r="J29" s="38" t="str">
        <f t="shared" si="4"/>
        <v/>
      </c>
      <c r="K29" s="38" t="str">
        <f t="shared" si="5"/>
        <v/>
      </c>
      <c r="L29" s="38" t="str">
        <f t="shared" si="6"/>
        <v/>
      </c>
      <c r="M29" s="38" t="str">
        <f t="shared" si="7"/>
        <v/>
      </c>
      <c r="N29" s="39" t="str">
        <f t="shared" si="8"/>
        <v/>
      </c>
      <c r="Q29" s="66">
        <f t="shared" si="12"/>
        <v>17</v>
      </c>
      <c r="S29" s="12">
        <f t="shared" si="9"/>
        <v>-0.32531758863812116</v>
      </c>
      <c r="T29" s="67">
        <f t="shared" si="10"/>
        <v>1.4719751766277951</v>
      </c>
    </row>
    <row r="30" spans="1:20" x14ac:dyDescent="0.45">
      <c r="A30" s="37" t="s">
        <v>149</v>
      </c>
      <c r="B30" s="39" t="s">
        <v>59</v>
      </c>
      <c r="C30" s="66">
        <f>COUNTIF(Input_dopyt!$E:$E,Calc_Dopyt!B30)</f>
        <v>2</v>
      </c>
      <c r="E30" s="37">
        <f t="shared" si="11"/>
        <v>3</v>
      </c>
      <c r="F30" s="38">
        <f t="shared" si="0"/>
        <v>0</v>
      </c>
      <c r="G30" s="38">
        <f t="shared" si="1"/>
        <v>0</v>
      </c>
      <c r="H30" s="38">
        <f t="shared" si="2"/>
        <v>1</v>
      </c>
      <c r="I30" s="38" t="str">
        <f t="shared" si="3"/>
        <v/>
      </c>
      <c r="J30" s="38" t="str">
        <f t="shared" si="4"/>
        <v/>
      </c>
      <c r="K30" s="38" t="str">
        <f t="shared" si="5"/>
        <v/>
      </c>
      <c r="L30" s="38" t="str">
        <f t="shared" si="6"/>
        <v/>
      </c>
      <c r="M30" s="38" t="str">
        <f t="shared" si="7"/>
        <v/>
      </c>
      <c r="N30" s="39" t="str">
        <f t="shared" si="8"/>
        <v/>
      </c>
      <c r="Q30" s="66">
        <f t="shared" si="12"/>
        <v>6</v>
      </c>
      <c r="S30" s="12">
        <f t="shared" si="9"/>
        <v>0.23236970617008659</v>
      </c>
      <c r="T30" s="67">
        <f t="shared" si="10"/>
        <v>-0.96694603652955569</v>
      </c>
    </row>
    <row r="31" spans="1:20" x14ac:dyDescent="0.45">
      <c r="A31" s="37" t="s">
        <v>134</v>
      </c>
      <c r="B31" s="39" t="s">
        <v>57</v>
      </c>
      <c r="C31" s="66">
        <f>COUNTIF(Input_dopyt!$E:$E,Calc_Dopyt!B31)</f>
        <v>0</v>
      </c>
      <c r="E31" s="37">
        <f t="shared" si="11"/>
        <v>0</v>
      </c>
      <c r="F31" s="38">
        <f t="shared" si="0"/>
        <v>1</v>
      </c>
      <c r="G31" s="38">
        <f t="shared" si="1"/>
        <v>0</v>
      </c>
      <c r="H31" s="38" t="str">
        <f t="shared" si="2"/>
        <v/>
      </c>
      <c r="I31" s="38" t="str">
        <f t="shared" si="3"/>
        <v/>
      </c>
      <c r="J31" s="38" t="str">
        <f t="shared" si="4"/>
        <v/>
      </c>
      <c r="K31" s="38" t="str">
        <f t="shared" si="5"/>
        <v/>
      </c>
      <c r="L31" s="38" t="str">
        <f t="shared" si="6"/>
        <v/>
      </c>
      <c r="M31" s="38" t="str">
        <f t="shared" si="7"/>
        <v/>
      </c>
      <c r="N31" s="39" t="str">
        <f t="shared" si="8"/>
        <v/>
      </c>
      <c r="Q31" s="66">
        <f t="shared" si="12"/>
        <v>1</v>
      </c>
      <c r="S31" s="12">
        <f t="shared" si="9"/>
        <v>-0.88300488344632888</v>
      </c>
      <c r="T31" s="67">
        <f t="shared" si="10"/>
        <v>-2.0755465879647153</v>
      </c>
    </row>
    <row r="32" spans="1:20" x14ac:dyDescent="0.45">
      <c r="A32" s="37" t="s">
        <v>111</v>
      </c>
      <c r="B32" s="39" t="s">
        <v>10</v>
      </c>
      <c r="C32" s="66">
        <f>COUNTIF(Input_dopyt!$E:$E,Calc_Dopyt!B32)</f>
        <v>1</v>
      </c>
      <c r="E32" s="37">
        <f t="shared" si="11"/>
        <v>0</v>
      </c>
      <c r="F32" s="38">
        <f t="shared" si="0"/>
        <v>0</v>
      </c>
      <c r="G32" s="38">
        <f t="shared" si="1"/>
        <v>3</v>
      </c>
      <c r="H32" s="38">
        <f t="shared" si="2"/>
        <v>1</v>
      </c>
      <c r="I32" s="38">
        <f t="shared" si="3"/>
        <v>6</v>
      </c>
      <c r="J32" s="38">
        <f t="shared" si="4"/>
        <v>1</v>
      </c>
      <c r="K32" s="38" t="str">
        <f t="shared" si="5"/>
        <v/>
      </c>
      <c r="L32" s="38" t="str">
        <f t="shared" si="6"/>
        <v/>
      </c>
      <c r="M32" s="38" t="str">
        <f t="shared" si="7"/>
        <v/>
      </c>
      <c r="N32" s="39" t="str">
        <f t="shared" si="8"/>
        <v/>
      </c>
      <c r="Q32" s="66">
        <f t="shared" si="12"/>
        <v>12</v>
      </c>
      <c r="S32" s="12">
        <f t="shared" si="9"/>
        <v>-0.32531758863812116</v>
      </c>
      <c r="T32" s="67">
        <f t="shared" si="10"/>
        <v>0.36337462519263569</v>
      </c>
    </row>
    <row r="33" spans="1:20" x14ac:dyDescent="0.45">
      <c r="A33" s="37" t="s">
        <v>92</v>
      </c>
      <c r="B33" s="39" t="s">
        <v>71</v>
      </c>
      <c r="C33" s="66">
        <f>COUNTIF(Input_dopyt!$E:$E,Calc_Dopyt!B33)</f>
        <v>0</v>
      </c>
      <c r="E33" s="37">
        <f t="shared" si="11"/>
        <v>3</v>
      </c>
      <c r="F33" s="38">
        <f t="shared" si="0"/>
        <v>0</v>
      </c>
      <c r="G33" s="38">
        <f t="shared" si="1"/>
        <v>3</v>
      </c>
      <c r="H33" s="38">
        <f t="shared" si="2"/>
        <v>8</v>
      </c>
      <c r="I33" s="38">
        <f t="shared" si="3"/>
        <v>0</v>
      </c>
      <c r="J33" s="38" t="str">
        <f t="shared" si="4"/>
        <v/>
      </c>
      <c r="K33" s="38" t="str">
        <f t="shared" si="5"/>
        <v/>
      </c>
      <c r="L33" s="38" t="str">
        <f t="shared" si="6"/>
        <v/>
      </c>
      <c r="M33" s="38" t="str">
        <f t="shared" si="7"/>
        <v/>
      </c>
      <c r="N33" s="39" t="str">
        <f t="shared" si="8"/>
        <v/>
      </c>
      <c r="Q33" s="66">
        <f t="shared" si="12"/>
        <v>14</v>
      </c>
      <c r="S33" s="12">
        <f t="shared" si="9"/>
        <v>-0.88300488344632888</v>
      </c>
      <c r="T33" s="67">
        <f t="shared" si="10"/>
        <v>0.80681484576669948</v>
      </c>
    </row>
    <row r="34" spans="1:20" x14ac:dyDescent="0.45">
      <c r="A34" s="37" t="s">
        <v>93</v>
      </c>
      <c r="B34" s="39" t="s">
        <v>18</v>
      </c>
      <c r="C34" s="66">
        <f>COUNTIF(Input_dopyt!$E:$E,Calc_Dopyt!B34)</f>
        <v>3</v>
      </c>
      <c r="E34" s="37">
        <f t="shared" si="11"/>
        <v>0</v>
      </c>
      <c r="F34" s="38">
        <f t="shared" si="0"/>
        <v>3</v>
      </c>
      <c r="G34" s="38">
        <f t="shared" si="1"/>
        <v>0</v>
      </c>
      <c r="H34" s="38">
        <f t="shared" si="2"/>
        <v>0</v>
      </c>
      <c r="I34" s="38">
        <f t="shared" si="3"/>
        <v>2</v>
      </c>
      <c r="J34" s="38" t="str">
        <f t="shared" si="4"/>
        <v/>
      </c>
      <c r="K34" s="38" t="str">
        <f t="shared" si="5"/>
        <v/>
      </c>
      <c r="L34" s="38" t="str">
        <f t="shared" si="6"/>
        <v/>
      </c>
      <c r="M34" s="38" t="str">
        <f t="shared" si="7"/>
        <v/>
      </c>
      <c r="N34" s="39" t="str">
        <f t="shared" si="8"/>
        <v/>
      </c>
      <c r="Q34" s="66">
        <f t="shared" si="12"/>
        <v>8</v>
      </c>
      <c r="S34" s="12">
        <f t="shared" si="9"/>
        <v>0.79005700097829434</v>
      </c>
      <c r="T34" s="67">
        <f t="shared" si="10"/>
        <v>-0.52350581595549195</v>
      </c>
    </row>
    <row r="35" spans="1:20" x14ac:dyDescent="0.45">
      <c r="A35" s="37" t="s">
        <v>112</v>
      </c>
      <c r="B35" s="39" t="s">
        <v>39</v>
      </c>
      <c r="C35" s="66">
        <f>COUNTIF(Input_dopyt!$E:$E,Calc_Dopyt!B35)</f>
        <v>3</v>
      </c>
      <c r="E35" s="37">
        <f t="shared" ref="E35:E66" si="13">IFERROR(INDEX($C$3:$C$74,MATCH(B108,$B$3:$B$74,0)),"")</f>
        <v>1</v>
      </c>
      <c r="F35" s="38">
        <f t="shared" ref="F35:F66" si="14">IFERROR(INDEX($C$3:$C$74,MATCH(C108,$B$3:$B$74,0)),"")</f>
        <v>3</v>
      </c>
      <c r="G35" s="38">
        <f t="shared" ref="G35:G66" si="15">IFERROR(INDEX($C$3:$C$74,MATCH(D108,$B$3:$B$74,0)),"")</f>
        <v>1</v>
      </c>
      <c r="H35" s="38" t="str">
        <f t="shared" ref="H35:H66" si="16">IFERROR(INDEX($C$3:$C$74,MATCH(E108,$B$3:$B$74,0)),"")</f>
        <v/>
      </c>
      <c r="I35" s="38" t="str">
        <f t="shared" ref="I35:I66" si="17">IFERROR(INDEX($C$3:$C$74,MATCH(F108,$B$3:$B$74,0)),"")</f>
        <v/>
      </c>
      <c r="J35" s="38" t="str">
        <f t="shared" ref="J35:J66" si="18">IFERROR(INDEX($C$3:$C$74,MATCH(G108,$B$3:$B$74,0)),"")</f>
        <v/>
      </c>
      <c r="K35" s="38" t="str">
        <f t="shared" ref="K35:K66" si="19">IFERROR(INDEX($C$3:$C$74,MATCH(H108,$B$3:$B$74,0)),"")</f>
        <v/>
      </c>
      <c r="L35" s="38" t="str">
        <f t="shared" ref="L35:L66" si="20">IFERROR(INDEX($C$3:$C$74,MATCH(I108,$B$3:$B$74,0)),"")</f>
        <v/>
      </c>
      <c r="M35" s="38" t="str">
        <f t="shared" ref="M35:M66" si="21">IFERROR(INDEX($C$3:$C$74,MATCH(J108,$B$3:$B$74,0)),"")</f>
        <v/>
      </c>
      <c r="N35" s="39" t="str">
        <f t="shared" ref="N35:N66" si="22">IFERROR(INDEX($C$3:$C$74,MATCH(K108,$B$3:$B$74,0)),"")</f>
        <v/>
      </c>
      <c r="Q35" s="66">
        <f t="shared" si="12"/>
        <v>8</v>
      </c>
      <c r="S35" s="12">
        <f t="shared" ref="S35:S66" si="23">(C35-AVERAGE($C$3:$C$74))/_xlfn.STDEV.P($C$3:$C$74)</f>
        <v>0.79005700097829434</v>
      </c>
      <c r="T35" s="67">
        <f t="shared" ref="T35:T67" si="24">(Q35-AVERAGE($Q$3:$Q$74))/_xlfn.STDEV.P($Q$3:$Q$74)</f>
        <v>-0.52350581595549195</v>
      </c>
    </row>
    <row r="36" spans="1:20" x14ac:dyDescent="0.45">
      <c r="A36" s="37" t="s">
        <v>101</v>
      </c>
      <c r="B36" s="39" t="s">
        <v>48</v>
      </c>
      <c r="C36" s="66">
        <f>COUNTIF(Input_dopyt!$E:$E,Calc_Dopyt!B36)</f>
        <v>7</v>
      </c>
      <c r="E36" s="37">
        <f t="shared" si="13"/>
        <v>0</v>
      </c>
      <c r="F36" s="38">
        <f t="shared" si="14"/>
        <v>1</v>
      </c>
      <c r="G36" s="38">
        <f t="shared" si="15"/>
        <v>1</v>
      </c>
      <c r="H36" s="38">
        <f t="shared" si="16"/>
        <v>1</v>
      </c>
      <c r="I36" s="38">
        <f t="shared" si="17"/>
        <v>4</v>
      </c>
      <c r="J36" s="38">
        <f t="shared" si="18"/>
        <v>1</v>
      </c>
      <c r="K36" s="38">
        <f t="shared" si="19"/>
        <v>2</v>
      </c>
      <c r="L36" s="38" t="str">
        <f t="shared" si="20"/>
        <v/>
      </c>
      <c r="M36" s="38" t="str">
        <f t="shared" si="21"/>
        <v/>
      </c>
      <c r="N36" s="39" t="str">
        <f t="shared" si="22"/>
        <v/>
      </c>
      <c r="Q36" s="66">
        <f t="shared" si="12"/>
        <v>17</v>
      </c>
      <c r="S36" s="12">
        <f t="shared" si="23"/>
        <v>3.0208061802111255</v>
      </c>
      <c r="T36" s="67">
        <f t="shared" si="24"/>
        <v>1.4719751766277951</v>
      </c>
    </row>
    <row r="37" spans="1:20" x14ac:dyDescent="0.45">
      <c r="A37" s="37" t="s">
        <v>102</v>
      </c>
      <c r="B37" s="39" t="s">
        <v>67</v>
      </c>
      <c r="C37" s="66">
        <f>COUNTIF(Input_dopyt!$E:$E,Calc_Dopyt!B37)</f>
        <v>1</v>
      </c>
      <c r="E37" s="37">
        <f t="shared" si="13"/>
        <v>1</v>
      </c>
      <c r="F37" s="38">
        <f t="shared" si="14"/>
        <v>1</v>
      </c>
      <c r="G37" s="38">
        <f t="shared" si="15"/>
        <v>7</v>
      </c>
      <c r="H37" s="38">
        <f t="shared" si="16"/>
        <v>4</v>
      </c>
      <c r="I37" s="38" t="str">
        <f t="shared" si="17"/>
        <v/>
      </c>
      <c r="J37" s="38" t="str">
        <f t="shared" si="18"/>
        <v/>
      </c>
      <c r="K37" s="38" t="str">
        <f t="shared" si="19"/>
        <v/>
      </c>
      <c r="L37" s="38" t="str">
        <f t="shared" si="20"/>
        <v/>
      </c>
      <c r="M37" s="38" t="str">
        <f t="shared" si="21"/>
        <v/>
      </c>
      <c r="N37" s="39" t="str">
        <f t="shared" si="22"/>
        <v/>
      </c>
      <c r="Q37" s="66">
        <f t="shared" si="12"/>
        <v>14</v>
      </c>
      <c r="S37" s="12">
        <f t="shared" si="23"/>
        <v>-0.32531758863812116</v>
      </c>
      <c r="T37" s="67">
        <f t="shared" si="24"/>
        <v>0.80681484576669948</v>
      </c>
    </row>
    <row r="38" spans="1:20" x14ac:dyDescent="0.45">
      <c r="A38" s="37" t="s">
        <v>95</v>
      </c>
      <c r="B38" s="39" t="s">
        <v>37</v>
      </c>
      <c r="C38" s="66">
        <f>COUNTIF(Input_dopyt!$E:$E,Calc_Dopyt!B38)</f>
        <v>2</v>
      </c>
      <c r="E38" s="37">
        <f t="shared" si="13"/>
        <v>0</v>
      </c>
      <c r="F38" s="38">
        <f t="shared" si="14"/>
        <v>1</v>
      </c>
      <c r="G38" s="38">
        <f t="shared" si="15"/>
        <v>1</v>
      </c>
      <c r="H38" s="38">
        <f t="shared" si="16"/>
        <v>0</v>
      </c>
      <c r="I38" s="38" t="str">
        <f t="shared" si="17"/>
        <v/>
      </c>
      <c r="J38" s="38" t="str">
        <f t="shared" si="18"/>
        <v/>
      </c>
      <c r="K38" s="38" t="str">
        <f t="shared" si="19"/>
        <v/>
      </c>
      <c r="L38" s="38" t="str">
        <f t="shared" si="20"/>
        <v/>
      </c>
      <c r="M38" s="38" t="str">
        <f t="shared" si="21"/>
        <v/>
      </c>
      <c r="N38" s="39" t="str">
        <f t="shared" si="22"/>
        <v/>
      </c>
      <c r="Q38" s="66">
        <f t="shared" si="12"/>
        <v>4</v>
      </c>
      <c r="S38" s="12">
        <f t="shared" si="23"/>
        <v>0.23236970617008659</v>
      </c>
      <c r="T38" s="67">
        <f t="shared" si="24"/>
        <v>-1.4103862571036194</v>
      </c>
    </row>
    <row r="39" spans="1:20" x14ac:dyDescent="0.45">
      <c r="A39" s="37" t="s">
        <v>96</v>
      </c>
      <c r="B39" s="39" t="s">
        <v>20</v>
      </c>
      <c r="C39" s="66">
        <f>COUNTIF(Input_dopyt!$E:$E,Calc_Dopyt!B39)</f>
        <v>6</v>
      </c>
      <c r="E39" s="37">
        <f t="shared" si="13"/>
        <v>1</v>
      </c>
      <c r="F39" s="38">
        <f t="shared" si="14"/>
        <v>0</v>
      </c>
      <c r="G39" s="38">
        <f t="shared" si="15"/>
        <v>3</v>
      </c>
      <c r="H39" s="38">
        <f t="shared" si="16"/>
        <v>1</v>
      </c>
      <c r="I39" s="38">
        <f t="shared" si="17"/>
        <v>1</v>
      </c>
      <c r="J39" s="38">
        <f t="shared" si="18"/>
        <v>1</v>
      </c>
      <c r="K39" s="38">
        <f t="shared" si="19"/>
        <v>0</v>
      </c>
      <c r="L39" s="38">
        <f t="shared" si="20"/>
        <v>1</v>
      </c>
      <c r="M39" s="38">
        <f t="shared" si="21"/>
        <v>1</v>
      </c>
      <c r="N39" s="39" t="str">
        <f t="shared" si="22"/>
        <v/>
      </c>
      <c r="Q39" s="66">
        <f t="shared" si="12"/>
        <v>15</v>
      </c>
      <c r="S39" s="12">
        <f t="shared" si="23"/>
        <v>2.4631188854029178</v>
      </c>
      <c r="T39" s="67">
        <f t="shared" si="24"/>
        <v>1.0285349560537314</v>
      </c>
    </row>
    <row r="40" spans="1:20" x14ac:dyDescent="0.45">
      <c r="A40" s="37" t="s">
        <v>94</v>
      </c>
      <c r="B40" s="39" t="s">
        <v>19</v>
      </c>
      <c r="C40" s="66">
        <f>COUNTIF(Input_dopyt!$E:$E,Calc_Dopyt!B40)</f>
        <v>1</v>
      </c>
      <c r="E40" s="37">
        <f t="shared" si="13"/>
        <v>0</v>
      </c>
      <c r="F40" s="38">
        <f t="shared" si="14"/>
        <v>6</v>
      </c>
      <c r="G40" s="38">
        <f t="shared" si="15"/>
        <v>1</v>
      </c>
      <c r="H40" s="38">
        <f t="shared" si="16"/>
        <v>2</v>
      </c>
      <c r="I40" s="38">
        <f t="shared" si="17"/>
        <v>1</v>
      </c>
      <c r="J40" s="38" t="str">
        <f t="shared" si="18"/>
        <v/>
      </c>
      <c r="K40" s="38" t="str">
        <f t="shared" si="19"/>
        <v/>
      </c>
      <c r="L40" s="38" t="str">
        <f t="shared" si="20"/>
        <v/>
      </c>
      <c r="M40" s="38" t="str">
        <f t="shared" si="21"/>
        <v/>
      </c>
      <c r="N40" s="39" t="str">
        <f t="shared" si="22"/>
        <v/>
      </c>
      <c r="Q40" s="66">
        <f t="shared" si="12"/>
        <v>11</v>
      </c>
      <c r="S40" s="12">
        <f t="shared" si="23"/>
        <v>-0.32531758863812116</v>
      </c>
      <c r="T40" s="67">
        <f t="shared" si="24"/>
        <v>0.1416545149056038</v>
      </c>
    </row>
    <row r="41" spans="1:20" x14ac:dyDescent="0.45">
      <c r="A41" s="37" t="s">
        <v>81</v>
      </c>
      <c r="B41" s="39" t="s">
        <v>2</v>
      </c>
      <c r="C41" s="66">
        <f>COUNTIF(Input_dopyt!$E:$E,Calc_Dopyt!B41)</f>
        <v>0</v>
      </c>
      <c r="E41" s="37">
        <f t="shared" si="13"/>
        <v>5</v>
      </c>
      <c r="F41" s="38">
        <f t="shared" si="14"/>
        <v>1</v>
      </c>
      <c r="G41" s="38">
        <f t="shared" si="15"/>
        <v>0</v>
      </c>
      <c r="H41" s="38">
        <f t="shared" si="16"/>
        <v>8</v>
      </c>
      <c r="I41" s="38" t="str">
        <f t="shared" si="17"/>
        <v/>
      </c>
      <c r="J41" s="38" t="str">
        <f t="shared" si="18"/>
        <v/>
      </c>
      <c r="K41" s="38" t="str">
        <f t="shared" si="19"/>
        <v/>
      </c>
      <c r="L41" s="38" t="str">
        <f t="shared" si="20"/>
        <v/>
      </c>
      <c r="M41" s="38" t="str">
        <f t="shared" si="21"/>
        <v/>
      </c>
      <c r="N41" s="39" t="str">
        <f t="shared" si="22"/>
        <v/>
      </c>
      <c r="Q41" s="66">
        <f t="shared" si="12"/>
        <v>14</v>
      </c>
      <c r="S41" s="12">
        <f t="shared" si="23"/>
        <v>-0.88300488344632888</v>
      </c>
      <c r="T41" s="67">
        <f t="shared" si="24"/>
        <v>0.80681484576669948</v>
      </c>
    </row>
    <row r="42" spans="1:20" x14ac:dyDescent="0.45">
      <c r="A42" s="37" t="s">
        <v>86</v>
      </c>
      <c r="B42" s="39" t="s">
        <v>53</v>
      </c>
      <c r="C42" s="66">
        <f>COUNTIF(Input_dopyt!$E:$E,Calc_Dopyt!B42)</f>
        <v>0</v>
      </c>
      <c r="E42" s="37">
        <f t="shared" si="13"/>
        <v>8</v>
      </c>
      <c r="F42" s="38">
        <f t="shared" si="14"/>
        <v>0</v>
      </c>
      <c r="G42" s="38">
        <f t="shared" si="15"/>
        <v>2</v>
      </c>
      <c r="H42" s="38">
        <f t="shared" si="16"/>
        <v>0</v>
      </c>
      <c r="I42" s="38">
        <f t="shared" si="17"/>
        <v>3</v>
      </c>
      <c r="J42" s="38" t="str">
        <f t="shared" si="18"/>
        <v/>
      </c>
      <c r="K42" s="38" t="str">
        <f t="shared" si="19"/>
        <v/>
      </c>
      <c r="L42" s="38" t="str">
        <f t="shared" si="20"/>
        <v/>
      </c>
      <c r="M42" s="38" t="str">
        <f t="shared" si="21"/>
        <v/>
      </c>
      <c r="N42" s="39" t="str">
        <f t="shared" si="22"/>
        <v/>
      </c>
      <c r="Q42" s="66">
        <f t="shared" si="12"/>
        <v>13</v>
      </c>
      <c r="S42" s="12">
        <f t="shared" si="23"/>
        <v>-0.88300488344632888</v>
      </c>
      <c r="T42" s="67">
        <f t="shared" si="24"/>
        <v>0.58509473547966762</v>
      </c>
    </row>
    <row r="43" spans="1:20" x14ac:dyDescent="0.45">
      <c r="A43" s="37" t="s">
        <v>136</v>
      </c>
      <c r="B43" s="39" t="s">
        <v>15</v>
      </c>
      <c r="C43" s="66">
        <f>COUNTIF(Input_dopyt!$E:$E,Calc_Dopyt!B43)</f>
        <v>5</v>
      </c>
      <c r="E43" s="37">
        <f t="shared" si="13"/>
        <v>1</v>
      </c>
      <c r="F43" s="38">
        <f t="shared" si="14"/>
        <v>2</v>
      </c>
      <c r="G43" s="38">
        <f t="shared" si="15"/>
        <v>3</v>
      </c>
      <c r="H43" s="38">
        <f t="shared" si="16"/>
        <v>1</v>
      </c>
      <c r="I43" s="38">
        <f t="shared" si="17"/>
        <v>0</v>
      </c>
      <c r="J43" s="38">
        <f t="shared" si="18"/>
        <v>0</v>
      </c>
      <c r="K43" s="38">
        <f t="shared" si="19"/>
        <v>4</v>
      </c>
      <c r="L43" s="38">
        <f t="shared" si="20"/>
        <v>1</v>
      </c>
      <c r="M43" s="38" t="str">
        <f t="shared" si="21"/>
        <v/>
      </c>
      <c r="N43" s="39" t="str">
        <f t="shared" si="22"/>
        <v/>
      </c>
      <c r="Q43" s="66">
        <f t="shared" si="12"/>
        <v>17</v>
      </c>
      <c r="S43" s="12">
        <f t="shared" si="23"/>
        <v>1.9054315905947099</v>
      </c>
      <c r="T43" s="67">
        <f t="shared" si="24"/>
        <v>1.4719751766277951</v>
      </c>
    </row>
    <row r="44" spans="1:20" x14ac:dyDescent="0.45">
      <c r="A44" s="37" t="s">
        <v>135</v>
      </c>
      <c r="B44" s="39" t="s">
        <v>29</v>
      </c>
      <c r="C44" s="66">
        <f>COUNTIF(Input_dopyt!$E:$E,Calc_Dopyt!B44)</f>
        <v>1</v>
      </c>
      <c r="E44" s="37">
        <f t="shared" si="13"/>
        <v>2</v>
      </c>
      <c r="F44" s="38">
        <f t="shared" si="14"/>
        <v>1</v>
      </c>
      <c r="G44" s="38">
        <f t="shared" si="15"/>
        <v>1</v>
      </c>
      <c r="H44" s="38">
        <f t="shared" si="16"/>
        <v>1</v>
      </c>
      <c r="I44" s="38">
        <f t="shared" si="17"/>
        <v>1</v>
      </c>
      <c r="J44" s="38">
        <f t="shared" si="18"/>
        <v>1</v>
      </c>
      <c r="K44" s="38" t="str">
        <f t="shared" si="19"/>
        <v/>
      </c>
      <c r="L44" s="38" t="str">
        <f t="shared" si="20"/>
        <v/>
      </c>
      <c r="M44" s="38" t="str">
        <f t="shared" si="21"/>
        <v/>
      </c>
      <c r="N44" s="39" t="str">
        <f t="shared" si="22"/>
        <v/>
      </c>
      <c r="Q44" s="66">
        <f t="shared" si="12"/>
        <v>8</v>
      </c>
      <c r="S44" s="12">
        <f t="shared" si="23"/>
        <v>-0.32531758863812116</v>
      </c>
      <c r="T44" s="67">
        <f t="shared" si="24"/>
        <v>-0.52350581595549195</v>
      </c>
    </row>
    <row r="45" spans="1:20" x14ac:dyDescent="0.45">
      <c r="A45" s="37" t="s">
        <v>123</v>
      </c>
      <c r="B45" s="39" t="s">
        <v>24</v>
      </c>
      <c r="C45" s="66">
        <f>COUNTIF(Input_dopyt!$E:$E,Calc_Dopyt!B45)</f>
        <v>0</v>
      </c>
      <c r="E45" s="37">
        <f t="shared" si="13"/>
        <v>6</v>
      </c>
      <c r="F45" s="38">
        <f t="shared" si="14"/>
        <v>3</v>
      </c>
      <c r="G45" s="38">
        <f t="shared" si="15"/>
        <v>2</v>
      </c>
      <c r="H45" s="38" t="str">
        <f t="shared" si="16"/>
        <v/>
      </c>
      <c r="I45" s="38" t="str">
        <f t="shared" si="17"/>
        <v/>
      </c>
      <c r="J45" s="38" t="str">
        <f t="shared" si="18"/>
        <v/>
      </c>
      <c r="K45" s="38" t="str">
        <f t="shared" si="19"/>
        <v/>
      </c>
      <c r="L45" s="38" t="str">
        <f t="shared" si="20"/>
        <v/>
      </c>
      <c r="M45" s="38" t="str">
        <f t="shared" si="21"/>
        <v/>
      </c>
      <c r="N45" s="39" t="str">
        <f t="shared" si="22"/>
        <v/>
      </c>
      <c r="Q45" s="66">
        <f t="shared" si="12"/>
        <v>11</v>
      </c>
      <c r="S45" s="12">
        <f t="shared" si="23"/>
        <v>-0.88300488344632888</v>
      </c>
      <c r="T45" s="67">
        <f t="shared" si="24"/>
        <v>0.1416545149056038</v>
      </c>
    </row>
    <row r="46" spans="1:20" x14ac:dyDescent="0.45">
      <c r="A46" s="37" t="s">
        <v>97</v>
      </c>
      <c r="B46" s="39" t="s">
        <v>62</v>
      </c>
      <c r="C46" s="66">
        <f>COUNTIF(Input_dopyt!$E:$E,Calc_Dopyt!B46)</f>
        <v>0</v>
      </c>
      <c r="E46" s="37">
        <f t="shared" si="13"/>
        <v>1</v>
      </c>
      <c r="F46" s="38">
        <f t="shared" si="14"/>
        <v>2</v>
      </c>
      <c r="G46" s="38">
        <f t="shared" si="15"/>
        <v>3</v>
      </c>
      <c r="H46" s="38" t="str">
        <f t="shared" si="16"/>
        <v/>
      </c>
      <c r="I46" s="38" t="str">
        <f t="shared" si="17"/>
        <v/>
      </c>
      <c r="J46" s="38" t="str">
        <f t="shared" si="18"/>
        <v/>
      </c>
      <c r="K46" s="38" t="str">
        <f t="shared" si="19"/>
        <v/>
      </c>
      <c r="L46" s="38" t="str">
        <f t="shared" si="20"/>
        <v/>
      </c>
      <c r="M46" s="38" t="str">
        <f t="shared" si="21"/>
        <v/>
      </c>
      <c r="N46" s="39" t="str">
        <f t="shared" si="22"/>
        <v/>
      </c>
      <c r="Q46" s="66">
        <f t="shared" si="12"/>
        <v>6</v>
      </c>
      <c r="S46" s="12">
        <f t="shared" si="23"/>
        <v>-0.88300488344632888</v>
      </c>
      <c r="T46" s="67">
        <f t="shared" si="24"/>
        <v>-0.96694603652955569</v>
      </c>
    </row>
    <row r="47" spans="1:20" x14ac:dyDescent="0.45">
      <c r="A47" s="37" t="s">
        <v>124</v>
      </c>
      <c r="B47" s="39" t="s">
        <v>26</v>
      </c>
      <c r="C47" s="66">
        <f>COUNTIF(Input_dopyt!$E:$E,Calc_Dopyt!B47)</f>
        <v>0</v>
      </c>
      <c r="E47" s="37">
        <f t="shared" si="13"/>
        <v>2</v>
      </c>
      <c r="F47" s="38">
        <f t="shared" si="14"/>
        <v>1</v>
      </c>
      <c r="G47" s="38">
        <f t="shared" si="15"/>
        <v>1</v>
      </c>
      <c r="H47" s="38" t="str">
        <f t="shared" si="16"/>
        <v/>
      </c>
      <c r="I47" s="38" t="str">
        <f t="shared" si="17"/>
        <v/>
      </c>
      <c r="J47" s="38" t="str">
        <f t="shared" si="18"/>
        <v/>
      </c>
      <c r="K47" s="38" t="str">
        <f t="shared" si="19"/>
        <v/>
      </c>
      <c r="L47" s="38" t="str">
        <f t="shared" si="20"/>
        <v/>
      </c>
      <c r="M47" s="38" t="str">
        <f t="shared" si="21"/>
        <v/>
      </c>
      <c r="N47" s="39" t="str">
        <f t="shared" si="22"/>
        <v/>
      </c>
      <c r="Q47" s="66">
        <f t="shared" si="12"/>
        <v>4</v>
      </c>
      <c r="S47" s="12">
        <f t="shared" si="23"/>
        <v>-0.88300488344632888</v>
      </c>
      <c r="T47" s="67">
        <f t="shared" si="24"/>
        <v>-1.4103862571036194</v>
      </c>
    </row>
    <row r="48" spans="1:20" x14ac:dyDescent="0.45">
      <c r="A48" s="37" t="s">
        <v>113</v>
      </c>
      <c r="B48" s="39" t="s">
        <v>11</v>
      </c>
      <c r="C48" s="66">
        <f>COUNTIF(Input_dopyt!$E:$E,Calc_Dopyt!B48)</f>
        <v>0</v>
      </c>
      <c r="E48" s="37">
        <f t="shared" si="13"/>
        <v>1</v>
      </c>
      <c r="F48" s="38">
        <f t="shared" si="14"/>
        <v>3</v>
      </c>
      <c r="G48" s="38">
        <f t="shared" si="15"/>
        <v>1</v>
      </c>
      <c r="H48" s="38">
        <f t="shared" si="16"/>
        <v>1</v>
      </c>
      <c r="I48" s="38" t="str">
        <f t="shared" si="17"/>
        <v/>
      </c>
      <c r="J48" s="38" t="str">
        <f t="shared" si="18"/>
        <v/>
      </c>
      <c r="K48" s="38" t="str">
        <f t="shared" si="19"/>
        <v/>
      </c>
      <c r="L48" s="38" t="str">
        <f t="shared" si="20"/>
        <v/>
      </c>
      <c r="M48" s="38" t="str">
        <f t="shared" si="21"/>
        <v/>
      </c>
      <c r="N48" s="39" t="str">
        <f t="shared" si="22"/>
        <v/>
      </c>
      <c r="Q48" s="66">
        <f t="shared" si="12"/>
        <v>6</v>
      </c>
      <c r="S48" s="12">
        <f t="shared" si="23"/>
        <v>-0.88300488344632888</v>
      </c>
      <c r="T48" s="67">
        <f t="shared" si="24"/>
        <v>-0.96694603652955569</v>
      </c>
    </row>
    <row r="49" spans="1:20" x14ac:dyDescent="0.45">
      <c r="A49" s="37" t="s">
        <v>125</v>
      </c>
      <c r="B49" s="39" t="s">
        <v>25</v>
      </c>
      <c r="C49" s="66">
        <f>COUNTIF(Input_dopyt!$E:$E,Calc_Dopyt!B49)</f>
        <v>2</v>
      </c>
      <c r="E49" s="37">
        <f t="shared" si="13"/>
        <v>6</v>
      </c>
      <c r="F49" s="38">
        <f t="shared" si="14"/>
        <v>0</v>
      </c>
      <c r="G49" s="38">
        <f t="shared" si="15"/>
        <v>1</v>
      </c>
      <c r="H49" s="38">
        <f t="shared" si="16"/>
        <v>0</v>
      </c>
      <c r="I49" s="38" t="str">
        <f t="shared" si="17"/>
        <v/>
      </c>
      <c r="J49" s="38" t="str">
        <f t="shared" si="18"/>
        <v/>
      </c>
      <c r="K49" s="38" t="str">
        <f t="shared" si="19"/>
        <v/>
      </c>
      <c r="L49" s="38" t="str">
        <f t="shared" si="20"/>
        <v/>
      </c>
      <c r="M49" s="38" t="str">
        <f t="shared" si="21"/>
        <v/>
      </c>
      <c r="N49" s="39" t="str">
        <f t="shared" si="22"/>
        <v/>
      </c>
      <c r="Q49" s="66">
        <f t="shared" si="12"/>
        <v>9</v>
      </c>
      <c r="S49" s="12">
        <f t="shared" si="23"/>
        <v>0.23236970617008659</v>
      </c>
      <c r="T49" s="67">
        <f t="shared" si="24"/>
        <v>-0.30178570566846002</v>
      </c>
    </row>
    <row r="50" spans="1:20" x14ac:dyDescent="0.45">
      <c r="A50" s="37" t="s">
        <v>150</v>
      </c>
      <c r="B50" s="39" t="s">
        <v>28</v>
      </c>
      <c r="C50" s="66">
        <f>COUNTIF(Input_dopyt!$E:$E,Calc_Dopyt!B50)</f>
        <v>1</v>
      </c>
      <c r="E50" s="37">
        <f t="shared" si="13"/>
        <v>4</v>
      </c>
      <c r="F50" s="38">
        <f t="shared" si="14"/>
        <v>1</v>
      </c>
      <c r="G50" s="38">
        <f t="shared" si="15"/>
        <v>0</v>
      </c>
      <c r="H50" s="38">
        <f t="shared" si="16"/>
        <v>1</v>
      </c>
      <c r="I50" s="38">
        <f t="shared" si="17"/>
        <v>0</v>
      </c>
      <c r="J50" s="38">
        <f t="shared" si="18"/>
        <v>1</v>
      </c>
      <c r="K50" s="38" t="str">
        <f t="shared" si="19"/>
        <v/>
      </c>
      <c r="L50" s="38" t="str">
        <f t="shared" si="20"/>
        <v/>
      </c>
      <c r="M50" s="38" t="str">
        <f t="shared" si="21"/>
        <v/>
      </c>
      <c r="N50" s="39" t="str">
        <f t="shared" si="22"/>
        <v/>
      </c>
      <c r="Q50" s="66">
        <f t="shared" si="12"/>
        <v>8</v>
      </c>
      <c r="S50" s="12">
        <f t="shared" si="23"/>
        <v>-0.32531758863812116</v>
      </c>
      <c r="T50" s="67">
        <f t="shared" si="24"/>
        <v>-0.52350581595549195</v>
      </c>
    </row>
    <row r="51" spans="1:20" x14ac:dyDescent="0.45">
      <c r="A51" s="37" t="s">
        <v>103</v>
      </c>
      <c r="B51" s="39" t="s">
        <v>49</v>
      </c>
      <c r="C51" s="66">
        <f>COUNTIF(Input_dopyt!$E:$E,Calc_Dopyt!B51)</f>
        <v>1</v>
      </c>
      <c r="E51" s="37">
        <f t="shared" si="13"/>
        <v>1</v>
      </c>
      <c r="F51" s="38">
        <f t="shared" si="14"/>
        <v>1</v>
      </c>
      <c r="G51" s="38">
        <f t="shared" si="15"/>
        <v>1</v>
      </c>
      <c r="H51" s="38">
        <f t="shared" si="16"/>
        <v>7</v>
      </c>
      <c r="I51" s="38" t="str">
        <f t="shared" si="17"/>
        <v/>
      </c>
      <c r="J51" s="38" t="str">
        <f t="shared" si="18"/>
        <v/>
      </c>
      <c r="K51" s="38" t="str">
        <f t="shared" si="19"/>
        <v/>
      </c>
      <c r="L51" s="38" t="str">
        <f t="shared" si="20"/>
        <v/>
      </c>
      <c r="M51" s="38" t="str">
        <f t="shared" si="21"/>
        <v/>
      </c>
      <c r="N51" s="39" t="str">
        <f t="shared" si="22"/>
        <v/>
      </c>
      <c r="Q51" s="66">
        <f t="shared" si="12"/>
        <v>11</v>
      </c>
      <c r="S51" s="12">
        <f t="shared" si="23"/>
        <v>-0.32531758863812116</v>
      </c>
      <c r="T51" s="67">
        <f t="shared" si="24"/>
        <v>0.1416545149056038</v>
      </c>
    </row>
    <row r="52" spans="1:20" x14ac:dyDescent="0.45">
      <c r="A52" s="37" t="s">
        <v>137</v>
      </c>
      <c r="B52" s="39" t="s">
        <v>14</v>
      </c>
      <c r="C52" s="66">
        <f>COUNTIF(Input_dopyt!$E:$E,Calc_Dopyt!B52)</f>
        <v>2</v>
      </c>
      <c r="E52" s="37">
        <f t="shared" si="13"/>
        <v>0</v>
      </c>
      <c r="F52" s="38">
        <f t="shared" si="14"/>
        <v>2</v>
      </c>
      <c r="G52" s="38">
        <f t="shared" si="15"/>
        <v>1</v>
      </c>
      <c r="H52" s="38">
        <f t="shared" si="16"/>
        <v>5</v>
      </c>
      <c r="I52" s="38">
        <f t="shared" si="17"/>
        <v>3</v>
      </c>
      <c r="J52" s="38" t="str">
        <f t="shared" si="18"/>
        <v/>
      </c>
      <c r="K52" s="38" t="str">
        <f t="shared" si="19"/>
        <v/>
      </c>
      <c r="L52" s="38" t="str">
        <f t="shared" si="20"/>
        <v/>
      </c>
      <c r="M52" s="38" t="str">
        <f t="shared" si="21"/>
        <v/>
      </c>
      <c r="N52" s="39" t="str">
        <f t="shared" si="22"/>
        <v/>
      </c>
      <c r="Q52" s="66">
        <f t="shared" si="12"/>
        <v>13</v>
      </c>
      <c r="S52" s="12">
        <f t="shared" si="23"/>
        <v>0.23236970617008659</v>
      </c>
      <c r="T52" s="67">
        <f t="shared" si="24"/>
        <v>0.58509473547966762</v>
      </c>
    </row>
    <row r="53" spans="1:20" x14ac:dyDescent="0.45">
      <c r="A53" s="37" t="s">
        <v>82</v>
      </c>
      <c r="B53" s="39" t="s">
        <v>3</v>
      </c>
      <c r="C53" s="66">
        <f>COUNTIF(Input_dopyt!$E:$E,Calc_Dopyt!B53)</f>
        <v>0</v>
      </c>
      <c r="E53" s="37">
        <f t="shared" si="13"/>
        <v>5</v>
      </c>
      <c r="F53" s="38">
        <f t="shared" si="14"/>
        <v>0</v>
      </c>
      <c r="G53" s="38">
        <f t="shared" si="15"/>
        <v>2</v>
      </c>
      <c r="H53" s="38">
        <f t="shared" si="16"/>
        <v>1</v>
      </c>
      <c r="I53" s="38">
        <f t="shared" si="17"/>
        <v>8</v>
      </c>
      <c r="J53" s="38" t="str">
        <f t="shared" si="18"/>
        <v/>
      </c>
      <c r="K53" s="38" t="str">
        <f t="shared" si="19"/>
        <v/>
      </c>
      <c r="L53" s="38" t="str">
        <f t="shared" si="20"/>
        <v/>
      </c>
      <c r="M53" s="38" t="str">
        <f t="shared" si="21"/>
        <v/>
      </c>
      <c r="N53" s="39" t="str">
        <f t="shared" si="22"/>
        <v/>
      </c>
      <c r="Q53" s="66">
        <f t="shared" si="12"/>
        <v>16</v>
      </c>
      <c r="S53" s="12">
        <f t="shared" si="23"/>
        <v>-0.88300488344632888</v>
      </c>
      <c r="T53" s="67">
        <f t="shared" si="24"/>
        <v>1.2502550663407632</v>
      </c>
    </row>
    <row r="54" spans="1:20" x14ac:dyDescent="0.45">
      <c r="A54" s="37" t="s">
        <v>87</v>
      </c>
      <c r="B54" s="39" t="s">
        <v>70</v>
      </c>
      <c r="C54" s="66">
        <f>COUNTIF(Input_dopyt!$E:$E,Calc_Dopyt!B54)</f>
        <v>3</v>
      </c>
      <c r="E54" s="37">
        <f t="shared" si="13"/>
        <v>1</v>
      </c>
      <c r="F54" s="38">
        <f t="shared" si="14"/>
        <v>8</v>
      </c>
      <c r="G54" s="38">
        <f t="shared" si="15"/>
        <v>0</v>
      </c>
      <c r="H54" s="38">
        <f t="shared" si="16"/>
        <v>0</v>
      </c>
      <c r="I54" s="38" t="str">
        <f t="shared" si="17"/>
        <v/>
      </c>
      <c r="J54" s="38" t="str">
        <f t="shared" si="18"/>
        <v/>
      </c>
      <c r="K54" s="38" t="str">
        <f t="shared" si="19"/>
        <v/>
      </c>
      <c r="L54" s="38" t="str">
        <f t="shared" si="20"/>
        <v/>
      </c>
      <c r="M54" s="38" t="str">
        <f t="shared" si="21"/>
        <v/>
      </c>
      <c r="N54" s="39" t="str">
        <f t="shared" si="22"/>
        <v/>
      </c>
      <c r="Q54" s="66">
        <f t="shared" si="12"/>
        <v>12</v>
      </c>
      <c r="S54" s="12">
        <f t="shared" si="23"/>
        <v>0.79005700097829434</v>
      </c>
      <c r="T54" s="67">
        <f t="shared" si="24"/>
        <v>0.36337462519263569</v>
      </c>
    </row>
    <row r="55" spans="1:20" x14ac:dyDescent="0.45">
      <c r="A55" s="37" t="s">
        <v>88</v>
      </c>
      <c r="B55" s="39" t="s">
        <v>72</v>
      </c>
      <c r="C55" s="66">
        <f>COUNTIF(Input_dopyt!$E:$E,Calc_Dopyt!B55)</f>
        <v>0</v>
      </c>
      <c r="E55" s="37">
        <f t="shared" si="13"/>
        <v>3</v>
      </c>
      <c r="F55" s="38">
        <f t="shared" si="14"/>
        <v>0</v>
      </c>
      <c r="G55" s="38">
        <f t="shared" si="15"/>
        <v>1</v>
      </c>
      <c r="H55" s="38" t="str">
        <f t="shared" si="16"/>
        <v/>
      </c>
      <c r="I55" s="38" t="str">
        <f t="shared" si="17"/>
        <v/>
      </c>
      <c r="J55" s="38" t="str">
        <f t="shared" si="18"/>
        <v/>
      </c>
      <c r="K55" s="38" t="str">
        <f t="shared" si="19"/>
        <v/>
      </c>
      <c r="L55" s="38" t="str">
        <f t="shared" si="20"/>
        <v/>
      </c>
      <c r="M55" s="38" t="str">
        <f t="shared" si="21"/>
        <v/>
      </c>
      <c r="N55" s="39" t="str">
        <f t="shared" si="22"/>
        <v/>
      </c>
      <c r="Q55" s="66">
        <f t="shared" si="12"/>
        <v>4</v>
      </c>
      <c r="S55" s="12">
        <f t="shared" si="23"/>
        <v>-0.88300488344632888</v>
      </c>
      <c r="T55" s="67">
        <f t="shared" si="24"/>
        <v>-1.4103862571036194</v>
      </c>
    </row>
    <row r="56" spans="1:20" x14ac:dyDescent="0.45">
      <c r="A56" s="37" t="s">
        <v>141</v>
      </c>
      <c r="B56" s="39" t="s">
        <v>16</v>
      </c>
      <c r="C56" s="66">
        <f>COUNTIF(Input_dopyt!$E:$E,Calc_Dopyt!B56)</f>
        <v>1</v>
      </c>
      <c r="E56" s="37">
        <f t="shared" si="13"/>
        <v>3</v>
      </c>
      <c r="F56" s="38">
        <f t="shared" si="14"/>
        <v>5</v>
      </c>
      <c r="G56" s="38">
        <f t="shared" si="15"/>
        <v>0</v>
      </c>
      <c r="H56" s="38">
        <f t="shared" si="16"/>
        <v>0</v>
      </c>
      <c r="I56" s="38" t="str">
        <f t="shared" si="17"/>
        <v/>
      </c>
      <c r="J56" s="38" t="str">
        <f t="shared" si="18"/>
        <v/>
      </c>
      <c r="K56" s="38" t="str">
        <f t="shared" si="19"/>
        <v/>
      </c>
      <c r="L56" s="38" t="str">
        <f t="shared" si="20"/>
        <v/>
      </c>
      <c r="M56" s="38" t="str">
        <f t="shared" si="21"/>
        <v/>
      </c>
      <c r="N56" s="39" t="str">
        <f t="shared" si="22"/>
        <v/>
      </c>
      <c r="Q56" s="66">
        <f t="shared" si="12"/>
        <v>9</v>
      </c>
      <c r="S56" s="12">
        <f t="shared" si="23"/>
        <v>-0.32531758863812116</v>
      </c>
      <c r="T56" s="67">
        <f t="shared" si="24"/>
        <v>-0.30178570566846002</v>
      </c>
    </row>
    <row r="57" spans="1:20" x14ac:dyDescent="0.45">
      <c r="A57" s="37" t="s">
        <v>139</v>
      </c>
      <c r="B57" s="39" t="s">
        <v>13</v>
      </c>
      <c r="C57" s="66">
        <f>COUNTIF(Input_dopyt!$E:$E,Calc_Dopyt!B57)</f>
        <v>0</v>
      </c>
      <c r="E57" s="37">
        <f t="shared" si="13"/>
        <v>2</v>
      </c>
      <c r="F57" s="38">
        <f t="shared" si="14"/>
        <v>2</v>
      </c>
      <c r="G57" s="38">
        <f t="shared" si="15"/>
        <v>3</v>
      </c>
      <c r="H57" s="38" t="str">
        <f t="shared" si="16"/>
        <v/>
      </c>
      <c r="I57" s="38" t="str">
        <f t="shared" si="17"/>
        <v/>
      </c>
      <c r="J57" s="38" t="str">
        <f t="shared" si="18"/>
        <v/>
      </c>
      <c r="K57" s="38" t="str">
        <f t="shared" si="19"/>
        <v/>
      </c>
      <c r="L57" s="38" t="str">
        <f t="shared" si="20"/>
        <v/>
      </c>
      <c r="M57" s="38" t="str">
        <f t="shared" si="21"/>
        <v/>
      </c>
      <c r="N57" s="39" t="str">
        <f t="shared" si="22"/>
        <v/>
      </c>
      <c r="Q57" s="66">
        <f t="shared" si="12"/>
        <v>7</v>
      </c>
      <c r="S57" s="12">
        <f t="shared" si="23"/>
        <v>-0.88300488344632888</v>
      </c>
      <c r="T57" s="67">
        <f t="shared" si="24"/>
        <v>-0.74522592624252382</v>
      </c>
    </row>
    <row r="58" spans="1:20" x14ac:dyDescent="0.45">
      <c r="A58" s="37" t="s">
        <v>152</v>
      </c>
      <c r="B58" s="39" t="s">
        <v>51</v>
      </c>
      <c r="C58" s="66">
        <f>COUNTIF(Input_dopyt!$E:$E,Calc_Dopyt!B58)</f>
        <v>1</v>
      </c>
      <c r="E58" s="37">
        <f t="shared" si="13"/>
        <v>1</v>
      </c>
      <c r="F58" s="38">
        <f t="shared" si="14"/>
        <v>0</v>
      </c>
      <c r="G58" s="38">
        <f t="shared" si="15"/>
        <v>1</v>
      </c>
      <c r="H58" s="38">
        <f t="shared" si="16"/>
        <v>1</v>
      </c>
      <c r="I58" s="38">
        <f t="shared" si="17"/>
        <v>5</v>
      </c>
      <c r="J58" s="38" t="str">
        <f t="shared" si="18"/>
        <v/>
      </c>
      <c r="K58" s="38" t="str">
        <f t="shared" si="19"/>
        <v/>
      </c>
      <c r="L58" s="38" t="str">
        <f t="shared" si="20"/>
        <v/>
      </c>
      <c r="M58" s="38" t="str">
        <f t="shared" si="21"/>
        <v/>
      </c>
      <c r="N58" s="39" t="str">
        <f t="shared" si="22"/>
        <v/>
      </c>
      <c r="Q58" s="66">
        <f t="shared" si="12"/>
        <v>9</v>
      </c>
      <c r="S58" s="12">
        <f t="shared" si="23"/>
        <v>-0.32531758863812116</v>
      </c>
      <c r="T58" s="67">
        <f t="shared" si="24"/>
        <v>-0.30178570566846002</v>
      </c>
    </row>
    <row r="59" spans="1:20" x14ac:dyDescent="0.45">
      <c r="A59" s="37" t="s">
        <v>151</v>
      </c>
      <c r="B59" s="39" t="s">
        <v>60</v>
      </c>
      <c r="C59" s="66">
        <f>COUNTIF(Input_dopyt!$E:$E,Calc_Dopyt!B59)</f>
        <v>0</v>
      </c>
      <c r="E59" s="37">
        <f t="shared" si="13"/>
        <v>2</v>
      </c>
      <c r="F59" s="38">
        <f t="shared" si="14"/>
        <v>0</v>
      </c>
      <c r="G59" s="38">
        <f t="shared" si="15"/>
        <v>1</v>
      </c>
      <c r="H59" s="38" t="str">
        <f t="shared" si="16"/>
        <v/>
      </c>
      <c r="I59" s="38" t="str">
        <f t="shared" si="17"/>
        <v/>
      </c>
      <c r="J59" s="38" t="str">
        <f t="shared" si="18"/>
        <v/>
      </c>
      <c r="K59" s="38" t="str">
        <f t="shared" si="19"/>
        <v/>
      </c>
      <c r="L59" s="38" t="str">
        <f t="shared" si="20"/>
        <v/>
      </c>
      <c r="M59" s="38" t="str">
        <f t="shared" si="21"/>
        <v/>
      </c>
      <c r="N59" s="39" t="str">
        <f t="shared" si="22"/>
        <v/>
      </c>
      <c r="Q59" s="66">
        <f t="shared" si="12"/>
        <v>3</v>
      </c>
      <c r="S59" s="12">
        <f t="shared" si="23"/>
        <v>-0.88300488344632888</v>
      </c>
      <c r="T59" s="67">
        <f t="shared" si="24"/>
        <v>-1.6321063673906513</v>
      </c>
    </row>
    <row r="60" spans="1:20" x14ac:dyDescent="0.45">
      <c r="A60" s="37" t="s">
        <v>140</v>
      </c>
      <c r="B60" s="39" t="s">
        <v>56</v>
      </c>
      <c r="C60" s="66">
        <f>COUNTIF(Input_dopyt!$E:$E,Calc_Dopyt!B60)</f>
        <v>0</v>
      </c>
      <c r="E60" s="37">
        <f t="shared" si="13"/>
        <v>1</v>
      </c>
      <c r="F60" s="38">
        <f t="shared" si="14"/>
        <v>0</v>
      </c>
      <c r="G60" s="38">
        <f t="shared" si="15"/>
        <v>1</v>
      </c>
      <c r="H60" s="38">
        <f t="shared" si="16"/>
        <v>0</v>
      </c>
      <c r="I60" s="38">
        <f t="shared" si="17"/>
        <v>3</v>
      </c>
      <c r="J60" s="38" t="str">
        <f t="shared" si="18"/>
        <v/>
      </c>
      <c r="K60" s="38" t="str">
        <f t="shared" si="19"/>
        <v/>
      </c>
      <c r="L60" s="38" t="str">
        <f t="shared" si="20"/>
        <v/>
      </c>
      <c r="M60" s="38" t="str">
        <f t="shared" si="21"/>
        <v/>
      </c>
      <c r="N60" s="39" t="str">
        <f t="shared" si="22"/>
        <v/>
      </c>
      <c r="Q60" s="66">
        <f t="shared" si="12"/>
        <v>5</v>
      </c>
      <c r="S60" s="12">
        <f t="shared" si="23"/>
        <v>-0.88300488344632888</v>
      </c>
      <c r="T60" s="67">
        <f t="shared" si="24"/>
        <v>-1.1886661468165876</v>
      </c>
    </row>
    <row r="61" spans="1:20" x14ac:dyDescent="0.45">
      <c r="A61" s="37" t="s">
        <v>138</v>
      </c>
      <c r="B61" s="39" t="s">
        <v>58</v>
      </c>
      <c r="C61" s="66">
        <f>COUNTIF(Input_dopyt!$E:$E,Calc_Dopyt!B61)</f>
        <v>0</v>
      </c>
      <c r="E61" s="37">
        <f t="shared" si="13"/>
        <v>1</v>
      </c>
      <c r="F61" s="38">
        <f t="shared" si="14"/>
        <v>0</v>
      </c>
      <c r="G61" s="38">
        <f t="shared" si="15"/>
        <v>0</v>
      </c>
      <c r="H61" s="38" t="str">
        <f t="shared" si="16"/>
        <v/>
      </c>
      <c r="I61" s="38" t="str">
        <f t="shared" si="17"/>
        <v/>
      </c>
      <c r="J61" s="38" t="str">
        <f t="shared" si="18"/>
        <v/>
      </c>
      <c r="K61" s="38" t="str">
        <f t="shared" si="19"/>
        <v/>
      </c>
      <c r="L61" s="38" t="str">
        <f t="shared" si="20"/>
        <v/>
      </c>
      <c r="M61" s="38" t="str">
        <f t="shared" si="21"/>
        <v/>
      </c>
      <c r="N61" s="39" t="str">
        <f t="shared" si="22"/>
        <v/>
      </c>
      <c r="Q61" s="66">
        <f t="shared" si="12"/>
        <v>1</v>
      </c>
      <c r="S61" s="12">
        <f t="shared" si="23"/>
        <v>-0.88300488344632888</v>
      </c>
      <c r="T61" s="67">
        <f t="shared" si="24"/>
        <v>-2.0755465879647153</v>
      </c>
    </row>
    <row r="62" spans="1:20" x14ac:dyDescent="0.45">
      <c r="A62" s="37" t="s">
        <v>98</v>
      </c>
      <c r="B62" s="39" t="s">
        <v>21</v>
      </c>
      <c r="C62" s="66">
        <f>COUNTIF(Input_dopyt!$E:$E,Calc_Dopyt!B62)</f>
        <v>3</v>
      </c>
      <c r="E62" s="37">
        <f t="shared" si="13"/>
        <v>3</v>
      </c>
      <c r="F62" s="38">
        <f t="shared" si="14"/>
        <v>0</v>
      </c>
      <c r="G62" s="38">
        <f t="shared" si="15"/>
        <v>6</v>
      </c>
      <c r="H62" s="38">
        <f t="shared" si="16"/>
        <v>1</v>
      </c>
      <c r="I62" s="38">
        <f t="shared" si="17"/>
        <v>0</v>
      </c>
      <c r="J62" s="38" t="str">
        <f t="shared" si="18"/>
        <v/>
      </c>
      <c r="K62" s="38" t="str">
        <f t="shared" si="19"/>
        <v/>
      </c>
      <c r="L62" s="38" t="str">
        <f t="shared" si="20"/>
        <v/>
      </c>
      <c r="M62" s="38" t="str">
        <f t="shared" si="21"/>
        <v/>
      </c>
      <c r="N62" s="39" t="str">
        <f t="shared" si="22"/>
        <v/>
      </c>
      <c r="Q62" s="66">
        <f t="shared" si="12"/>
        <v>13</v>
      </c>
      <c r="S62" s="12">
        <f t="shared" si="23"/>
        <v>0.79005700097829434</v>
      </c>
      <c r="T62" s="67">
        <f t="shared" si="24"/>
        <v>0.58509473547966762</v>
      </c>
    </row>
    <row r="63" spans="1:20" x14ac:dyDescent="0.45">
      <c r="A63" s="37" t="s">
        <v>104</v>
      </c>
      <c r="B63" s="39" t="s">
        <v>22</v>
      </c>
      <c r="C63" s="66">
        <f>COUNTIF(Input_dopyt!$E:$E,Calc_Dopyt!B63)</f>
        <v>2</v>
      </c>
      <c r="E63" s="37">
        <f t="shared" si="13"/>
        <v>0</v>
      </c>
      <c r="F63" s="38">
        <f t="shared" si="14"/>
        <v>0</v>
      </c>
      <c r="G63" s="38">
        <f t="shared" si="15"/>
        <v>7</v>
      </c>
      <c r="H63" s="38">
        <f t="shared" si="16"/>
        <v>1</v>
      </c>
      <c r="I63" s="38">
        <f t="shared" si="17"/>
        <v>3</v>
      </c>
      <c r="J63" s="38">
        <f t="shared" si="18"/>
        <v>0</v>
      </c>
      <c r="K63" s="38">
        <f t="shared" si="19"/>
        <v>1</v>
      </c>
      <c r="L63" s="38" t="str">
        <f t="shared" si="20"/>
        <v/>
      </c>
      <c r="M63" s="38" t="str">
        <f t="shared" si="21"/>
        <v/>
      </c>
      <c r="N63" s="39" t="str">
        <f t="shared" si="22"/>
        <v/>
      </c>
      <c r="Q63" s="66">
        <f t="shared" si="12"/>
        <v>14</v>
      </c>
      <c r="S63" s="12">
        <f t="shared" si="23"/>
        <v>0.23236970617008659</v>
      </c>
      <c r="T63" s="67">
        <f t="shared" si="24"/>
        <v>0.80681484576669948</v>
      </c>
    </row>
    <row r="64" spans="1:20" x14ac:dyDescent="0.45">
      <c r="A64" s="37" t="s">
        <v>114</v>
      </c>
      <c r="B64" s="39" t="s">
        <v>9</v>
      </c>
      <c r="C64" s="66">
        <f>COUNTIF(Input_dopyt!$E:$E,Calc_Dopyt!B64)</f>
        <v>0</v>
      </c>
      <c r="E64" s="37">
        <f t="shared" si="13"/>
        <v>1</v>
      </c>
      <c r="F64" s="38">
        <f t="shared" si="14"/>
        <v>1</v>
      </c>
      <c r="G64" s="38">
        <f t="shared" si="15"/>
        <v>1</v>
      </c>
      <c r="H64" s="38">
        <f t="shared" si="16"/>
        <v>6</v>
      </c>
      <c r="I64" s="38" t="str">
        <f t="shared" si="17"/>
        <v/>
      </c>
      <c r="J64" s="38" t="str">
        <f t="shared" si="18"/>
        <v/>
      </c>
      <c r="K64" s="38" t="str">
        <f t="shared" si="19"/>
        <v/>
      </c>
      <c r="L64" s="38" t="str">
        <f t="shared" si="20"/>
        <v/>
      </c>
      <c r="M64" s="38" t="str">
        <f t="shared" si="21"/>
        <v/>
      </c>
      <c r="N64" s="39" t="str">
        <f t="shared" si="22"/>
        <v/>
      </c>
      <c r="Q64" s="66">
        <f t="shared" si="12"/>
        <v>9</v>
      </c>
      <c r="S64" s="12">
        <f t="shared" si="23"/>
        <v>-0.88300488344632888</v>
      </c>
      <c r="T64" s="67">
        <f t="shared" si="24"/>
        <v>-0.30178570566846002</v>
      </c>
    </row>
    <row r="65" spans="1:20" x14ac:dyDescent="0.45">
      <c r="A65" s="37" t="s">
        <v>115</v>
      </c>
      <c r="B65" s="39" t="s">
        <v>41</v>
      </c>
      <c r="C65" s="66">
        <f>COUNTIF(Input_dopyt!$E:$E,Calc_Dopyt!B65)</f>
        <v>1</v>
      </c>
      <c r="E65" s="37">
        <f t="shared" si="13"/>
        <v>3</v>
      </c>
      <c r="F65" s="38">
        <f t="shared" si="14"/>
        <v>3</v>
      </c>
      <c r="G65" s="38">
        <f t="shared" si="15"/>
        <v>1</v>
      </c>
      <c r="H65" s="38" t="str">
        <f t="shared" si="16"/>
        <v/>
      </c>
      <c r="I65" s="38" t="str">
        <f t="shared" si="17"/>
        <v/>
      </c>
      <c r="J65" s="38" t="str">
        <f t="shared" si="18"/>
        <v/>
      </c>
      <c r="K65" s="38" t="str">
        <f t="shared" si="19"/>
        <v/>
      </c>
      <c r="L65" s="38" t="str">
        <f t="shared" si="20"/>
        <v/>
      </c>
      <c r="M65" s="38" t="str">
        <f t="shared" si="21"/>
        <v/>
      </c>
      <c r="N65" s="39" t="str">
        <f t="shared" si="22"/>
        <v/>
      </c>
      <c r="Q65" s="66">
        <f t="shared" si="12"/>
        <v>8</v>
      </c>
      <c r="S65" s="12">
        <f t="shared" si="23"/>
        <v>-0.32531758863812116</v>
      </c>
      <c r="T65" s="67">
        <f t="shared" si="24"/>
        <v>-0.52350581595549195</v>
      </c>
    </row>
    <row r="66" spans="1:20" x14ac:dyDescent="0.45">
      <c r="A66" s="37" t="s">
        <v>89</v>
      </c>
      <c r="B66" s="39" t="s">
        <v>46</v>
      </c>
      <c r="C66" s="66">
        <f>COUNTIF(Input_dopyt!$E:$E,Calc_Dopyt!B66)</f>
        <v>8</v>
      </c>
      <c r="E66" s="37">
        <f t="shared" si="13"/>
        <v>0</v>
      </c>
      <c r="F66" s="38">
        <f t="shared" si="14"/>
        <v>0</v>
      </c>
      <c r="G66" s="38">
        <f t="shared" si="15"/>
        <v>1</v>
      </c>
      <c r="H66" s="38">
        <f t="shared" si="16"/>
        <v>3</v>
      </c>
      <c r="I66" s="38">
        <f t="shared" si="17"/>
        <v>0</v>
      </c>
      <c r="J66" s="38">
        <f t="shared" si="18"/>
        <v>0</v>
      </c>
      <c r="K66" s="38">
        <f t="shared" si="19"/>
        <v>1</v>
      </c>
      <c r="L66" s="38">
        <f t="shared" si="20"/>
        <v>0</v>
      </c>
      <c r="M66" s="38" t="str">
        <f t="shared" si="21"/>
        <v/>
      </c>
      <c r="N66" s="39" t="str">
        <f t="shared" si="22"/>
        <v/>
      </c>
      <c r="Q66" s="66">
        <f t="shared" si="12"/>
        <v>13</v>
      </c>
      <c r="S66" s="12">
        <f t="shared" si="23"/>
        <v>3.5784934750193331</v>
      </c>
      <c r="T66" s="67">
        <f t="shared" si="24"/>
        <v>0.58509473547966762</v>
      </c>
    </row>
    <row r="67" spans="1:20" x14ac:dyDescent="0.45">
      <c r="A67" s="37" t="s">
        <v>153</v>
      </c>
      <c r="B67" s="39" t="s">
        <v>68</v>
      </c>
      <c r="C67" s="66">
        <f>COUNTIF(Input_dopyt!$E:$E,Calc_Dopyt!B67)</f>
        <v>3</v>
      </c>
      <c r="E67" s="37">
        <f t="shared" ref="E67:E74" si="25">IFERROR(INDEX($C$3:$C$74,MATCH(B140,$B$3:$B$74,0)),"")</f>
        <v>4</v>
      </c>
      <c r="F67" s="38">
        <f t="shared" ref="F67:F74" si="26">IFERROR(INDEX($C$3:$C$74,MATCH(C140,$B$3:$B$74,0)),"")</f>
        <v>2</v>
      </c>
      <c r="G67" s="38">
        <f t="shared" ref="G67:G74" si="27">IFERROR(INDEX($C$3:$C$74,MATCH(D140,$B$3:$B$74,0)),"")</f>
        <v>0</v>
      </c>
      <c r="H67" s="38" t="str">
        <f t="shared" ref="H67:H74" si="28">IFERROR(INDEX($C$3:$C$74,MATCH(E140,$B$3:$B$74,0)),"")</f>
        <v/>
      </c>
      <c r="I67" s="38" t="str">
        <f t="shared" ref="I67:I74" si="29">IFERROR(INDEX($C$3:$C$74,MATCH(F140,$B$3:$B$74,0)),"")</f>
        <v/>
      </c>
      <c r="J67" s="38" t="str">
        <f t="shared" ref="J67:J74" si="30">IFERROR(INDEX($C$3:$C$74,MATCH(G140,$B$3:$B$74,0)),"")</f>
        <v/>
      </c>
      <c r="K67" s="38" t="str">
        <f t="shared" ref="K67:K74" si="31">IFERROR(INDEX($C$3:$C$74,MATCH(H140,$B$3:$B$74,0)),"")</f>
        <v/>
      </c>
      <c r="L67" s="38" t="str">
        <f t="shared" ref="L67:L74" si="32">IFERROR(INDEX($C$3:$C$74,MATCH(I140,$B$3:$B$74,0)),"")</f>
        <v/>
      </c>
      <c r="M67" s="38" t="str">
        <f t="shared" ref="M67:M74" si="33">IFERROR(INDEX($C$3:$C$74,MATCH(J140,$B$3:$B$74,0)),"")</f>
        <v/>
      </c>
      <c r="N67" s="39" t="str">
        <f t="shared" ref="N67:N74" si="34">IFERROR(INDEX($C$3:$C$74,MATCH(K140,$B$3:$B$74,0)),"")</f>
        <v/>
      </c>
      <c r="Q67" s="66">
        <f t="shared" si="12"/>
        <v>9</v>
      </c>
      <c r="S67" s="12">
        <f t="shared" ref="S67:S74" si="35">(C67-AVERAGE($C$3:$C$74))/_xlfn.STDEV.P($C$3:$C$74)</f>
        <v>0.79005700097829434</v>
      </c>
      <c r="T67" s="67">
        <f t="shared" si="24"/>
        <v>-0.30178570566846002</v>
      </c>
    </row>
    <row r="68" spans="1:20" x14ac:dyDescent="0.45">
      <c r="A68" s="37" t="s">
        <v>126</v>
      </c>
      <c r="B68" s="39" t="s">
        <v>44</v>
      </c>
      <c r="C68" s="66">
        <f>COUNTIF(Input_dopyt!$E:$E,Calc_Dopyt!B68)</f>
        <v>2</v>
      </c>
      <c r="E68" s="37">
        <f t="shared" si="25"/>
        <v>0</v>
      </c>
      <c r="F68" s="38">
        <f t="shared" si="26"/>
        <v>1</v>
      </c>
      <c r="G68" s="38">
        <f t="shared" si="27"/>
        <v>3</v>
      </c>
      <c r="H68" s="38">
        <f t="shared" si="28"/>
        <v>6</v>
      </c>
      <c r="I68" s="38">
        <f t="shared" si="29"/>
        <v>4</v>
      </c>
      <c r="J68" s="38" t="str">
        <f t="shared" si="30"/>
        <v/>
      </c>
      <c r="K68" s="38" t="str">
        <f t="shared" si="31"/>
        <v/>
      </c>
      <c r="L68" s="38" t="str">
        <f t="shared" si="32"/>
        <v/>
      </c>
      <c r="M68" s="38" t="str">
        <f t="shared" si="33"/>
        <v/>
      </c>
      <c r="N68" s="39" t="str">
        <f t="shared" si="34"/>
        <v/>
      </c>
      <c r="Q68" s="66">
        <f t="shared" ref="Q68:Q74" si="36">SUM(C68:N68)</f>
        <v>16</v>
      </c>
      <c r="S68" s="12">
        <f t="shared" si="35"/>
        <v>0.23236970617008659</v>
      </c>
      <c r="T68" s="67">
        <f t="shared" ref="T68:T74" si="37">(Q68-AVERAGE($Q$3:$Q$74))/_xlfn.STDEV.P($Q$3:$Q$74)</f>
        <v>1.2502550663407632</v>
      </c>
    </row>
    <row r="69" spans="1:20" x14ac:dyDescent="0.45">
      <c r="A69" s="37" t="s">
        <v>142</v>
      </c>
      <c r="B69" s="39" t="s">
        <v>55</v>
      </c>
      <c r="C69" s="66">
        <f>COUNTIF(Input_dopyt!$E:$E,Calc_Dopyt!B69)</f>
        <v>0</v>
      </c>
      <c r="E69" s="37">
        <f t="shared" si="25"/>
        <v>5</v>
      </c>
      <c r="F69" s="38">
        <f t="shared" si="26"/>
        <v>1</v>
      </c>
      <c r="G69" s="38">
        <f t="shared" si="27"/>
        <v>0</v>
      </c>
      <c r="H69" s="38">
        <f t="shared" si="28"/>
        <v>1</v>
      </c>
      <c r="I69" s="38">
        <f t="shared" si="29"/>
        <v>4</v>
      </c>
      <c r="J69" s="38">
        <f t="shared" si="30"/>
        <v>3</v>
      </c>
      <c r="K69" s="38">
        <f t="shared" si="31"/>
        <v>2</v>
      </c>
      <c r="L69" s="38" t="str">
        <f t="shared" si="32"/>
        <v/>
      </c>
      <c r="M69" s="38" t="str">
        <f t="shared" si="33"/>
        <v/>
      </c>
      <c r="N69" s="39" t="str">
        <f t="shared" si="34"/>
        <v/>
      </c>
      <c r="Q69" s="66">
        <f t="shared" si="36"/>
        <v>16</v>
      </c>
      <c r="S69" s="12">
        <f t="shared" si="35"/>
        <v>-0.88300488344632888</v>
      </c>
      <c r="T69" s="67">
        <f t="shared" si="37"/>
        <v>1.2502550663407632</v>
      </c>
    </row>
    <row r="70" spans="1:20" x14ac:dyDescent="0.45">
      <c r="A70" s="37" t="s">
        <v>116</v>
      </c>
      <c r="B70" s="39" t="s">
        <v>36</v>
      </c>
      <c r="C70" s="66">
        <f>COUNTIF(Input_dopyt!$E:$E,Calc_Dopyt!B70)</f>
        <v>1</v>
      </c>
      <c r="E70" s="37">
        <f t="shared" si="25"/>
        <v>1</v>
      </c>
      <c r="F70" s="38">
        <f t="shared" si="26"/>
        <v>3</v>
      </c>
      <c r="G70" s="38">
        <f t="shared" si="27"/>
        <v>1</v>
      </c>
      <c r="H70" s="38">
        <f t="shared" si="28"/>
        <v>1</v>
      </c>
      <c r="I70" s="38">
        <f t="shared" si="29"/>
        <v>0</v>
      </c>
      <c r="J70" s="38">
        <f t="shared" si="30"/>
        <v>2</v>
      </c>
      <c r="K70" s="38">
        <f t="shared" si="31"/>
        <v>6</v>
      </c>
      <c r="L70" s="38">
        <f t="shared" si="32"/>
        <v>1</v>
      </c>
      <c r="M70" s="38" t="str">
        <f t="shared" si="33"/>
        <v/>
      </c>
      <c r="N70" s="39" t="str">
        <f t="shared" si="34"/>
        <v/>
      </c>
      <c r="Q70" s="66">
        <f t="shared" si="36"/>
        <v>16</v>
      </c>
      <c r="S70" s="12">
        <f t="shared" si="35"/>
        <v>-0.32531758863812116</v>
      </c>
      <c r="T70" s="67">
        <f t="shared" si="37"/>
        <v>1.2502550663407632</v>
      </c>
    </row>
    <row r="71" spans="1:20" x14ac:dyDescent="0.45">
      <c r="A71" s="37" t="s">
        <v>128</v>
      </c>
      <c r="B71" s="39" t="s">
        <v>31</v>
      </c>
      <c r="C71" s="66">
        <f>COUNTIF(Input_dopyt!$E:$E,Calc_Dopyt!B71)</f>
        <v>1</v>
      </c>
      <c r="E71" s="37">
        <f t="shared" si="25"/>
        <v>1</v>
      </c>
      <c r="F71" s="38">
        <f t="shared" si="26"/>
        <v>0</v>
      </c>
      <c r="G71" s="38">
        <f t="shared" si="27"/>
        <v>1</v>
      </c>
      <c r="H71" s="38">
        <f t="shared" si="28"/>
        <v>4</v>
      </c>
      <c r="I71" s="38">
        <f t="shared" si="29"/>
        <v>1</v>
      </c>
      <c r="J71" s="38">
        <f t="shared" si="30"/>
        <v>6</v>
      </c>
      <c r="K71" s="38" t="str">
        <f t="shared" si="31"/>
        <v/>
      </c>
      <c r="L71" s="38" t="str">
        <f t="shared" si="32"/>
        <v/>
      </c>
      <c r="M71" s="38" t="str">
        <f t="shared" si="33"/>
        <v/>
      </c>
      <c r="N71" s="39" t="str">
        <f t="shared" si="34"/>
        <v/>
      </c>
      <c r="Q71" s="66">
        <f t="shared" si="36"/>
        <v>14</v>
      </c>
      <c r="S71" s="12">
        <f t="shared" si="35"/>
        <v>-0.32531758863812116</v>
      </c>
      <c r="T71" s="67">
        <f t="shared" si="37"/>
        <v>0.80681484576669948</v>
      </c>
    </row>
    <row r="72" spans="1:20" x14ac:dyDescent="0.45">
      <c r="A72" s="37" t="s">
        <v>129</v>
      </c>
      <c r="B72" s="39" t="s">
        <v>6</v>
      </c>
      <c r="C72" s="66">
        <f>COUNTIF(Input_dopyt!$E:$E,Calc_Dopyt!B72)</f>
        <v>1</v>
      </c>
      <c r="E72" s="37">
        <f t="shared" si="25"/>
        <v>0</v>
      </c>
      <c r="F72" s="38">
        <f t="shared" si="26"/>
        <v>1</v>
      </c>
      <c r="G72" s="38">
        <f t="shared" si="27"/>
        <v>1</v>
      </c>
      <c r="H72" s="38">
        <f t="shared" si="28"/>
        <v>1</v>
      </c>
      <c r="I72" s="38">
        <f t="shared" si="29"/>
        <v>6</v>
      </c>
      <c r="J72" s="38">
        <f t="shared" si="30"/>
        <v>0</v>
      </c>
      <c r="K72" s="38" t="str">
        <f t="shared" si="31"/>
        <v/>
      </c>
      <c r="L72" s="38" t="str">
        <f t="shared" si="32"/>
        <v/>
      </c>
      <c r="M72" s="38" t="str">
        <f t="shared" si="33"/>
        <v/>
      </c>
      <c r="N72" s="39" t="str">
        <f t="shared" si="34"/>
        <v/>
      </c>
      <c r="Q72" s="66">
        <f t="shared" si="36"/>
        <v>10</v>
      </c>
      <c r="S72" s="12">
        <f t="shared" si="35"/>
        <v>-0.32531758863812116</v>
      </c>
      <c r="T72" s="67">
        <f t="shared" si="37"/>
        <v>-8.0065595381428101E-2</v>
      </c>
    </row>
    <row r="73" spans="1:20" x14ac:dyDescent="0.45">
      <c r="A73" s="37" t="s">
        <v>105</v>
      </c>
      <c r="B73" s="39" t="s">
        <v>69</v>
      </c>
      <c r="C73" s="66">
        <f>COUNTIF(Input_dopyt!$E:$E,Calc_Dopyt!B73)</f>
        <v>1</v>
      </c>
      <c r="E73" s="37">
        <f t="shared" si="25"/>
        <v>2</v>
      </c>
      <c r="F73" s="38">
        <f t="shared" si="26"/>
        <v>7</v>
      </c>
      <c r="G73" s="38">
        <f t="shared" si="27"/>
        <v>4</v>
      </c>
      <c r="H73" s="38">
        <f t="shared" si="28"/>
        <v>1</v>
      </c>
      <c r="I73" s="38">
        <f t="shared" si="29"/>
        <v>1</v>
      </c>
      <c r="J73" s="38" t="str">
        <f t="shared" si="30"/>
        <v/>
      </c>
      <c r="K73" s="38" t="str">
        <f t="shared" si="31"/>
        <v/>
      </c>
      <c r="L73" s="38" t="str">
        <f t="shared" si="32"/>
        <v/>
      </c>
      <c r="M73" s="38" t="str">
        <f t="shared" si="33"/>
        <v/>
      </c>
      <c r="N73" s="39" t="str">
        <f t="shared" si="34"/>
        <v/>
      </c>
      <c r="Q73" s="66">
        <f t="shared" si="36"/>
        <v>16</v>
      </c>
      <c r="S73" s="12">
        <f t="shared" si="35"/>
        <v>-0.32531758863812116</v>
      </c>
      <c r="T73" s="67">
        <f t="shared" si="37"/>
        <v>1.2502550663407632</v>
      </c>
    </row>
    <row r="74" spans="1:20" ht="17" thickBot="1" x14ac:dyDescent="0.5">
      <c r="A74" s="43" t="s">
        <v>127</v>
      </c>
      <c r="B74" s="45" t="s">
        <v>7</v>
      </c>
      <c r="C74" s="66">
        <f>COUNTIF(Input_dopyt!$E:$E,Calc_Dopyt!B74)</f>
        <v>1</v>
      </c>
      <c r="E74" s="43">
        <f t="shared" si="25"/>
        <v>1</v>
      </c>
      <c r="F74" s="44">
        <f t="shared" si="26"/>
        <v>0</v>
      </c>
      <c r="G74" s="44">
        <f t="shared" si="27"/>
        <v>0</v>
      </c>
      <c r="H74" s="44">
        <f t="shared" si="28"/>
        <v>2</v>
      </c>
      <c r="I74" s="44">
        <f t="shared" si="29"/>
        <v>6</v>
      </c>
      <c r="J74" s="44">
        <f t="shared" si="30"/>
        <v>3</v>
      </c>
      <c r="K74" s="44">
        <f t="shared" si="31"/>
        <v>1</v>
      </c>
      <c r="L74" s="44">
        <f t="shared" si="32"/>
        <v>1</v>
      </c>
      <c r="M74" s="44" t="str">
        <f t="shared" si="33"/>
        <v/>
      </c>
      <c r="N74" s="45" t="str">
        <f t="shared" si="34"/>
        <v/>
      </c>
      <c r="Q74" s="9">
        <f t="shared" si="36"/>
        <v>15</v>
      </c>
      <c r="S74" s="16">
        <f t="shared" si="35"/>
        <v>-0.32531758863812116</v>
      </c>
      <c r="T74" s="68">
        <f t="shared" si="37"/>
        <v>1.0285349560537314</v>
      </c>
    </row>
    <row r="76" spans="1:20" x14ac:dyDescent="0.45">
      <c r="A76" s="20" t="s">
        <v>0</v>
      </c>
      <c r="B76" s="20" t="s">
        <v>1</v>
      </c>
      <c r="C76" s="20" t="s">
        <v>2</v>
      </c>
      <c r="D76" s="20" t="s">
        <v>3</v>
      </c>
      <c r="E76" s="21" t="s">
        <v>4</v>
      </c>
      <c r="F76" s="19"/>
      <c r="G76" s="19"/>
      <c r="H76" s="19"/>
      <c r="I76" s="19"/>
      <c r="J76" s="19"/>
      <c r="K76" s="19"/>
    </row>
    <row r="77" spans="1:20" x14ac:dyDescent="0.45">
      <c r="A77" s="23" t="s">
        <v>5</v>
      </c>
      <c r="B77" s="23" t="s">
        <v>6</v>
      </c>
      <c r="C77" s="23" t="s">
        <v>7</v>
      </c>
      <c r="D77" s="23" t="s">
        <v>8</v>
      </c>
      <c r="E77" s="24" t="s">
        <v>9</v>
      </c>
      <c r="F77" s="24" t="s">
        <v>10</v>
      </c>
      <c r="G77" s="24" t="s">
        <v>11</v>
      </c>
      <c r="H77" s="23" t="s">
        <v>23</v>
      </c>
      <c r="I77" s="19"/>
      <c r="J77" s="19"/>
      <c r="K77" s="19"/>
    </row>
    <row r="78" spans="1:20" x14ac:dyDescent="0.45">
      <c r="A78" s="25" t="s">
        <v>12</v>
      </c>
      <c r="B78" s="25" t="s">
        <v>13</v>
      </c>
      <c r="C78" s="25" t="s">
        <v>14</v>
      </c>
      <c r="D78" s="25" t="s">
        <v>15</v>
      </c>
      <c r="E78" s="25" t="s">
        <v>16</v>
      </c>
      <c r="F78" s="25" t="s">
        <v>56</v>
      </c>
      <c r="G78" s="19"/>
      <c r="H78" s="19"/>
      <c r="I78" s="19"/>
      <c r="J78" s="19"/>
      <c r="K78" s="19"/>
    </row>
    <row r="79" spans="1:20" x14ac:dyDescent="0.45">
      <c r="A79" s="26" t="s">
        <v>17</v>
      </c>
      <c r="B79" s="26" t="s">
        <v>18</v>
      </c>
      <c r="C79" s="26" t="s">
        <v>19</v>
      </c>
      <c r="D79" s="26" t="s">
        <v>20</v>
      </c>
      <c r="E79" s="26" t="s">
        <v>21</v>
      </c>
      <c r="F79" s="27" t="s">
        <v>22</v>
      </c>
      <c r="G79" s="19"/>
      <c r="H79" s="19"/>
      <c r="I79" s="19"/>
      <c r="J79" s="19"/>
      <c r="K79" s="19"/>
    </row>
    <row r="80" spans="1:20" x14ac:dyDescent="0.45">
      <c r="A80" s="23" t="s">
        <v>8</v>
      </c>
      <c r="B80" s="23" t="s">
        <v>5</v>
      </c>
      <c r="C80" s="23" t="s">
        <v>7</v>
      </c>
      <c r="D80" s="23" t="s">
        <v>23</v>
      </c>
      <c r="E80" s="23" t="s">
        <v>25</v>
      </c>
      <c r="F80" s="23" t="s">
        <v>26</v>
      </c>
      <c r="G80" s="24" t="s">
        <v>27</v>
      </c>
      <c r="H80" s="28" t="s">
        <v>28</v>
      </c>
      <c r="I80" s="25" t="s">
        <v>29</v>
      </c>
      <c r="J80"/>
      <c r="K80"/>
    </row>
    <row r="81" spans="1:11" x14ac:dyDescent="0.45">
      <c r="A81" s="23" t="s">
        <v>30</v>
      </c>
      <c r="B81" s="23" t="s">
        <v>31</v>
      </c>
      <c r="C81" s="23" t="s">
        <v>6</v>
      </c>
      <c r="D81" s="23" t="s">
        <v>7</v>
      </c>
      <c r="E81" s="23" t="s">
        <v>32</v>
      </c>
      <c r="F81" s="27" t="s">
        <v>33</v>
      </c>
      <c r="G81" s="19"/>
      <c r="H81" s="19"/>
      <c r="I81" s="19"/>
      <c r="J81" s="19"/>
      <c r="K81" s="19"/>
    </row>
    <row r="82" spans="1:11" x14ac:dyDescent="0.45">
      <c r="A82" s="24" t="s">
        <v>34</v>
      </c>
      <c r="B82" s="24" t="s">
        <v>35</v>
      </c>
      <c r="C82" s="24" t="s">
        <v>36</v>
      </c>
      <c r="D82" s="26" t="s">
        <v>37</v>
      </c>
      <c r="E82" s="19"/>
      <c r="F82" s="19"/>
      <c r="G82" s="19"/>
      <c r="H82" s="19"/>
      <c r="I82" s="19"/>
      <c r="J82" s="19"/>
      <c r="K82" s="19"/>
    </row>
    <row r="83" spans="1:11" x14ac:dyDescent="0.45">
      <c r="A83" s="24" t="s">
        <v>35</v>
      </c>
      <c r="B83" s="24" t="s">
        <v>36</v>
      </c>
      <c r="C83" s="24" t="s">
        <v>38</v>
      </c>
      <c r="D83" s="24" t="s">
        <v>39</v>
      </c>
      <c r="E83" s="24" t="s">
        <v>34</v>
      </c>
      <c r="F83"/>
      <c r="G83" s="19"/>
      <c r="H83" s="19"/>
      <c r="I83" s="19"/>
      <c r="J83" s="19"/>
      <c r="K83" s="19"/>
    </row>
    <row r="84" spans="1:11" x14ac:dyDescent="0.45">
      <c r="A84" s="24" t="s">
        <v>40</v>
      </c>
      <c r="B84" s="24" t="s">
        <v>36</v>
      </c>
      <c r="C84" s="24" t="s">
        <v>10</v>
      </c>
      <c r="D84" s="24" t="s">
        <v>11</v>
      </c>
      <c r="E84" s="24" t="s">
        <v>27</v>
      </c>
      <c r="F84" s="24" t="s">
        <v>41</v>
      </c>
      <c r="G84" s="24" t="s">
        <v>39</v>
      </c>
      <c r="H84"/>
      <c r="I84" s="19"/>
      <c r="J84" s="19"/>
      <c r="K84" s="19"/>
    </row>
    <row r="85" spans="1:11" x14ac:dyDescent="0.45">
      <c r="A85" s="21" t="s">
        <v>4</v>
      </c>
      <c r="B85" s="20" t="s">
        <v>0</v>
      </c>
      <c r="C85" s="20" t="s">
        <v>3</v>
      </c>
      <c r="D85" s="21" t="s">
        <v>42</v>
      </c>
      <c r="E85" s="27" t="s">
        <v>43</v>
      </c>
      <c r="F85" s="19"/>
      <c r="G85" s="19"/>
      <c r="H85" s="19"/>
      <c r="I85" s="19"/>
      <c r="J85" s="19"/>
      <c r="K85" s="19"/>
    </row>
    <row r="86" spans="1:11" x14ac:dyDescent="0.45">
      <c r="A86" s="23" t="s">
        <v>23</v>
      </c>
      <c r="B86" s="23" t="s">
        <v>7</v>
      </c>
      <c r="C86" s="23" t="s">
        <v>44</v>
      </c>
      <c r="D86" s="23" t="s">
        <v>45</v>
      </c>
      <c r="E86" s="23" t="s">
        <v>24</v>
      </c>
      <c r="F86" s="23" t="s">
        <v>8</v>
      </c>
      <c r="G86" s="23" t="s">
        <v>5</v>
      </c>
      <c r="H86" s="19"/>
      <c r="I86" s="19"/>
      <c r="J86" s="19"/>
      <c r="K86" s="19"/>
    </row>
    <row r="87" spans="1:11" x14ac:dyDescent="0.45">
      <c r="A87" s="21" t="s">
        <v>42</v>
      </c>
      <c r="B87" s="20" t="s">
        <v>3</v>
      </c>
      <c r="C87" s="20" t="s">
        <v>4</v>
      </c>
      <c r="D87" s="21" t="s">
        <v>46</v>
      </c>
      <c r="E87" s="21" t="s">
        <v>47</v>
      </c>
      <c r="F87" s="27" t="s">
        <v>48</v>
      </c>
      <c r="G87" s="27" t="s">
        <v>49</v>
      </c>
      <c r="H87" s="27" t="s">
        <v>43</v>
      </c>
      <c r="I87" s="19"/>
      <c r="J87" s="19"/>
      <c r="K87" s="19"/>
    </row>
    <row r="88" spans="1:11" x14ac:dyDescent="0.45">
      <c r="A88" s="28" t="s">
        <v>50</v>
      </c>
      <c r="B88" s="28" t="s">
        <v>51</v>
      </c>
      <c r="C88" s="28" t="s">
        <v>28</v>
      </c>
      <c r="D88" s="28" t="s">
        <v>52</v>
      </c>
      <c r="E88" s="25" t="s">
        <v>15</v>
      </c>
      <c r="F88" s="19"/>
      <c r="G88" s="19"/>
      <c r="H88" s="19"/>
      <c r="I88" s="19"/>
      <c r="J88" s="19"/>
      <c r="K88" s="19"/>
    </row>
    <row r="89" spans="1:11" x14ac:dyDescent="0.45">
      <c r="A89" s="21" t="s">
        <v>47</v>
      </c>
      <c r="B89" s="21" t="s">
        <v>46</v>
      </c>
      <c r="C89" s="21" t="s">
        <v>42</v>
      </c>
      <c r="D89" s="21" t="s">
        <v>53</v>
      </c>
      <c r="E89" s="29" t="s">
        <v>48</v>
      </c>
      <c r="F89" s="29" t="s">
        <v>22</v>
      </c>
      <c r="G89" s="19"/>
      <c r="H89" s="19"/>
      <c r="I89" s="19"/>
      <c r="J89" s="19"/>
      <c r="K89" s="19"/>
    </row>
    <row r="90" spans="1:11" x14ac:dyDescent="0.45">
      <c r="A90" s="25" t="s">
        <v>54</v>
      </c>
      <c r="B90" s="25" t="s">
        <v>55</v>
      </c>
      <c r="C90" s="25" t="s">
        <v>56</v>
      </c>
      <c r="D90" s="25" t="s">
        <v>57</v>
      </c>
      <c r="E90" s="25" t="s">
        <v>58</v>
      </c>
      <c r="F90" s="28" t="s">
        <v>59</v>
      </c>
      <c r="G90" s="28" t="s">
        <v>60</v>
      </c>
      <c r="H90" s="19"/>
      <c r="I90" s="19"/>
      <c r="J90" s="19"/>
      <c r="K90" s="19"/>
    </row>
    <row r="91" spans="1:11" x14ac:dyDescent="0.45">
      <c r="A91" s="26" t="s">
        <v>61</v>
      </c>
      <c r="B91" s="26" t="s">
        <v>21</v>
      </c>
      <c r="C91" s="26" t="s">
        <v>20</v>
      </c>
      <c r="D91" s="26" t="s">
        <v>62</v>
      </c>
      <c r="E91" s="26" t="s">
        <v>37</v>
      </c>
      <c r="F91" s="24" t="s">
        <v>36</v>
      </c>
      <c r="G91" s="19"/>
      <c r="H91" s="19"/>
    </row>
    <row r="92" spans="1:11" x14ac:dyDescent="0.45">
      <c r="A92" s="23" t="s">
        <v>32</v>
      </c>
      <c r="B92" s="23" t="s">
        <v>44</v>
      </c>
      <c r="C92" s="23" t="s">
        <v>7</v>
      </c>
      <c r="D92" s="23" t="s">
        <v>30</v>
      </c>
      <c r="E92" s="27" t="s">
        <v>33</v>
      </c>
      <c r="F92" s="19"/>
      <c r="G92" s="19"/>
      <c r="H92" s="19"/>
    </row>
    <row r="93" spans="1:11" x14ac:dyDescent="0.45">
      <c r="A93" s="28" t="s">
        <v>63</v>
      </c>
      <c r="B93" s="28" t="s">
        <v>52</v>
      </c>
      <c r="C93" s="19"/>
      <c r="D93" s="19"/>
      <c r="E93" s="19"/>
      <c r="F93" s="19"/>
      <c r="G93" s="19"/>
      <c r="H93" s="19"/>
    </row>
    <row r="94" spans="1:11" x14ac:dyDescent="0.45">
      <c r="A94" s="25" t="s">
        <v>64</v>
      </c>
      <c r="B94" s="25" t="s">
        <v>29</v>
      </c>
      <c r="C94" s="25" t="s">
        <v>13</v>
      </c>
      <c r="D94" s="25" t="s">
        <v>65</v>
      </c>
      <c r="E94" s="25" t="s">
        <v>66</v>
      </c>
      <c r="F94" s="19"/>
      <c r="G94" s="19"/>
      <c r="H94" s="19"/>
    </row>
    <row r="95" spans="1:11" x14ac:dyDescent="0.45">
      <c r="A95" s="24" t="s">
        <v>38</v>
      </c>
      <c r="B95" s="24" t="s">
        <v>36</v>
      </c>
      <c r="C95" s="24" t="s">
        <v>35</v>
      </c>
      <c r="D95" s="19"/>
      <c r="E95" s="19"/>
      <c r="F95" s="19"/>
      <c r="G95" s="19"/>
      <c r="H95" s="19"/>
    </row>
    <row r="96" spans="1:11" x14ac:dyDescent="0.45">
      <c r="A96" s="27" t="s">
        <v>43</v>
      </c>
      <c r="B96" s="21" t="s">
        <v>4</v>
      </c>
      <c r="C96" s="21" t="s">
        <v>42</v>
      </c>
      <c r="D96" s="27" t="s">
        <v>49</v>
      </c>
      <c r="E96" s="27" t="s">
        <v>67</v>
      </c>
      <c r="F96" s="19"/>
      <c r="G96" s="19"/>
      <c r="H96" s="19"/>
    </row>
    <row r="97" spans="1:10" x14ac:dyDescent="0.45">
      <c r="A97" s="28" t="s">
        <v>52</v>
      </c>
      <c r="B97" s="28" t="s">
        <v>63</v>
      </c>
      <c r="C97" s="28" t="s">
        <v>68</v>
      </c>
      <c r="D97" s="28" t="s">
        <v>28</v>
      </c>
      <c r="E97" s="28" t="s">
        <v>50</v>
      </c>
      <c r="F97" s="25" t="s">
        <v>15</v>
      </c>
      <c r="G97" s="25" t="s">
        <v>55</v>
      </c>
      <c r="H97" s="19"/>
    </row>
    <row r="98" spans="1:10" x14ac:dyDescent="0.45">
      <c r="A98" s="23" t="s">
        <v>45</v>
      </c>
      <c r="B98" s="23" t="s">
        <v>44</v>
      </c>
      <c r="C98" s="23" t="s">
        <v>23</v>
      </c>
      <c r="D98" s="23" t="s">
        <v>24</v>
      </c>
      <c r="E98" s="23" t="s">
        <v>25</v>
      </c>
      <c r="F98" s="23" t="s">
        <v>7</v>
      </c>
      <c r="G98" s="19"/>
      <c r="H98" s="19"/>
    </row>
    <row r="99" spans="1:10" x14ac:dyDescent="0.45">
      <c r="A99" s="25" t="s">
        <v>65</v>
      </c>
      <c r="B99" s="25" t="s">
        <v>64</v>
      </c>
      <c r="C99" s="25" t="s">
        <v>14</v>
      </c>
      <c r="D99" s="25" t="s">
        <v>29</v>
      </c>
      <c r="E99" s="25" t="s">
        <v>15</v>
      </c>
      <c r="F99" s="28" t="s">
        <v>51</v>
      </c>
      <c r="G99" s="19"/>
      <c r="H99" s="19"/>
    </row>
    <row r="100" spans="1:10" x14ac:dyDescent="0.45">
      <c r="A100" s="24" t="s">
        <v>27</v>
      </c>
      <c r="B100" s="24" t="s">
        <v>11</v>
      </c>
      <c r="C100" s="24" t="s">
        <v>40</v>
      </c>
      <c r="D100" s="24" t="s">
        <v>41</v>
      </c>
      <c r="E100" s="23" t="s">
        <v>8</v>
      </c>
      <c r="F100" s="25" t="s">
        <v>29</v>
      </c>
      <c r="G100" s="19"/>
      <c r="H100" s="19"/>
    </row>
    <row r="101" spans="1:10" x14ac:dyDescent="0.45">
      <c r="A101" s="27" t="s">
        <v>33</v>
      </c>
      <c r="B101" s="27" t="s">
        <v>69</v>
      </c>
      <c r="C101" s="27" t="s">
        <v>48</v>
      </c>
      <c r="D101" s="27" t="s">
        <v>67</v>
      </c>
      <c r="E101" s="23" t="s">
        <v>31</v>
      </c>
      <c r="F101" s="23" t="s">
        <v>30</v>
      </c>
      <c r="G101" s="23" t="s">
        <v>32</v>
      </c>
      <c r="H101" s="23" t="s">
        <v>44</v>
      </c>
    </row>
    <row r="102" spans="1:10" x14ac:dyDescent="0.45">
      <c r="A102" s="20" t="s">
        <v>1</v>
      </c>
      <c r="B102" s="20" t="s">
        <v>0</v>
      </c>
      <c r="C102" s="20" t="s">
        <v>2</v>
      </c>
      <c r="D102" s="21" t="s">
        <v>70</v>
      </c>
      <c r="E102" s="21" t="s">
        <v>46</v>
      </c>
      <c r="F102" s="21" t="s">
        <v>72</v>
      </c>
      <c r="G102" s="19"/>
      <c r="H102" s="19"/>
    </row>
    <row r="103" spans="1:10" x14ac:dyDescent="0.45">
      <c r="A103" s="28" t="s">
        <v>59</v>
      </c>
      <c r="B103" s="28" t="s">
        <v>68</v>
      </c>
      <c r="C103" s="28" t="s">
        <v>60</v>
      </c>
      <c r="D103" s="25" t="s">
        <v>55</v>
      </c>
      <c r="E103" s="25" t="s">
        <v>54</v>
      </c>
      <c r="F103" s="19"/>
      <c r="G103" s="19"/>
      <c r="H103" s="19"/>
    </row>
    <row r="104" spans="1:10" x14ac:dyDescent="0.45">
      <c r="A104" s="25" t="s">
        <v>57</v>
      </c>
      <c r="B104" s="25" t="s">
        <v>56</v>
      </c>
      <c r="C104" s="25" t="s">
        <v>54</v>
      </c>
      <c r="D104" s="25" t="s">
        <v>58</v>
      </c>
      <c r="E104" s="19"/>
      <c r="F104" s="19"/>
      <c r="G104" s="19"/>
      <c r="H104" s="19"/>
    </row>
    <row r="105" spans="1:10" x14ac:dyDescent="0.45">
      <c r="A105" s="24" t="s">
        <v>10</v>
      </c>
      <c r="B105" s="24" t="s">
        <v>9</v>
      </c>
      <c r="C105" s="24" t="s">
        <v>11</v>
      </c>
      <c r="D105" s="24" t="s">
        <v>40</v>
      </c>
      <c r="E105" s="24" t="s">
        <v>36</v>
      </c>
      <c r="F105" s="26" t="s">
        <v>20</v>
      </c>
      <c r="G105" s="23" t="s">
        <v>5</v>
      </c>
      <c r="H105" s="19"/>
    </row>
    <row r="106" spans="1:10" x14ac:dyDescent="0.45">
      <c r="A106" s="26" t="s">
        <v>71</v>
      </c>
      <c r="B106" s="26" t="s">
        <v>18</v>
      </c>
      <c r="C106" s="21" t="s">
        <v>72</v>
      </c>
      <c r="D106" s="21" t="s">
        <v>70</v>
      </c>
      <c r="E106" s="21" t="s">
        <v>46</v>
      </c>
      <c r="F106" s="21" t="s">
        <v>53</v>
      </c>
      <c r="G106" s="19"/>
      <c r="H106" s="19"/>
    </row>
    <row r="107" spans="1:10" x14ac:dyDescent="0.45">
      <c r="A107" s="26" t="s">
        <v>18</v>
      </c>
      <c r="B107" s="26" t="s">
        <v>71</v>
      </c>
      <c r="C107" s="26" t="s">
        <v>21</v>
      </c>
      <c r="D107" s="26" t="s">
        <v>17</v>
      </c>
      <c r="E107" s="21" t="s">
        <v>53</v>
      </c>
      <c r="F107" s="27" t="s">
        <v>22</v>
      </c>
      <c r="G107" s="19"/>
      <c r="H107" s="19"/>
      <c r="I107" s="19"/>
      <c r="J107" s="19"/>
    </row>
    <row r="108" spans="1:10" x14ac:dyDescent="0.45">
      <c r="A108" s="24" t="s">
        <v>39</v>
      </c>
      <c r="B108" s="24" t="s">
        <v>35</v>
      </c>
      <c r="C108" s="24" t="s">
        <v>40</v>
      </c>
      <c r="D108" s="24" t="s">
        <v>41</v>
      </c>
      <c r="E108" s="19"/>
      <c r="F108" s="19"/>
      <c r="G108" s="19"/>
      <c r="H108" s="19"/>
      <c r="I108" s="19"/>
      <c r="J108" s="19"/>
    </row>
    <row r="109" spans="1:10" x14ac:dyDescent="0.45">
      <c r="A109" s="27" t="s">
        <v>48</v>
      </c>
      <c r="B109" s="21" t="s">
        <v>47</v>
      </c>
      <c r="C109" s="21" t="s">
        <v>42</v>
      </c>
      <c r="D109" s="27" t="s">
        <v>49</v>
      </c>
      <c r="E109" s="27" t="s">
        <v>67</v>
      </c>
      <c r="F109" s="27" t="s">
        <v>33</v>
      </c>
      <c r="G109" s="27" t="s">
        <v>69</v>
      </c>
      <c r="H109" s="27" t="s">
        <v>22</v>
      </c>
      <c r="I109" s="19"/>
      <c r="J109" s="19"/>
    </row>
    <row r="110" spans="1:10" x14ac:dyDescent="0.45">
      <c r="A110" s="27" t="s">
        <v>67</v>
      </c>
      <c r="B110" s="27" t="s">
        <v>43</v>
      </c>
      <c r="C110" s="27" t="s">
        <v>49</v>
      </c>
      <c r="D110" s="27" t="s">
        <v>48</v>
      </c>
      <c r="E110" s="27" t="s">
        <v>33</v>
      </c>
      <c r="F110" s="19"/>
      <c r="G110" s="19"/>
      <c r="H110" s="19"/>
      <c r="I110" s="19"/>
      <c r="J110" s="19"/>
    </row>
    <row r="111" spans="1:10" x14ac:dyDescent="0.45">
      <c r="A111" s="26" t="s">
        <v>37</v>
      </c>
      <c r="B111" s="26" t="s">
        <v>62</v>
      </c>
      <c r="C111" s="26" t="s">
        <v>61</v>
      </c>
      <c r="D111" s="24" t="s">
        <v>36</v>
      </c>
      <c r="E111" s="24" t="s">
        <v>34</v>
      </c>
      <c r="F111" s="19"/>
      <c r="G111" s="19"/>
      <c r="H111" s="19"/>
      <c r="I111" s="19"/>
      <c r="J111" s="19"/>
    </row>
    <row r="112" spans="1:10" x14ac:dyDescent="0.45">
      <c r="A112" s="26" t="s">
        <v>20</v>
      </c>
      <c r="B112" s="26" t="s">
        <v>19</v>
      </c>
      <c r="C112" s="26" t="s">
        <v>17</v>
      </c>
      <c r="D112" s="26" t="s">
        <v>21</v>
      </c>
      <c r="E112" s="26" t="s">
        <v>61</v>
      </c>
      <c r="F112" s="23" t="s">
        <v>31</v>
      </c>
      <c r="G112" s="23" t="s">
        <v>6</v>
      </c>
      <c r="H112" s="24" t="s">
        <v>9</v>
      </c>
      <c r="I112" s="24" t="s">
        <v>10</v>
      </c>
      <c r="J112" s="24" t="s">
        <v>36</v>
      </c>
    </row>
    <row r="113" spans="1:10" x14ac:dyDescent="0.45">
      <c r="A113" s="26" t="s">
        <v>19</v>
      </c>
      <c r="B113" s="26" t="s">
        <v>17</v>
      </c>
      <c r="C113" s="26" t="s">
        <v>20</v>
      </c>
      <c r="D113" s="27" t="s">
        <v>69</v>
      </c>
      <c r="E113" s="27" t="s">
        <v>22</v>
      </c>
      <c r="F113" s="23" t="s">
        <v>31</v>
      </c>
      <c r="G113" s="19"/>
      <c r="H113" s="19"/>
      <c r="I113" s="19"/>
      <c r="J113" s="19"/>
    </row>
    <row r="114" spans="1:10" x14ac:dyDescent="0.45">
      <c r="A114" s="20" t="s">
        <v>2</v>
      </c>
      <c r="B114" s="20" t="s">
        <v>0</v>
      </c>
      <c r="C114" s="20" t="s">
        <v>1</v>
      </c>
      <c r="D114" s="20" t="s">
        <v>3</v>
      </c>
      <c r="E114" s="21" t="s">
        <v>46</v>
      </c>
      <c r="F114" s="19"/>
      <c r="G114" s="19"/>
      <c r="H114" s="19"/>
      <c r="I114" s="19"/>
      <c r="J114" s="19"/>
    </row>
    <row r="115" spans="1:10" x14ac:dyDescent="0.45">
      <c r="A115" s="21" t="s">
        <v>53</v>
      </c>
      <c r="B115" s="21" t="s">
        <v>46</v>
      </c>
      <c r="C115" s="21" t="s">
        <v>47</v>
      </c>
      <c r="D115" s="29" t="s">
        <v>22</v>
      </c>
      <c r="E115" s="26" t="s">
        <v>71</v>
      </c>
      <c r="F115" s="26" t="s">
        <v>18</v>
      </c>
      <c r="G115" s="19"/>
      <c r="H115" s="19"/>
      <c r="I115" s="19"/>
      <c r="J115" s="19"/>
    </row>
    <row r="116" spans="1:10" x14ac:dyDescent="0.45">
      <c r="A116" s="25" t="s">
        <v>15</v>
      </c>
      <c r="B116" s="25" t="s">
        <v>65</v>
      </c>
      <c r="C116" s="25" t="s">
        <v>14</v>
      </c>
      <c r="D116" s="25" t="s">
        <v>12</v>
      </c>
      <c r="E116" s="25" t="s">
        <v>16</v>
      </c>
      <c r="F116" s="25" t="s">
        <v>55</v>
      </c>
      <c r="G116" s="28" t="s">
        <v>50</v>
      </c>
      <c r="H116" s="28" t="s">
        <v>52</v>
      </c>
      <c r="I116" s="28" t="s">
        <v>51</v>
      </c>
      <c r="J116" s="19"/>
    </row>
    <row r="117" spans="1:10" x14ac:dyDescent="0.45">
      <c r="A117" s="25" t="s">
        <v>29</v>
      </c>
      <c r="B117" s="25" t="s">
        <v>64</v>
      </c>
      <c r="C117" s="25" t="s">
        <v>65</v>
      </c>
      <c r="D117" s="23" t="s">
        <v>8</v>
      </c>
      <c r="E117" s="28" t="s">
        <v>28</v>
      </c>
      <c r="F117" s="28" t="s">
        <v>51</v>
      </c>
      <c r="G117" s="24" t="s">
        <v>27</v>
      </c>
      <c r="H117" s="19"/>
      <c r="I117" s="19"/>
      <c r="J117" s="19"/>
    </row>
    <row r="118" spans="1:10" x14ac:dyDescent="0.45">
      <c r="A118" s="23" t="s">
        <v>24</v>
      </c>
      <c r="B118" s="23" t="s">
        <v>45</v>
      </c>
      <c r="C118" s="23" t="s">
        <v>23</v>
      </c>
      <c r="D118" s="23" t="s">
        <v>25</v>
      </c>
      <c r="E118"/>
      <c r="F118" s="19"/>
      <c r="G118" s="19"/>
      <c r="H118" s="19"/>
      <c r="I118" s="19"/>
      <c r="J118" s="19"/>
    </row>
    <row r="119" spans="1:10" x14ac:dyDescent="0.45">
      <c r="A119" s="26" t="s">
        <v>62</v>
      </c>
      <c r="B119" s="26" t="s">
        <v>61</v>
      </c>
      <c r="C119" s="26" t="s">
        <v>37</v>
      </c>
      <c r="D119" s="26" t="s">
        <v>21</v>
      </c>
      <c r="E119" s="19"/>
      <c r="F119" s="19"/>
      <c r="G119" s="19"/>
      <c r="H119" s="19"/>
      <c r="I119" s="19"/>
      <c r="J119" s="19"/>
    </row>
    <row r="120" spans="1:10" x14ac:dyDescent="0.45">
      <c r="A120" s="23" t="s">
        <v>26</v>
      </c>
      <c r="B120" s="23" t="s">
        <v>25</v>
      </c>
      <c r="C120" s="23" t="s">
        <v>8</v>
      </c>
      <c r="D120" s="28" t="s">
        <v>28</v>
      </c>
      <c r="E120" s="19"/>
      <c r="F120" s="19"/>
      <c r="G120" s="19"/>
      <c r="H120" s="19"/>
      <c r="I120" s="19"/>
      <c r="J120" s="19"/>
    </row>
    <row r="121" spans="1:10" x14ac:dyDescent="0.45">
      <c r="A121" s="24" t="s">
        <v>11</v>
      </c>
      <c r="B121" s="24" t="s">
        <v>10</v>
      </c>
      <c r="C121" s="24" t="s">
        <v>40</v>
      </c>
      <c r="D121" s="24" t="s">
        <v>27</v>
      </c>
      <c r="E121" s="23" t="s">
        <v>5</v>
      </c>
      <c r="F121"/>
      <c r="G121" s="19"/>
      <c r="H121" s="19"/>
      <c r="I121" s="19"/>
      <c r="J121" s="19"/>
    </row>
    <row r="122" spans="1:10" x14ac:dyDescent="0.45">
      <c r="A122" s="23" t="s">
        <v>25</v>
      </c>
      <c r="B122" s="23" t="s">
        <v>45</v>
      </c>
      <c r="C122" s="23" t="s">
        <v>24</v>
      </c>
      <c r="D122" s="23" t="s">
        <v>8</v>
      </c>
      <c r="E122" s="23" t="s">
        <v>26</v>
      </c>
      <c r="F122" s="19"/>
      <c r="G122" s="19"/>
      <c r="H122" s="19"/>
      <c r="I122" s="19"/>
      <c r="J122" s="19"/>
    </row>
    <row r="123" spans="1:10" x14ac:dyDescent="0.45">
      <c r="A123" s="28" t="s">
        <v>28</v>
      </c>
      <c r="B123" s="28" t="s">
        <v>52</v>
      </c>
      <c r="C123" s="28" t="s">
        <v>51</v>
      </c>
      <c r="D123" s="28" t="s">
        <v>50</v>
      </c>
      <c r="E123" s="23" t="s">
        <v>8</v>
      </c>
      <c r="F123" s="23" t="s">
        <v>26</v>
      </c>
      <c r="G123" s="25" t="s">
        <v>29</v>
      </c>
      <c r="H123" s="19"/>
    </row>
    <row r="124" spans="1:10" x14ac:dyDescent="0.45">
      <c r="A124" s="27" t="s">
        <v>49</v>
      </c>
      <c r="B124" s="21" t="s">
        <v>42</v>
      </c>
      <c r="C124" s="27" t="s">
        <v>43</v>
      </c>
      <c r="D124" s="27" t="s">
        <v>67</v>
      </c>
      <c r="E124" s="27" t="s">
        <v>48</v>
      </c>
      <c r="F124" s="19"/>
      <c r="G124" s="19"/>
      <c r="H124" s="19"/>
    </row>
    <row r="125" spans="1:10" x14ac:dyDescent="0.45">
      <c r="A125" s="25" t="s">
        <v>14</v>
      </c>
      <c r="B125" s="25" t="s">
        <v>13</v>
      </c>
      <c r="C125" s="25" t="s">
        <v>64</v>
      </c>
      <c r="D125" s="25" t="s">
        <v>65</v>
      </c>
      <c r="E125" s="25" t="s">
        <v>15</v>
      </c>
      <c r="F125" s="25" t="s">
        <v>12</v>
      </c>
      <c r="G125" s="19"/>
      <c r="H125" s="19"/>
    </row>
    <row r="126" spans="1:10" x14ac:dyDescent="0.45">
      <c r="A126" s="20" t="s">
        <v>3</v>
      </c>
      <c r="B126" s="20" t="s">
        <v>0</v>
      </c>
      <c r="C126" s="20" t="s">
        <v>2</v>
      </c>
      <c r="D126" s="21" t="s">
        <v>4</v>
      </c>
      <c r="E126" s="21" t="s">
        <v>42</v>
      </c>
      <c r="F126" s="21" t="s">
        <v>46</v>
      </c>
      <c r="G126" s="19"/>
      <c r="H126" s="19"/>
    </row>
    <row r="127" spans="1:10" x14ac:dyDescent="0.45">
      <c r="A127" s="21" t="s">
        <v>70</v>
      </c>
      <c r="B127" s="20" t="s">
        <v>1</v>
      </c>
      <c r="C127" s="21" t="s">
        <v>46</v>
      </c>
      <c r="D127" s="21" t="s">
        <v>72</v>
      </c>
      <c r="E127" s="26" t="s">
        <v>71</v>
      </c>
      <c r="F127" s="19"/>
      <c r="G127" s="19"/>
      <c r="H127" s="19"/>
    </row>
    <row r="128" spans="1:10" x14ac:dyDescent="0.45">
      <c r="A128" s="21" t="s">
        <v>72</v>
      </c>
      <c r="B128" s="21" t="s">
        <v>70</v>
      </c>
      <c r="C128" s="26" t="s">
        <v>71</v>
      </c>
      <c r="D128" s="20" t="s">
        <v>1</v>
      </c>
      <c r="E128" s="19"/>
      <c r="F128" s="19"/>
      <c r="G128" s="19"/>
      <c r="H128" s="19"/>
    </row>
    <row r="129" spans="1:9" x14ac:dyDescent="0.45">
      <c r="A129" s="25" t="s">
        <v>16</v>
      </c>
      <c r="B129" s="25" t="s">
        <v>12</v>
      </c>
      <c r="C129" s="25" t="s">
        <v>15</v>
      </c>
      <c r="D129" s="25" t="s">
        <v>55</v>
      </c>
      <c r="E129" s="25" t="s">
        <v>56</v>
      </c>
      <c r="F129" s="19"/>
      <c r="G129" s="19"/>
      <c r="H129" s="19"/>
    </row>
    <row r="130" spans="1:9" x14ac:dyDescent="0.45">
      <c r="A130" s="25" t="s">
        <v>13</v>
      </c>
      <c r="B130" s="25" t="s">
        <v>64</v>
      </c>
      <c r="C130" s="25" t="s">
        <v>14</v>
      </c>
      <c r="D130" s="25" t="s">
        <v>12</v>
      </c>
      <c r="E130" s="19"/>
      <c r="F130" s="19"/>
      <c r="G130" s="19"/>
      <c r="H130" s="19"/>
    </row>
    <row r="131" spans="1:9" x14ac:dyDescent="0.45">
      <c r="A131" s="28" t="s">
        <v>51</v>
      </c>
      <c r="B131" s="28" t="s">
        <v>28</v>
      </c>
      <c r="C131" s="28" t="s">
        <v>50</v>
      </c>
      <c r="D131" s="25" t="s">
        <v>29</v>
      </c>
      <c r="E131" s="25" t="s">
        <v>65</v>
      </c>
      <c r="F131" s="25" t="s">
        <v>15</v>
      </c>
      <c r="G131" s="19"/>
      <c r="H131" s="19"/>
    </row>
    <row r="132" spans="1:9" x14ac:dyDescent="0.45">
      <c r="A132" s="28" t="s">
        <v>60</v>
      </c>
      <c r="B132" s="28" t="s">
        <v>59</v>
      </c>
      <c r="C132" s="25" t="s">
        <v>58</v>
      </c>
      <c r="D132" s="25" t="s">
        <v>54</v>
      </c>
      <c r="E132" s="19"/>
      <c r="F132" s="19"/>
      <c r="G132" s="19"/>
      <c r="H132" s="19"/>
    </row>
    <row r="133" spans="1:9" x14ac:dyDescent="0.45">
      <c r="A133" s="25" t="s">
        <v>56</v>
      </c>
      <c r="B133" s="25" t="s">
        <v>16</v>
      </c>
      <c r="C133" s="25" t="s">
        <v>55</v>
      </c>
      <c r="D133" s="25" t="s">
        <v>54</v>
      </c>
      <c r="E133" s="25" t="s">
        <v>57</v>
      </c>
      <c r="F133" s="25" t="s">
        <v>12</v>
      </c>
      <c r="G133" s="19"/>
      <c r="H133" s="19"/>
    </row>
    <row r="134" spans="1:9" x14ac:dyDescent="0.45">
      <c r="A134" s="25" t="s">
        <v>58</v>
      </c>
      <c r="B134" s="25" t="s">
        <v>54</v>
      </c>
      <c r="C134" s="28" t="s">
        <v>60</v>
      </c>
      <c r="D134" s="25" t="s">
        <v>57</v>
      </c>
      <c r="E134" s="19"/>
      <c r="F134" s="19"/>
      <c r="G134" s="19"/>
      <c r="H134" s="19"/>
    </row>
    <row r="135" spans="1:9" x14ac:dyDescent="0.45">
      <c r="A135" s="26" t="s">
        <v>21</v>
      </c>
      <c r="B135" s="26" t="s">
        <v>18</v>
      </c>
      <c r="C135" s="26" t="s">
        <v>17</v>
      </c>
      <c r="D135" s="26" t="s">
        <v>20</v>
      </c>
      <c r="E135" s="26" t="s">
        <v>61</v>
      </c>
      <c r="F135" s="26" t="s">
        <v>62</v>
      </c>
      <c r="G135" s="19"/>
      <c r="H135" s="19"/>
    </row>
    <row r="136" spans="1:9" x14ac:dyDescent="0.45">
      <c r="A136" s="27" t="s">
        <v>22</v>
      </c>
      <c r="B136" s="21" t="s">
        <v>53</v>
      </c>
      <c r="C136" s="21" t="s">
        <v>47</v>
      </c>
      <c r="D136" s="27" t="s">
        <v>48</v>
      </c>
      <c r="E136" s="27" t="s">
        <v>69</v>
      </c>
      <c r="F136" s="26" t="s">
        <v>18</v>
      </c>
      <c r="G136" s="26" t="s">
        <v>17</v>
      </c>
      <c r="H136" s="26" t="s">
        <v>19</v>
      </c>
    </row>
    <row r="137" spans="1:9" x14ac:dyDescent="0.45">
      <c r="A137" s="24" t="s">
        <v>9</v>
      </c>
      <c r="B137" s="24" t="s">
        <v>10</v>
      </c>
      <c r="C137" s="23" t="s">
        <v>6</v>
      </c>
      <c r="D137" s="23" t="s">
        <v>5</v>
      </c>
      <c r="E137" s="26" t="s">
        <v>20</v>
      </c>
      <c r="F137" s="19"/>
      <c r="G137" s="19"/>
      <c r="H137" s="19"/>
    </row>
    <row r="138" spans="1:9" x14ac:dyDescent="0.45">
      <c r="A138" s="24" t="s">
        <v>41</v>
      </c>
      <c r="B138" s="24" t="s">
        <v>39</v>
      </c>
      <c r="C138" s="24" t="s">
        <v>40</v>
      </c>
      <c r="D138" s="24" t="s">
        <v>27</v>
      </c>
      <c r="E138" s="19"/>
      <c r="F138" s="19"/>
      <c r="G138" s="19"/>
      <c r="H138" s="19"/>
    </row>
    <row r="139" spans="1:9" x14ac:dyDescent="0.45">
      <c r="A139" s="21" t="s">
        <v>46</v>
      </c>
      <c r="B139" s="20" t="s">
        <v>2</v>
      </c>
      <c r="C139" s="20" t="s">
        <v>3</v>
      </c>
      <c r="D139" s="20" t="s">
        <v>1</v>
      </c>
      <c r="E139" s="21" t="s">
        <v>70</v>
      </c>
      <c r="F139" s="21" t="s">
        <v>53</v>
      </c>
      <c r="G139" s="21" t="s">
        <v>47</v>
      </c>
      <c r="H139" s="21" t="s">
        <v>42</v>
      </c>
      <c r="I139" s="26" t="s">
        <v>71</v>
      </c>
    </row>
    <row r="140" spans="1:9" x14ac:dyDescent="0.45">
      <c r="A140" s="28" t="s">
        <v>68</v>
      </c>
      <c r="B140" s="28" t="s">
        <v>52</v>
      </c>
      <c r="C140" s="28" t="s">
        <v>59</v>
      </c>
      <c r="D140" s="25" t="s">
        <v>55</v>
      </c>
      <c r="E140" s="19"/>
      <c r="F140" s="19"/>
      <c r="G140" s="19"/>
      <c r="H140" s="19"/>
      <c r="I140" s="19"/>
    </row>
    <row r="141" spans="1:9" x14ac:dyDescent="0.45">
      <c r="A141" s="23" t="s">
        <v>44</v>
      </c>
      <c r="B141" s="23" t="s">
        <v>32</v>
      </c>
      <c r="C141" s="23" t="s">
        <v>7</v>
      </c>
      <c r="D141" s="23" t="s">
        <v>23</v>
      </c>
      <c r="E141" s="23" t="s">
        <v>45</v>
      </c>
      <c r="F141" s="27" t="s">
        <v>33</v>
      </c>
      <c r="G141" s="19"/>
      <c r="H141" s="19"/>
      <c r="I141" s="19"/>
    </row>
    <row r="142" spans="1:9" x14ac:dyDescent="0.45">
      <c r="A142" s="25" t="s">
        <v>55</v>
      </c>
      <c r="B142" s="25" t="s">
        <v>15</v>
      </c>
      <c r="C142" s="25" t="s">
        <v>16</v>
      </c>
      <c r="D142" s="25" t="s">
        <v>56</v>
      </c>
      <c r="E142" s="25" t="s">
        <v>54</v>
      </c>
      <c r="F142" s="28" t="s">
        <v>52</v>
      </c>
      <c r="G142" s="28" t="s">
        <v>68</v>
      </c>
      <c r="H142" s="28" t="s">
        <v>59</v>
      </c>
      <c r="I142" s="19"/>
    </row>
    <row r="143" spans="1:9" x14ac:dyDescent="0.45">
      <c r="A143" s="24" t="s">
        <v>36</v>
      </c>
      <c r="B143" s="24" t="s">
        <v>10</v>
      </c>
      <c r="C143" s="24" t="s">
        <v>40</v>
      </c>
      <c r="D143" s="24" t="s">
        <v>38</v>
      </c>
      <c r="E143" s="24" t="s">
        <v>35</v>
      </c>
      <c r="F143" s="24" t="s">
        <v>34</v>
      </c>
      <c r="G143" s="26" t="s">
        <v>37</v>
      </c>
      <c r="H143" s="26" t="s">
        <v>20</v>
      </c>
      <c r="I143" s="26" t="s">
        <v>61</v>
      </c>
    </row>
    <row r="144" spans="1:9" x14ac:dyDescent="0.45">
      <c r="A144" s="23" t="s">
        <v>31</v>
      </c>
      <c r="B144" s="23" t="s">
        <v>6</v>
      </c>
      <c r="C144" s="23" t="s">
        <v>30</v>
      </c>
      <c r="D144" s="27" t="s">
        <v>69</v>
      </c>
      <c r="E144" s="27" t="s">
        <v>33</v>
      </c>
      <c r="F144" s="26" t="s">
        <v>19</v>
      </c>
      <c r="G144" s="26" t="s">
        <v>20</v>
      </c>
      <c r="H144" s="19"/>
      <c r="I144" s="19"/>
    </row>
    <row r="145" spans="1:9" x14ac:dyDescent="0.45">
      <c r="A145" s="23" t="s">
        <v>6</v>
      </c>
      <c r="B145" s="23" t="s">
        <v>30</v>
      </c>
      <c r="C145" s="23" t="s">
        <v>31</v>
      </c>
      <c r="D145" s="23" t="s">
        <v>5</v>
      </c>
      <c r="E145" s="23" t="s">
        <v>7</v>
      </c>
      <c r="F145" s="26" t="s">
        <v>20</v>
      </c>
      <c r="G145" s="24" t="s">
        <v>9</v>
      </c>
      <c r="H145" s="19"/>
      <c r="I145" s="19"/>
    </row>
    <row r="146" spans="1:9" x14ac:dyDescent="0.45">
      <c r="A146" s="27" t="s">
        <v>69</v>
      </c>
      <c r="B146" s="27" t="s">
        <v>22</v>
      </c>
      <c r="C146" s="27" t="s">
        <v>48</v>
      </c>
      <c r="D146" s="27" t="s">
        <v>33</v>
      </c>
      <c r="E146" s="26" t="s">
        <v>19</v>
      </c>
      <c r="F146" s="23" t="s">
        <v>31</v>
      </c>
      <c r="G146" s="19"/>
      <c r="H146" s="19"/>
      <c r="I146" s="19"/>
    </row>
    <row r="147" spans="1:9" x14ac:dyDescent="0.45">
      <c r="A147" s="23" t="s">
        <v>7</v>
      </c>
      <c r="B147" s="23" t="s">
        <v>6</v>
      </c>
      <c r="C147" s="23" t="s">
        <v>30</v>
      </c>
      <c r="D147" s="23" t="s">
        <v>32</v>
      </c>
      <c r="E147" s="23" t="s">
        <v>44</v>
      </c>
      <c r="F147" s="23" t="s">
        <v>45</v>
      </c>
      <c r="G147" s="23" t="s">
        <v>23</v>
      </c>
      <c r="H147" s="23" t="s">
        <v>8</v>
      </c>
      <c r="I147" s="23" t="s">
        <v>5</v>
      </c>
    </row>
  </sheetData>
  <mergeCells count="2">
    <mergeCell ref="E1:N1"/>
    <mergeCell ref="S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="80" zoomScaleNormal="80" workbookViewId="0">
      <selection activeCell="E2" sqref="E2"/>
    </sheetView>
  </sheetViews>
  <sheetFormatPr defaultColWidth="8.90625" defaultRowHeight="16.5" x14ac:dyDescent="0.45"/>
  <cols>
    <col min="1" max="1" width="26.453125" style="1" bestFit="1" customWidth="1"/>
    <col min="2" max="4" width="27.90625" style="1" customWidth="1"/>
    <col min="5" max="5" width="29.7265625" style="1" customWidth="1"/>
    <col min="6" max="7" width="27.90625" style="1" customWidth="1"/>
    <col min="8" max="16384" width="8.90625" style="1"/>
  </cols>
  <sheetData>
    <row r="1" spans="1:7" ht="26" customHeight="1" x14ac:dyDescent="0.55000000000000004">
      <c r="A1" s="69" t="s">
        <v>2924</v>
      </c>
      <c r="B1" s="70"/>
      <c r="C1" s="71" t="s">
        <v>169</v>
      </c>
      <c r="D1" s="71" t="s">
        <v>172</v>
      </c>
      <c r="E1" s="71" t="s">
        <v>2897</v>
      </c>
      <c r="F1" s="71" t="s">
        <v>171</v>
      </c>
      <c r="G1" s="71" t="s">
        <v>2895</v>
      </c>
    </row>
    <row r="2" spans="1:7" x14ac:dyDescent="0.45">
      <c r="A2" s="72" t="s">
        <v>74</v>
      </c>
      <c r="B2" s="10" t="s">
        <v>154</v>
      </c>
      <c r="C2" s="48">
        <f>INDEX('Input_Pracovná sila'!$C$2:$C$83,MATCH(dataset_okres!B2,'Input_Pracovná sila'!$B$2:$B$83,0))</f>
        <v>173472.5</v>
      </c>
      <c r="D2" s="48">
        <f>INDEX('Input_Pracovná sila'!$D$2:$D$83,MATCH(dataset_okres!B2,'Input_Pracovná sila'!$B$2:$B$83,0))</f>
        <v>79605</v>
      </c>
      <c r="E2" s="48">
        <f>INDEX('Input_Pracovná sila'!$E$2:$E$83,MATCH(dataset_okres!B2,'Input_Pracovná sila'!$B$2:$B$83,0))</f>
        <v>93867.5</v>
      </c>
      <c r="F2" s="48">
        <f>SUM(F3:F83)</f>
        <v>114</v>
      </c>
      <c r="G2" s="48">
        <f>INDEX('Input_volna plocha'!$C$2:$C$83,MATCH(dataset_okres!B2,'Input_volna plocha'!$B$2:$B$83,0))</f>
        <v>10654747.5</v>
      </c>
    </row>
    <row r="3" spans="1:7" x14ac:dyDescent="0.45">
      <c r="A3" s="73" t="s">
        <v>155</v>
      </c>
      <c r="B3" s="74" t="s">
        <v>0</v>
      </c>
      <c r="C3" s="75">
        <f>INDEX('Input_Pracovná sila'!$C$2:$C$83,MATCH(dataset_okres!B3,'Input_Pracovná sila'!$B$2:$B$83,0))</f>
        <v>7936.5833333333339</v>
      </c>
      <c r="D3" s="75">
        <f>INDEX('Input_Pracovná sila'!$D$2:$D$83,MATCH(dataset_okres!B3,'Input_Pracovná sila'!$B$2:$B$83,0))</f>
        <v>25404.249999999996</v>
      </c>
      <c r="E3" s="75">
        <f>INDEX('Input_Pracovná sila'!$E$2:$E$83,MATCH(dataset_okres!B3,'Input_Pracovná sila'!$B$2:$B$83,0))</f>
        <v>-17467.666666666664</v>
      </c>
      <c r="F3" s="75">
        <f>IFERROR(INDEX(Calc_Dopyt!$C$3:$C$74,MATCH(dataset_okres!B3,Calc_Dopyt!$B$3:$B$74,0)),"n/a")</f>
        <v>5</v>
      </c>
      <c r="G3" s="75">
        <f>INDEX('Input_volna plocha'!$C$2:$C$83,MATCH(dataset_okres!B3,'Input_volna plocha'!$B$2:$B$83,0))</f>
        <v>0</v>
      </c>
    </row>
    <row r="4" spans="1:7" x14ac:dyDescent="0.45">
      <c r="A4" s="72" t="s">
        <v>75</v>
      </c>
      <c r="B4" s="10" t="s">
        <v>157</v>
      </c>
      <c r="C4" s="48">
        <f>INDEX('Input_Pracovná sila'!$C$2:$C$83,MATCH(dataset_okres!B4,'Input_Pracovná sila'!$B$2:$B$83,0))</f>
        <v>732.33333333333337</v>
      </c>
      <c r="D4" s="48">
        <f>INDEX('Input_Pracovná sila'!$D$2:$D$83,MATCH(dataset_okres!B4,'Input_Pracovná sila'!$B$2:$B$83,0))</f>
        <v>3939.3333333333335</v>
      </c>
      <c r="E4" s="48">
        <f>INDEX('Input_Pracovná sila'!$E$2:$E$83,MATCH(dataset_okres!B4,'Input_Pracovná sila'!$B$2:$B$83,0))</f>
        <v>-3207</v>
      </c>
      <c r="F4" s="48" t="str">
        <f>IFERROR(INDEX(Calc_Dopyt!$C$3:$C$74,MATCH(dataset_okres!B4,Calc_Dopyt!$B$3:$B$74,0)),"n/a")</f>
        <v>n/a</v>
      </c>
      <c r="G4" s="48">
        <f>INDEX('Input_volna plocha'!$C$2:$C$83,MATCH(dataset_okres!B4,'Input_volna plocha'!$B$2:$B$83,0))</f>
        <v>0</v>
      </c>
    </row>
    <row r="5" spans="1:7" x14ac:dyDescent="0.45">
      <c r="A5" s="72" t="s">
        <v>76</v>
      </c>
      <c r="B5" s="10" t="s">
        <v>158</v>
      </c>
      <c r="C5" s="48">
        <f>INDEX('Input_Pracovná sila'!$C$2:$C$83,MATCH(dataset_okres!B5,'Input_Pracovná sila'!$B$2:$B$83,0))</f>
        <v>2243.5</v>
      </c>
      <c r="D5" s="48">
        <f>INDEX('Input_Pracovná sila'!$D$2:$D$83,MATCH(dataset_okres!B5,'Input_Pracovná sila'!$B$2:$B$83,0))</f>
        <v>7703.083333333333</v>
      </c>
      <c r="E5" s="48">
        <f>INDEX('Input_Pracovná sila'!$E$2:$E$83,MATCH(dataset_okres!B5,'Input_Pracovná sila'!$B$2:$B$83,0))</f>
        <v>-5459.583333333333</v>
      </c>
      <c r="F5" s="48" t="str">
        <f>IFERROR(INDEX(Calc_Dopyt!$C$3:$C$74,MATCH(dataset_okres!B5,Calc_Dopyt!$B$3:$B$74,0)),"n/a")</f>
        <v>n/a</v>
      </c>
      <c r="G5" s="48">
        <f>INDEX('Input_volna plocha'!$C$2:$C$83,MATCH(dataset_okres!B5,'Input_volna plocha'!$B$2:$B$83,0))</f>
        <v>0</v>
      </c>
    </row>
    <row r="6" spans="1:7" x14ac:dyDescent="0.45">
      <c r="A6" s="72" t="s">
        <v>77</v>
      </c>
      <c r="B6" s="10" t="s">
        <v>159</v>
      </c>
      <c r="C6" s="48">
        <f>INDEX('Input_Pracovná sila'!$C$2:$C$83,MATCH(dataset_okres!B6,'Input_Pracovná sila'!$B$2:$B$83,0))</f>
        <v>1255.5</v>
      </c>
      <c r="D6" s="48">
        <f>INDEX('Input_Pracovná sila'!$D$2:$D$83,MATCH(dataset_okres!B6,'Input_Pracovná sila'!$B$2:$B$83,0))</f>
        <v>4893</v>
      </c>
      <c r="E6" s="48">
        <f>INDEX('Input_Pracovná sila'!$E$2:$E$83,MATCH(dataset_okres!B6,'Input_Pracovná sila'!$B$2:$B$83,0))</f>
        <v>-3637.5</v>
      </c>
      <c r="F6" s="48" t="str">
        <f>IFERROR(INDEX(Calc_Dopyt!$C$3:$C$74,MATCH(dataset_okres!B6,Calc_Dopyt!$B$3:$B$74,0)),"n/a")</f>
        <v>n/a</v>
      </c>
      <c r="G6" s="48">
        <f>INDEX('Input_volna plocha'!$C$2:$C$83,MATCH(dataset_okres!B6,'Input_volna plocha'!$B$2:$B$83,0))</f>
        <v>0</v>
      </c>
    </row>
    <row r="7" spans="1:7" x14ac:dyDescent="0.45">
      <c r="A7" s="72" t="s">
        <v>78</v>
      </c>
      <c r="B7" s="10" t="s">
        <v>160</v>
      </c>
      <c r="C7" s="48">
        <f>INDEX('Input_Pracovná sila'!$C$2:$C$83,MATCH(dataset_okres!B7,'Input_Pracovná sila'!$B$2:$B$83,0))</f>
        <v>1865.3333333333333</v>
      </c>
      <c r="D7" s="48">
        <f>INDEX('Input_Pracovná sila'!$D$2:$D$83,MATCH(dataset_okres!B7,'Input_Pracovná sila'!$B$2:$B$83,0))</f>
        <v>7083.583333333333</v>
      </c>
      <c r="E7" s="48">
        <f>INDEX('Input_Pracovná sila'!$E$2:$E$83,MATCH(dataset_okres!B7,'Input_Pracovná sila'!$B$2:$B$83,0))</f>
        <v>-5218.25</v>
      </c>
      <c r="F7" s="48" t="str">
        <f>IFERROR(INDEX(Calc_Dopyt!$C$3:$C$74,MATCH(dataset_okres!B7,Calc_Dopyt!$B$3:$B$74,0)),"n/a")</f>
        <v>n/a</v>
      </c>
      <c r="G7" s="48">
        <f>INDEX('Input_volna plocha'!$C$2:$C$83,MATCH(dataset_okres!B7,'Input_volna plocha'!$B$2:$B$83,0))</f>
        <v>0</v>
      </c>
    </row>
    <row r="8" spans="1:7" x14ac:dyDescent="0.45">
      <c r="A8" s="72" t="s">
        <v>79</v>
      </c>
      <c r="B8" s="10" t="s">
        <v>161</v>
      </c>
      <c r="C8" s="48">
        <f>INDEX('Input_Pracovná sila'!$C$2:$C$83,MATCH(dataset_okres!B8,'Input_Pracovná sila'!$B$2:$B$83,0))</f>
        <v>1839.9166666666667</v>
      </c>
      <c r="D8" s="48">
        <f>INDEX('Input_Pracovná sila'!$D$2:$D$83,MATCH(dataset_okres!B8,'Input_Pracovná sila'!$B$2:$B$83,0))</f>
        <v>1785.25</v>
      </c>
      <c r="E8" s="48">
        <f>INDEX('Input_Pracovná sila'!$E$2:$E$83,MATCH(dataset_okres!B8,'Input_Pracovná sila'!$B$2:$B$83,0))</f>
        <v>54.666666666666742</v>
      </c>
      <c r="F8" s="48" t="str">
        <f>IFERROR(INDEX(Calc_Dopyt!$C$3:$C$74,MATCH(dataset_okres!B8,Calc_Dopyt!$B$3:$B$74,0)),"n/a")</f>
        <v>n/a</v>
      </c>
      <c r="G8" s="48">
        <f>INDEX('Input_volna plocha'!$C$2:$C$83,MATCH(dataset_okres!B8,'Input_volna plocha'!$B$2:$B$83,0))</f>
        <v>0</v>
      </c>
    </row>
    <row r="9" spans="1:7" x14ac:dyDescent="0.45">
      <c r="A9" s="72" t="s">
        <v>80</v>
      </c>
      <c r="B9" s="10" t="s">
        <v>1</v>
      </c>
      <c r="C9" s="48">
        <f>INDEX('Input_Pracovná sila'!$C$2:$C$83,MATCH(dataset_okres!B9,'Input_Pracovná sila'!$B$2:$B$83,0))</f>
        <v>1384.75</v>
      </c>
      <c r="D9" s="48">
        <f>INDEX('Input_Pracovná sila'!$D$2:$D$83,MATCH(dataset_okres!B9,'Input_Pracovná sila'!$B$2:$B$83,0))</f>
        <v>3157.25</v>
      </c>
      <c r="E9" s="48">
        <f>INDEX('Input_Pracovná sila'!$E$2:$E$83,MATCH(dataset_okres!B9,'Input_Pracovná sila'!$B$2:$B$83,0))</f>
        <v>-1772.5</v>
      </c>
      <c r="F9" s="48">
        <f>IFERROR(INDEX(Calc_Dopyt!$C$3:$C$74,MATCH(dataset_okres!B9,Calc_Dopyt!$B$3:$B$74,0)),"n/a")</f>
        <v>1</v>
      </c>
      <c r="G9" s="48">
        <f>INDEX('Input_volna plocha'!$C$2:$C$83,MATCH(dataset_okres!B9,'Input_volna plocha'!$B$2:$B$83,0))</f>
        <v>0</v>
      </c>
    </row>
    <row r="10" spans="1:7" x14ac:dyDescent="0.45">
      <c r="A10" s="72" t="s">
        <v>81</v>
      </c>
      <c r="B10" s="10" t="s">
        <v>2</v>
      </c>
      <c r="C10" s="48">
        <f>INDEX('Input_Pracovná sila'!$C$2:$C$83,MATCH(dataset_okres!B10,'Input_Pracovná sila'!$B$2:$B$83,0))</f>
        <v>1367.5</v>
      </c>
      <c r="D10" s="48">
        <f>INDEX('Input_Pracovná sila'!$D$2:$D$83,MATCH(dataset_okres!B10,'Input_Pracovná sila'!$B$2:$B$83,0))</f>
        <v>228.91666666666666</v>
      </c>
      <c r="E10" s="48">
        <f>INDEX('Input_Pracovná sila'!$E$2:$E$83,MATCH(dataset_okres!B10,'Input_Pracovná sila'!$B$2:$B$83,0))</f>
        <v>1138.5833333333333</v>
      </c>
      <c r="F10" s="48">
        <f>IFERROR(INDEX(Calc_Dopyt!$C$3:$C$74,MATCH(dataset_okres!B10,Calc_Dopyt!$B$3:$B$74,0)),"n/a")</f>
        <v>0</v>
      </c>
      <c r="G10" s="48">
        <f>INDEX('Input_volna plocha'!$C$2:$C$83,MATCH(dataset_okres!B10,'Input_volna plocha'!$B$2:$B$83,0))</f>
        <v>0</v>
      </c>
    </row>
    <row r="11" spans="1:7" x14ac:dyDescent="0.45">
      <c r="A11" s="72" t="s">
        <v>82</v>
      </c>
      <c r="B11" s="10" t="s">
        <v>3</v>
      </c>
      <c r="C11" s="48">
        <f>INDEX('Input_Pracovná sila'!$C$2:$C$83,MATCH(dataset_okres!B11,'Input_Pracovná sila'!$B$2:$B$83,0))</f>
        <v>1762.3333333333333</v>
      </c>
      <c r="D11" s="48">
        <f>INDEX('Input_Pracovná sila'!$D$2:$D$83,MATCH(dataset_okres!B11,'Input_Pracovná sila'!$B$2:$B$83,0))</f>
        <v>1640.25</v>
      </c>
      <c r="E11" s="48">
        <f>INDEX('Input_Pracovná sila'!$E$2:$E$83,MATCH(dataset_okres!B11,'Input_Pracovná sila'!$B$2:$B$83,0))</f>
        <v>122.08333333333326</v>
      </c>
      <c r="F11" s="48">
        <f>IFERROR(INDEX(Calc_Dopyt!$C$3:$C$74,MATCH(dataset_okres!B11,Calc_Dopyt!$B$3:$B$74,0)),"n/a")</f>
        <v>0</v>
      </c>
      <c r="G11" s="48">
        <f>INDEX('Input_volna plocha'!$C$2:$C$83,MATCH(dataset_okres!B11,'Input_volna plocha'!$B$2:$B$83,0))</f>
        <v>0</v>
      </c>
    </row>
    <row r="12" spans="1:7" x14ac:dyDescent="0.45">
      <c r="A12" s="72" t="s">
        <v>83</v>
      </c>
      <c r="B12" s="10" t="s">
        <v>4</v>
      </c>
      <c r="C12" s="48">
        <f>INDEX('Input_Pracovná sila'!$C$2:$C$83,MATCH(dataset_okres!B12,'Input_Pracovná sila'!$B$2:$B$83,0))</f>
        <v>2619.5833333333335</v>
      </c>
      <c r="D12" s="48">
        <f>INDEX('Input_Pracovná sila'!$D$2:$D$83,MATCH(dataset_okres!B12,'Input_Pracovná sila'!$B$2:$B$83,0))</f>
        <v>1721.8333333333333</v>
      </c>
      <c r="E12" s="48">
        <f>INDEX('Input_Pracovná sila'!$E$2:$E$83,MATCH(dataset_okres!B12,'Input_Pracovná sila'!$B$2:$B$83,0))</f>
        <v>897.75000000000023</v>
      </c>
      <c r="F12" s="48">
        <f>IFERROR(INDEX(Calc_Dopyt!$C$3:$C$74,MATCH(dataset_okres!B12,Calc_Dopyt!$B$3:$B$74,0)),"n/a")</f>
        <v>2</v>
      </c>
      <c r="G12" s="48">
        <f>INDEX('Input_volna plocha'!$C$2:$C$83,MATCH(dataset_okres!B12,'Input_volna plocha'!$B$2:$B$83,0))</f>
        <v>29684</v>
      </c>
    </row>
    <row r="13" spans="1:7" x14ac:dyDescent="0.45">
      <c r="A13" s="72" t="s">
        <v>84</v>
      </c>
      <c r="B13" s="10" t="s">
        <v>42</v>
      </c>
      <c r="C13" s="48">
        <f>INDEX('Input_Pracovná sila'!$C$2:$C$83,MATCH(dataset_okres!B13,'Input_Pracovná sila'!$B$2:$B$83,0))</f>
        <v>1741.8333333333333</v>
      </c>
      <c r="D13" s="48">
        <f>INDEX('Input_Pracovná sila'!$D$2:$D$83,MATCH(dataset_okres!B13,'Input_Pracovná sila'!$B$2:$B$83,0))</f>
        <v>2891.6666666666665</v>
      </c>
      <c r="E13" s="48">
        <f>INDEX('Input_Pracovná sila'!$E$2:$E$83,MATCH(dataset_okres!B13,'Input_Pracovná sila'!$B$2:$B$83,0))</f>
        <v>-1149.8333333333333</v>
      </c>
      <c r="F13" s="48">
        <f>IFERROR(INDEX(Calc_Dopyt!$C$3:$C$74,MATCH(dataset_okres!B13,Calc_Dopyt!$B$3:$B$74,0)),"n/a")</f>
        <v>1</v>
      </c>
      <c r="G13" s="48">
        <f>INDEX('Input_volna plocha'!$C$2:$C$83,MATCH(dataset_okres!B13,'Input_volna plocha'!$B$2:$B$83,0))</f>
        <v>1099556</v>
      </c>
    </row>
    <row r="14" spans="1:7" x14ac:dyDescent="0.45">
      <c r="A14" s="72" t="s">
        <v>85</v>
      </c>
      <c r="B14" s="10" t="s">
        <v>47</v>
      </c>
      <c r="C14" s="48">
        <f>INDEX('Input_Pracovná sila'!$C$2:$C$83,MATCH(dataset_okres!B14,'Input_Pracovná sila'!$B$2:$B$83,0))</f>
        <v>775</v>
      </c>
      <c r="D14" s="48">
        <f>INDEX('Input_Pracovná sila'!$D$2:$D$83,MATCH(dataset_okres!B14,'Input_Pracovná sila'!$B$2:$B$83,0))</f>
        <v>1353.0833333333333</v>
      </c>
      <c r="E14" s="48">
        <f>INDEX('Input_Pracovná sila'!$E$2:$E$83,MATCH(dataset_okres!B14,'Input_Pracovná sila'!$B$2:$B$83,0))</f>
        <v>-578.08333333333326</v>
      </c>
      <c r="F14" s="48">
        <f>IFERROR(INDEX(Calc_Dopyt!$C$3:$C$74,MATCH(dataset_okres!B14,Calc_Dopyt!$B$3:$B$74,0)),"n/a")</f>
        <v>0</v>
      </c>
      <c r="G14" s="48">
        <f>INDEX('Input_volna plocha'!$C$2:$C$83,MATCH(dataset_okres!B14,'Input_volna plocha'!$B$2:$B$83,0))</f>
        <v>0</v>
      </c>
    </row>
    <row r="15" spans="1:7" x14ac:dyDescent="0.45">
      <c r="A15" s="72" t="s">
        <v>86</v>
      </c>
      <c r="B15" s="10" t="s">
        <v>53</v>
      </c>
      <c r="C15" s="48">
        <f>INDEX('Input_Pracovná sila'!$C$2:$C$83,MATCH(dataset_okres!B15,'Input_Pracovná sila'!$B$2:$B$83,0))</f>
        <v>1025.8333333333333</v>
      </c>
      <c r="D15" s="48">
        <f>INDEX('Input_Pracovná sila'!$D$2:$D$83,MATCH(dataset_okres!B15,'Input_Pracovná sila'!$B$2:$B$83,0))</f>
        <v>379.33333333333331</v>
      </c>
      <c r="E15" s="48">
        <f>INDEX('Input_Pracovná sila'!$E$2:$E$83,MATCH(dataset_okres!B15,'Input_Pracovná sila'!$B$2:$B$83,0))</f>
        <v>646.5</v>
      </c>
      <c r="F15" s="48">
        <f>IFERROR(INDEX(Calc_Dopyt!$C$3:$C$74,MATCH(dataset_okres!B15,Calc_Dopyt!$B$3:$B$74,0)),"n/a")</f>
        <v>0</v>
      </c>
      <c r="G15" s="48">
        <f>INDEX('Input_volna plocha'!$C$2:$C$83,MATCH(dataset_okres!B15,'Input_volna plocha'!$B$2:$B$83,0))</f>
        <v>0</v>
      </c>
    </row>
    <row r="16" spans="1:7" x14ac:dyDescent="0.45">
      <c r="A16" s="72" t="s">
        <v>87</v>
      </c>
      <c r="B16" s="10" t="s">
        <v>70</v>
      </c>
      <c r="C16" s="48">
        <f>INDEX('Input_Pracovná sila'!$C$2:$C$83,MATCH(dataset_okres!B16,'Input_Pracovná sila'!$B$2:$B$83,0))</f>
        <v>2001.75</v>
      </c>
      <c r="D16" s="48">
        <f>INDEX('Input_Pracovná sila'!$D$2:$D$83,MATCH(dataset_okres!B16,'Input_Pracovná sila'!$B$2:$B$83,0))</f>
        <v>538.41666666666663</v>
      </c>
      <c r="E16" s="48">
        <f>INDEX('Input_Pracovná sila'!$E$2:$E$83,MATCH(dataset_okres!B16,'Input_Pracovná sila'!$B$2:$B$83,0))</f>
        <v>1463.3333333333335</v>
      </c>
      <c r="F16" s="48">
        <f>IFERROR(INDEX(Calc_Dopyt!$C$3:$C$74,MATCH(dataset_okres!B16,Calc_Dopyt!$B$3:$B$74,0)),"n/a")</f>
        <v>3</v>
      </c>
      <c r="G16" s="48">
        <f>INDEX('Input_volna plocha'!$C$2:$C$83,MATCH(dataset_okres!B16,'Input_volna plocha'!$B$2:$B$83,0))</f>
        <v>767671</v>
      </c>
    </row>
    <row r="17" spans="1:7" x14ac:dyDescent="0.45">
      <c r="A17" s="72" t="s">
        <v>88</v>
      </c>
      <c r="B17" s="10" t="s">
        <v>72</v>
      </c>
      <c r="C17" s="48">
        <f>INDEX('Input_Pracovná sila'!$C$2:$C$83,MATCH(dataset_okres!B17,'Input_Pracovná sila'!$B$2:$B$83,0))</f>
        <v>924.08333333333337</v>
      </c>
      <c r="D17" s="48">
        <f>INDEX('Input_Pracovná sila'!$D$2:$D$83,MATCH(dataset_okres!B17,'Input_Pracovná sila'!$B$2:$B$83,0))</f>
        <v>2194.25</v>
      </c>
      <c r="E17" s="48">
        <f>INDEX('Input_Pracovná sila'!$E$2:$E$83,MATCH(dataset_okres!B17,'Input_Pracovná sila'!$B$2:$B$83,0))</f>
        <v>-1270.1666666666665</v>
      </c>
      <c r="F17" s="48">
        <f>IFERROR(INDEX(Calc_Dopyt!$C$3:$C$74,MATCH(dataset_okres!B17,Calc_Dopyt!$B$3:$B$74,0)),"n/a")</f>
        <v>0</v>
      </c>
      <c r="G17" s="48">
        <f>INDEX('Input_volna plocha'!$C$2:$C$83,MATCH(dataset_okres!B17,'Input_volna plocha'!$B$2:$B$83,0))</f>
        <v>87000</v>
      </c>
    </row>
    <row r="18" spans="1:7" x14ac:dyDescent="0.45">
      <c r="A18" s="72" t="s">
        <v>89</v>
      </c>
      <c r="B18" s="10" t="s">
        <v>46</v>
      </c>
      <c r="C18" s="48">
        <f>INDEX('Input_Pracovná sila'!$C$2:$C$83,MATCH(dataset_okres!B18,'Input_Pracovná sila'!$B$2:$B$83,0))</f>
        <v>2197.8333333333335</v>
      </c>
      <c r="D18" s="48">
        <f>INDEX('Input_Pracovná sila'!$D$2:$D$83,MATCH(dataset_okres!B18,'Input_Pracovná sila'!$B$2:$B$83,0))</f>
        <v>4289.333333333333</v>
      </c>
      <c r="E18" s="48">
        <f>INDEX('Input_Pracovná sila'!$E$2:$E$83,MATCH(dataset_okres!B18,'Input_Pracovná sila'!$B$2:$B$83,0))</f>
        <v>-2091.4999999999995</v>
      </c>
      <c r="F18" s="48">
        <f>IFERROR(INDEX(Calc_Dopyt!$C$3:$C$74,MATCH(dataset_okres!B18,Calc_Dopyt!$B$3:$B$74,0)),"n/a")</f>
        <v>8</v>
      </c>
      <c r="G18" s="48">
        <f>INDEX('Input_volna plocha'!$C$2:$C$83,MATCH(dataset_okres!B18,'Input_volna plocha'!$B$2:$B$83,0))</f>
        <v>27010</v>
      </c>
    </row>
    <row r="19" spans="1:7" x14ac:dyDescent="0.45">
      <c r="A19" s="72" t="s">
        <v>90</v>
      </c>
      <c r="B19" s="10" t="s">
        <v>17</v>
      </c>
      <c r="C19" s="48">
        <f>INDEX('Input_Pracovná sila'!$C$2:$C$83,MATCH(dataset_okres!B19,'Input_Pracovná sila'!$B$2:$B$83,0))</f>
        <v>734.83333333333337</v>
      </c>
      <c r="D19" s="48">
        <f>INDEX('Input_Pracovná sila'!$D$2:$D$83,MATCH(dataset_okres!B19,'Input_Pracovná sila'!$B$2:$B$83,0))</f>
        <v>500</v>
      </c>
      <c r="E19" s="48">
        <f>INDEX('Input_Pracovná sila'!$E$2:$E$83,MATCH(dataset_okres!B19,'Input_Pracovná sila'!$B$2:$B$83,0))</f>
        <v>234.83333333333337</v>
      </c>
      <c r="F19" s="48">
        <f>IFERROR(INDEX(Calc_Dopyt!$C$3:$C$74,MATCH(dataset_okres!B19,Calc_Dopyt!$B$3:$B$74,0)),"n/a")</f>
        <v>0</v>
      </c>
      <c r="G19" s="48">
        <f>INDEX('Input_volna plocha'!$C$2:$C$83,MATCH(dataset_okres!B19,'Input_volna plocha'!$B$2:$B$83,0))</f>
        <v>0</v>
      </c>
    </row>
    <row r="20" spans="1:7" x14ac:dyDescent="0.45">
      <c r="A20" s="72" t="s">
        <v>91</v>
      </c>
      <c r="B20" s="10" t="s">
        <v>61</v>
      </c>
      <c r="C20" s="48">
        <f>INDEX('Input_Pracovná sila'!$C$2:$C$83,MATCH(dataset_okres!B20,'Input_Pracovná sila'!$B$2:$B$83,0))</f>
        <v>931.83333333333337</v>
      </c>
      <c r="D20" s="48">
        <f>INDEX('Input_Pracovná sila'!$D$2:$D$83,MATCH(dataset_okres!B20,'Input_Pracovná sila'!$B$2:$B$83,0))</f>
        <v>784.75</v>
      </c>
      <c r="E20" s="48">
        <f>INDEX('Input_Pracovná sila'!$E$2:$E$83,MATCH(dataset_okres!B20,'Input_Pracovná sila'!$B$2:$B$83,0))</f>
        <v>147.08333333333337</v>
      </c>
      <c r="F20" s="48">
        <f>IFERROR(INDEX(Calc_Dopyt!$C$3:$C$74,MATCH(dataset_okres!B20,Calc_Dopyt!$B$3:$B$74,0)),"n/a")</f>
        <v>1</v>
      </c>
      <c r="G20" s="48">
        <f>INDEX('Input_volna plocha'!$C$2:$C$83,MATCH(dataset_okres!B20,'Input_volna plocha'!$B$2:$B$83,0))</f>
        <v>0</v>
      </c>
    </row>
    <row r="21" spans="1:7" x14ac:dyDescent="0.45">
      <c r="A21" s="72" t="s">
        <v>92</v>
      </c>
      <c r="B21" s="10" t="s">
        <v>71</v>
      </c>
      <c r="C21" s="48">
        <f>INDEX('Input_Pracovná sila'!$C$2:$C$83,MATCH(dataset_okres!B21,'Input_Pracovná sila'!$B$2:$B$83,0))</f>
        <v>492</v>
      </c>
      <c r="D21" s="48">
        <f>INDEX('Input_Pracovná sila'!$D$2:$D$83,MATCH(dataset_okres!B21,'Input_Pracovná sila'!$B$2:$B$83,0))</f>
        <v>254.5</v>
      </c>
      <c r="E21" s="48">
        <f>INDEX('Input_Pracovná sila'!$E$2:$E$83,MATCH(dataset_okres!B21,'Input_Pracovná sila'!$B$2:$B$83,0))</f>
        <v>237.5</v>
      </c>
      <c r="F21" s="48">
        <f>IFERROR(INDEX(Calc_Dopyt!$C$3:$C$74,MATCH(dataset_okres!B21,Calc_Dopyt!$B$3:$B$74,0)),"n/a")</f>
        <v>0</v>
      </c>
      <c r="G21" s="48">
        <f>INDEX('Input_volna plocha'!$C$2:$C$83,MATCH(dataset_okres!B21,'Input_volna plocha'!$B$2:$B$83,0))</f>
        <v>0</v>
      </c>
    </row>
    <row r="22" spans="1:7" x14ac:dyDescent="0.45">
      <c r="A22" s="72" t="s">
        <v>93</v>
      </c>
      <c r="B22" s="10" t="s">
        <v>18</v>
      </c>
      <c r="C22" s="48">
        <f>INDEX('Input_Pracovná sila'!$C$2:$C$83,MATCH(dataset_okres!B22,'Input_Pracovná sila'!$B$2:$B$83,0))</f>
        <v>1194.5833333333333</v>
      </c>
      <c r="D22" s="48">
        <f>INDEX('Input_Pracovná sila'!$D$2:$D$83,MATCH(dataset_okres!B22,'Input_Pracovná sila'!$B$2:$B$83,0))</f>
        <v>1471.5</v>
      </c>
      <c r="E22" s="48">
        <f>INDEX('Input_Pracovná sila'!$E$2:$E$83,MATCH(dataset_okres!B22,'Input_Pracovná sila'!$B$2:$B$83,0))</f>
        <v>-276.91666666666674</v>
      </c>
      <c r="F22" s="48">
        <f>IFERROR(INDEX(Calc_Dopyt!$C$3:$C$74,MATCH(dataset_okres!B22,Calc_Dopyt!$B$3:$B$74,0)),"n/a")</f>
        <v>3</v>
      </c>
      <c r="G22" s="48">
        <f>INDEX('Input_volna plocha'!$C$2:$C$83,MATCH(dataset_okres!B22,'Input_volna plocha'!$B$2:$B$83,0))</f>
        <v>0</v>
      </c>
    </row>
    <row r="23" spans="1:7" x14ac:dyDescent="0.45">
      <c r="A23" s="72" t="s">
        <v>94</v>
      </c>
      <c r="B23" s="10" t="s">
        <v>19</v>
      </c>
      <c r="C23" s="48">
        <f>INDEX('Input_Pracovná sila'!$C$2:$C$83,MATCH(dataset_okres!B23,'Input_Pracovná sila'!$B$2:$B$83,0))</f>
        <v>954.83333333333337</v>
      </c>
      <c r="D23" s="48">
        <f>INDEX('Input_Pracovná sila'!$D$2:$D$83,MATCH(dataset_okres!B23,'Input_Pracovná sila'!$B$2:$B$83,0))</f>
        <v>179.83333333333334</v>
      </c>
      <c r="E23" s="48">
        <f>INDEX('Input_Pracovná sila'!$E$2:$E$83,MATCH(dataset_okres!B23,'Input_Pracovná sila'!$B$2:$B$83,0))</f>
        <v>775</v>
      </c>
      <c r="F23" s="48">
        <f>IFERROR(INDEX(Calc_Dopyt!$C$3:$C$74,MATCH(dataset_okres!B23,Calc_Dopyt!$B$3:$B$74,0)),"n/a")</f>
        <v>1</v>
      </c>
      <c r="G23" s="48">
        <f>INDEX('Input_volna plocha'!$C$2:$C$83,MATCH(dataset_okres!B23,'Input_volna plocha'!$B$2:$B$83,0))</f>
        <v>0</v>
      </c>
    </row>
    <row r="24" spans="1:7" x14ac:dyDescent="0.45">
      <c r="A24" s="72" t="s">
        <v>95</v>
      </c>
      <c r="B24" s="10" t="s">
        <v>37</v>
      </c>
      <c r="C24" s="48">
        <f>INDEX('Input_Pracovná sila'!$C$2:$C$83,MATCH(dataset_okres!B24,'Input_Pracovná sila'!$B$2:$B$83,0))</f>
        <v>1279</v>
      </c>
      <c r="D24" s="48">
        <f>INDEX('Input_Pracovná sila'!$D$2:$D$83,MATCH(dataset_okres!B24,'Input_Pracovná sila'!$B$2:$B$83,0))</f>
        <v>717.91666666666663</v>
      </c>
      <c r="E24" s="48">
        <f>INDEX('Input_Pracovná sila'!$E$2:$E$83,MATCH(dataset_okres!B24,'Input_Pracovná sila'!$B$2:$B$83,0))</f>
        <v>561.08333333333337</v>
      </c>
      <c r="F24" s="48">
        <f>IFERROR(INDEX(Calc_Dopyt!$C$3:$C$74,MATCH(dataset_okres!B24,Calc_Dopyt!$B$3:$B$74,0)),"n/a")</f>
        <v>2</v>
      </c>
      <c r="G24" s="48">
        <f>INDEX('Input_volna plocha'!$C$2:$C$83,MATCH(dataset_okres!B24,'Input_volna plocha'!$B$2:$B$83,0))</f>
        <v>0</v>
      </c>
    </row>
    <row r="25" spans="1:7" x14ac:dyDescent="0.45">
      <c r="A25" s="72" t="s">
        <v>96</v>
      </c>
      <c r="B25" s="10" t="s">
        <v>20</v>
      </c>
      <c r="C25" s="48">
        <f>INDEX('Input_Pracovná sila'!$C$2:$C$83,MATCH(dataset_okres!B25,'Input_Pracovná sila'!$B$2:$B$83,0))</f>
        <v>3702.75</v>
      </c>
      <c r="D25" s="48">
        <f>INDEX('Input_Pracovná sila'!$D$2:$D$83,MATCH(dataset_okres!B25,'Input_Pracovná sila'!$B$2:$B$83,0))</f>
        <v>846.08333333333337</v>
      </c>
      <c r="E25" s="48">
        <f>INDEX('Input_Pracovná sila'!$E$2:$E$83,MATCH(dataset_okres!B25,'Input_Pracovná sila'!$B$2:$B$83,0))</f>
        <v>2856.6666666666665</v>
      </c>
      <c r="F25" s="48">
        <f>IFERROR(INDEX(Calc_Dopyt!$C$3:$C$74,MATCH(dataset_okres!B25,Calc_Dopyt!$B$3:$B$74,0)),"n/a")</f>
        <v>6</v>
      </c>
      <c r="G25" s="48">
        <f>INDEX('Input_volna plocha'!$C$2:$C$83,MATCH(dataset_okres!B25,'Input_volna plocha'!$B$2:$B$83,0))</f>
        <v>32000</v>
      </c>
    </row>
    <row r="26" spans="1:7" x14ac:dyDescent="0.45">
      <c r="A26" s="72" t="s">
        <v>97</v>
      </c>
      <c r="B26" s="10" t="s">
        <v>62</v>
      </c>
      <c r="C26" s="48">
        <f>INDEX('Input_Pracovná sila'!$C$2:$C$83,MATCH(dataset_okres!B26,'Input_Pracovná sila'!$B$2:$B$83,0))</f>
        <v>788.58333333333337</v>
      </c>
      <c r="D26" s="48">
        <f>INDEX('Input_Pracovná sila'!$D$2:$D$83,MATCH(dataset_okres!B26,'Input_Pracovná sila'!$B$2:$B$83,0))</f>
        <v>585.16666666666663</v>
      </c>
      <c r="E26" s="48">
        <f>INDEX('Input_Pracovná sila'!$E$2:$E$83,MATCH(dataset_okres!B26,'Input_Pracovná sila'!$B$2:$B$83,0))</f>
        <v>203.41666666666674</v>
      </c>
      <c r="F26" s="48">
        <f>IFERROR(INDEX(Calc_Dopyt!$C$3:$C$74,MATCH(dataset_okres!B26,Calc_Dopyt!$B$3:$B$74,0)),"n/a")</f>
        <v>0</v>
      </c>
      <c r="G26" s="48">
        <f>INDEX('Input_volna plocha'!$C$2:$C$83,MATCH(dataset_okres!B26,'Input_volna plocha'!$B$2:$B$83,0))</f>
        <v>0</v>
      </c>
    </row>
    <row r="27" spans="1:7" x14ac:dyDescent="0.45">
      <c r="A27" s="72" t="s">
        <v>98</v>
      </c>
      <c r="B27" s="10" t="s">
        <v>21</v>
      </c>
      <c r="C27" s="48">
        <f>INDEX('Input_Pracovná sila'!$C$2:$C$83,MATCH(dataset_okres!B27,'Input_Pracovná sila'!$B$2:$B$83,0))</f>
        <v>1656.5</v>
      </c>
      <c r="D27" s="48">
        <f>INDEX('Input_Pracovná sila'!$D$2:$D$83,MATCH(dataset_okres!B27,'Input_Pracovná sila'!$B$2:$B$83,0))</f>
        <v>1613.6666666666667</v>
      </c>
      <c r="E27" s="48">
        <f>INDEX('Input_Pracovná sila'!$E$2:$E$83,MATCH(dataset_okres!B27,'Input_Pracovná sila'!$B$2:$B$83,0))</f>
        <v>42.833333333333258</v>
      </c>
      <c r="F27" s="48">
        <f>IFERROR(INDEX(Calc_Dopyt!$C$3:$C$74,MATCH(dataset_okres!B27,Calc_Dopyt!$B$3:$B$74,0)),"n/a")</f>
        <v>3</v>
      </c>
      <c r="G27" s="48">
        <f>INDEX('Input_volna plocha'!$C$2:$C$83,MATCH(dataset_okres!B27,'Input_volna plocha'!$B$2:$B$83,0))</f>
        <v>272000</v>
      </c>
    </row>
    <row r="28" spans="1:7" x14ac:dyDescent="0.45">
      <c r="A28" s="72" t="s">
        <v>99</v>
      </c>
      <c r="B28" s="10" t="s">
        <v>43</v>
      </c>
      <c r="C28" s="48">
        <f>INDEX('Input_Pracovná sila'!$C$2:$C$83,MATCH(dataset_okres!B28,'Input_Pracovná sila'!$B$2:$B$83,0))</f>
        <v>2808.75</v>
      </c>
      <c r="D28" s="48">
        <f>INDEX('Input_Pracovná sila'!$D$2:$D$83,MATCH(dataset_okres!B28,'Input_Pracovná sila'!$B$2:$B$83,0))</f>
        <v>838.41666666666663</v>
      </c>
      <c r="E28" s="48">
        <f>INDEX('Input_Pracovná sila'!$E$2:$E$83,MATCH(dataset_okres!B28,'Input_Pracovná sila'!$B$2:$B$83,0))</f>
        <v>1970.3333333333335</v>
      </c>
      <c r="F28" s="48">
        <f>IFERROR(INDEX(Calc_Dopyt!$C$3:$C$74,MATCH(dataset_okres!B28,Calc_Dopyt!$B$3:$B$74,0)),"n/a")</f>
        <v>1</v>
      </c>
      <c r="G28" s="48">
        <f>INDEX('Input_volna plocha'!$C$2:$C$83,MATCH(dataset_okres!B28,'Input_volna plocha'!$B$2:$B$83,0))</f>
        <v>29038</v>
      </c>
    </row>
    <row r="29" spans="1:7" x14ac:dyDescent="0.45">
      <c r="A29" s="72" t="s">
        <v>100</v>
      </c>
      <c r="B29" s="10" t="s">
        <v>33</v>
      </c>
      <c r="C29" s="48">
        <f>INDEX('Input_Pracovná sila'!$C$2:$C$83,MATCH(dataset_okres!B29,'Input_Pracovná sila'!$B$2:$B$83,0))</f>
        <v>2662.5</v>
      </c>
      <c r="D29" s="48">
        <f>INDEX('Input_Pracovná sila'!$D$2:$D$83,MATCH(dataset_okres!B29,'Input_Pracovná sila'!$B$2:$B$83,0))</f>
        <v>1202.25</v>
      </c>
      <c r="E29" s="48">
        <f>INDEX('Input_Pracovná sila'!$E$2:$E$83,MATCH(dataset_okres!B29,'Input_Pracovná sila'!$B$2:$B$83,0))</f>
        <v>1460.25</v>
      </c>
      <c r="F29" s="48">
        <f>IFERROR(INDEX(Calc_Dopyt!$C$3:$C$74,MATCH(dataset_okres!B29,Calc_Dopyt!$B$3:$B$74,0)),"n/a")</f>
        <v>4</v>
      </c>
      <c r="G29" s="48">
        <f>INDEX('Input_volna plocha'!$C$2:$C$83,MATCH(dataset_okres!B29,'Input_volna plocha'!$B$2:$B$83,0))</f>
        <v>210178</v>
      </c>
    </row>
    <row r="30" spans="1:7" x14ac:dyDescent="0.45">
      <c r="A30" s="72" t="s">
        <v>101</v>
      </c>
      <c r="B30" s="10" t="s">
        <v>48</v>
      </c>
      <c r="C30" s="48">
        <f>INDEX('Input_Pracovná sila'!$C$2:$C$83,MATCH(dataset_okres!B30,'Input_Pracovná sila'!$B$2:$B$83,0))</f>
        <v>2606.0833333333335</v>
      </c>
      <c r="D30" s="48">
        <f>INDEX('Input_Pracovná sila'!$D$2:$D$83,MATCH(dataset_okres!B30,'Input_Pracovná sila'!$B$2:$B$83,0))</f>
        <v>7901.333333333333</v>
      </c>
      <c r="E30" s="48">
        <f>INDEX('Input_Pracovná sila'!$E$2:$E$83,MATCH(dataset_okres!B30,'Input_Pracovná sila'!$B$2:$B$83,0))</f>
        <v>-5295.25</v>
      </c>
      <c r="F30" s="48">
        <f>IFERROR(INDEX(Calc_Dopyt!$C$3:$C$74,MATCH(dataset_okres!B30,Calc_Dopyt!$B$3:$B$74,0)),"n/a")</f>
        <v>7</v>
      </c>
      <c r="G30" s="48">
        <f>INDEX('Input_volna plocha'!$C$2:$C$83,MATCH(dataset_okres!B30,'Input_volna plocha'!$B$2:$B$83,0))</f>
        <v>903000</v>
      </c>
    </row>
    <row r="31" spans="1:7" x14ac:dyDescent="0.45">
      <c r="A31" s="72" t="s">
        <v>102</v>
      </c>
      <c r="B31" s="10" t="s">
        <v>67</v>
      </c>
      <c r="C31" s="48">
        <f>INDEX('Input_Pracovná sila'!$C$2:$C$83,MATCH(dataset_okres!B31,'Input_Pracovná sila'!$B$2:$B$83,0))</f>
        <v>3291.25</v>
      </c>
      <c r="D31" s="48">
        <f>INDEX('Input_Pracovná sila'!$D$2:$D$83,MATCH(dataset_okres!B31,'Input_Pracovná sila'!$B$2:$B$83,0))</f>
        <v>1357.5833333333333</v>
      </c>
      <c r="E31" s="48">
        <f>INDEX('Input_Pracovná sila'!$E$2:$E$83,MATCH(dataset_okres!B31,'Input_Pracovná sila'!$B$2:$B$83,0))</f>
        <v>1933.6666666666667</v>
      </c>
      <c r="F31" s="48">
        <f>IFERROR(INDEX(Calc_Dopyt!$C$3:$C$74,MATCH(dataset_okres!B31,Calc_Dopyt!$B$3:$B$74,0)),"n/a")</f>
        <v>1</v>
      </c>
      <c r="G31" s="48">
        <f>INDEX('Input_volna plocha'!$C$2:$C$83,MATCH(dataset_okres!B31,'Input_volna plocha'!$B$2:$B$83,0))</f>
        <v>28966</v>
      </c>
    </row>
    <row r="32" spans="1:7" x14ac:dyDescent="0.45">
      <c r="A32" s="72" t="s">
        <v>103</v>
      </c>
      <c r="B32" s="10" t="s">
        <v>49</v>
      </c>
      <c r="C32" s="48">
        <f>INDEX('Input_Pracovná sila'!$C$2:$C$83,MATCH(dataset_okres!B32,'Input_Pracovná sila'!$B$2:$B$83,0))</f>
        <v>1041.0833333333333</v>
      </c>
      <c r="D32" s="48">
        <f>INDEX('Input_Pracovná sila'!$D$2:$D$83,MATCH(dataset_okres!B32,'Input_Pracovná sila'!$B$2:$B$83,0))</f>
        <v>587.66666666666663</v>
      </c>
      <c r="E32" s="48">
        <f>INDEX('Input_Pracovná sila'!$E$2:$E$83,MATCH(dataset_okres!B32,'Input_Pracovná sila'!$B$2:$B$83,0))</f>
        <v>453.41666666666663</v>
      </c>
      <c r="F32" s="48">
        <f>IFERROR(INDEX(Calc_Dopyt!$C$3:$C$74,MATCH(dataset_okres!B32,Calc_Dopyt!$B$3:$B$74,0)),"n/a")</f>
        <v>1</v>
      </c>
      <c r="G32" s="48">
        <f>INDEX('Input_volna plocha'!$C$2:$C$83,MATCH(dataset_okres!B32,'Input_volna plocha'!$B$2:$B$83,0))</f>
        <v>0</v>
      </c>
    </row>
    <row r="33" spans="1:7" x14ac:dyDescent="0.45">
      <c r="A33" s="72" t="s">
        <v>104</v>
      </c>
      <c r="B33" s="10" t="s">
        <v>22</v>
      </c>
      <c r="C33" s="48">
        <f>INDEX('Input_Pracovná sila'!$C$2:$C$83,MATCH(dataset_okres!B33,'Input_Pracovná sila'!$B$2:$B$83,0))</f>
        <v>1767.25</v>
      </c>
      <c r="D33" s="48">
        <f>INDEX('Input_Pracovná sila'!$D$2:$D$83,MATCH(dataset_okres!B33,'Input_Pracovná sila'!$B$2:$B$83,0))</f>
        <v>1040.1666666666667</v>
      </c>
      <c r="E33" s="48">
        <f>INDEX('Input_Pracovná sila'!$E$2:$E$83,MATCH(dataset_okres!B33,'Input_Pracovná sila'!$B$2:$B$83,0))</f>
        <v>727.08333333333326</v>
      </c>
      <c r="F33" s="48">
        <f>IFERROR(INDEX(Calc_Dopyt!$C$3:$C$74,MATCH(dataset_okres!B33,Calc_Dopyt!$B$3:$B$74,0)),"n/a")</f>
        <v>2</v>
      </c>
      <c r="G33" s="48">
        <f>INDEX('Input_volna plocha'!$C$2:$C$83,MATCH(dataset_okres!B33,'Input_volna plocha'!$B$2:$B$83,0))</f>
        <v>0</v>
      </c>
    </row>
    <row r="34" spans="1:7" x14ac:dyDescent="0.45">
      <c r="A34" s="72" t="s">
        <v>105</v>
      </c>
      <c r="B34" s="10" t="s">
        <v>69</v>
      </c>
      <c r="C34" s="48">
        <f>INDEX('Input_Pracovná sila'!$C$2:$C$83,MATCH(dataset_okres!B34,'Input_Pracovná sila'!$B$2:$B$83,0))</f>
        <v>788.25</v>
      </c>
      <c r="D34" s="48">
        <f>INDEX('Input_Pracovná sila'!$D$2:$D$83,MATCH(dataset_okres!B34,'Input_Pracovná sila'!$B$2:$B$83,0))</f>
        <v>194.75</v>
      </c>
      <c r="E34" s="48">
        <f>INDEX('Input_Pracovná sila'!$E$2:$E$83,MATCH(dataset_okres!B34,'Input_Pracovná sila'!$B$2:$B$83,0))</f>
        <v>593.5</v>
      </c>
      <c r="F34" s="48">
        <f>IFERROR(INDEX(Calc_Dopyt!$C$3:$C$74,MATCH(dataset_okres!B34,Calc_Dopyt!$B$3:$B$74,0)),"n/a")</f>
        <v>1</v>
      </c>
      <c r="G34" s="48">
        <f>INDEX('Input_volna plocha'!$C$2:$C$83,MATCH(dataset_okres!B34,'Input_volna plocha'!$B$2:$B$83,0))</f>
        <v>0</v>
      </c>
    </row>
    <row r="35" spans="1:7" x14ac:dyDescent="0.45">
      <c r="A35" s="72" t="s">
        <v>106</v>
      </c>
      <c r="B35" s="10" t="s">
        <v>34</v>
      </c>
      <c r="C35" s="48">
        <f>INDEX('Input_Pracovná sila'!$C$2:$C$83,MATCH(dataset_okres!B35,'Input_Pracovná sila'!$B$2:$B$83,0))</f>
        <v>808.83333333333337</v>
      </c>
      <c r="D35" s="48">
        <f>INDEX('Input_Pracovná sila'!$D$2:$D$83,MATCH(dataset_okres!B35,'Input_Pracovná sila'!$B$2:$B$83,0))</f>
        <v>91.583333333333329</v>
      </c>
      <c r="E35" s="48">
        <f>INDEX('Input_Pracovná sila'!$E$2:$E$83,MATCH(dataset_okres!B35,'Input_Pracovná sila'!$B$2:$B$83,0))</f>
        <v>717.25</v>
      </c>
      <c r="F35" s="48">
        <f>IFERROR(INDEX(Calc_Dopyt!$C$3:$C$74,MATCH(dataset_okres!B35,Calc_Dopyt!$B$3:$B$74,0)),"n/a")</f>
        <v>0</v>
      </c>
      <c r="G35" s="48">
        <f>INDEX('Input_volna plocha'!$C$2:$C$83,MATCH(dataset_okres!B35,'Input_volna plocha'!$B$2:$B$83,0))</f>
        <v>0</v>
      </c>
    </row>
    <row r="36" spans="1:7" x14ac:dyDescent="0.45">
      <c r="A36" s="72" t="s">
        <v>107</v>
      </c>
      <c r="B36" s="10" t="s">
        <v>35</v>
      </c>
      <c r="C36" s="48">
        <f>INDEX('Input_Pracovná sila'!$C$2:$C$83,MATCH(dataset_okres!B36,'Input_Pracovná sila'!$B$2:$B$83,0))</f>
        <v>2359.75</v>
      </c>
      <c r="D36" s="48">
        <f>INDEX('Input_Pracovná sila'!$D$2:$D$83,MATCH(dataset_okres!B36,'Input_Pracovná sila'!$B$2:$B$83,0))</f>
        <v>616.75</v>
      </c>
      <c r="E36" s="48">
        <f>INDEX('Input_Pracovná sila'!$E$2:$E$83,MATCH(dataset_okres!B36,'Input_Pracovná sila'!$B$2:$B$83,0))</f>
        <v>1743</v>
      </c>
      <c r="F36" s="48">
        <f>IFERROR(INDEX(Calc_Dopyt!$C$3:$C$74,MATCH(dataset_okres!B36,Calc_Dopyt!$B$3:$B$74,0)),"n/a")</f>
        <v>1</v>
      </c>
      <c r="G36" s="48">
        <f>INDEX('Input_volna plocha'!$C$2:$C$83,MATCH(dataset_okres!B36,'Input_volna plocha'!$B$2:$B$83,0))</f>
        <v>0</v>
      </c>
    </row>
    <row r="37" spans="1:7" x14ac:dyDescent="0.45">
      <c r="A37" s="72" t="s">
        <v>108</v>
      </c>
      <c r="B37" s="10" t="s">
        <v>40</v>
      </c>
      <c r="C37" s="48">
        <f>INDEX('Input_Pracovná sila'!$C$2:$C$83,MATCH(dataset_okres!B37,'Input_Pracovná sila'!$B$2:$B$83,0))</f>
        <v>1133.0833333333333</v>
      </c>
      <c r="D37" s="48">
        <f>INDEX('Input_Pracovná sila'!$D$2:$D$83,MATCH(dataset_okres!B37,'Input_Pracovná sila'!$B$2:$B$83,0))</f>
        <v>158.5</v>
      </c>
      <c r="E37" s="48">
        <f>INDEX('Input_Pracovná sila'!$E$2:$E$83,MATCH(dataset_okres!B37,'Input_Pracovná sila'!$B$2:$B$83,0))</f>
        <v>974.58333333333326</v>
      </c>
      <c r="F37" s="48">
        <f>IFERROR(INDEX(Calc_Dopyt!$C$3:$C$74,MATCH(dataset_okres!B37,Calc_Dopyt!$B$3:$B$74,0)),"n/a")</f>
        <v>3</v>
      </c>
      <c r="G37" s="48">
        <f>INDEX('Input_volna plocha'!$C$2:$C$83,MATCH(dataset_okres!B37,'Input_volna plocha'!$B$2:$B$83,0))</f>
        <v>5977</v>
      </c>
    </row>
    <row r="38" spans="1:7" x14ac:dyDescent="0.45">
      <c r="A38" s="72" t="s">
        <v>109</v>
      </c>
      <c r="B38" s="10" t="s">
        <v>38</v>
      </c>
      <c r="C38" s="48">
        <f>INDEX('Input_Pracovná sila'!$C$2:$C$83,MATCH(dataset_okres!B38,'Input_Pracovná sila'!$B$2:$B$83,0))</f>
        <v>975.66666666666663</v>
      </c>
      <c r="D38" s="48">
        <f>INDEX('Input_Pracovná sila'!$D$2:$D$83,MATCH(dataset_okres!B38,'Input_Pracovná sila'!$B$2:$B$83,0))</f>
        <v>564.75</v>
      </c>
      <c r="E38" s="48">
        <f>INDEX('Input_Pracovná sila'!$E$2:$E$83,MATCH(dataset_okres!B38,'Input_Pracovná sila'!$B$2:$B$83,0))</f>
        <v>410.91666666666663</v>
      </c>
      <c r="F38" s="48">
        <f>IFERROR(INDEX(Calc_Dopyt!$C$3:$C$74,MATCH(dataset_okres!B38,Calc_Dopyt!$B$3:$B$74,0)),"n/a")</f>
        <v>1</v>
      </c>
      <c r="G38" s="48">
        <f>INDEX('Input_volna plocha'!$C$2:$C$83,MATCH(dataset_okres!B38,'Input_volna plocha'!$B$2:$B$83,0))</f>
        <v>290000</v>
      </c>
    </row>
    <row r="39" spans="1:7" x14ac:dyDescent="0.45">
      <c r="A39" s="72" t="s">
        <v>110</v>
      </c>
      <c r="B39" s="10" t="s">
        <v>27</v>
      </c>
      <c r="C39" s="48">
        <f>INDEX('Input_Pracovná sila'!$C$2:$C$83,MATCH(dataset_okres!B39,'Input_Pracovná sila'!$B$2:$B$83,0))</f>
        <v>2132.4166666666665</v>
      </c>
      <c r="D39" s="48">
        <f>INDEX('Input_Pracovná sila'!$D$2:$D$83,MATCH(dataset_okres!B39,'Input_Pracovná sila'!$B$2:$B$83,0))</f>
        <v>636.5</v>
      </c>
      <c r="E39" s="48">
        <f>INDEX('Input_Pracovná sila'!$E$2:$E$83,MATCH(dataset_okres!B39,'Input_Pracovná sila'!$B$2:$B$83,0))</f>
        <v>1495.9166666666665</v>
      </c>
      <c r="F39" s="48">
        <f>IFERROR(INDEX(Calc_Dopyt!$C$3:$C$74,MATCH(dataset_okres!B39,Calc_Dopyt!$B$3:$B$74,0)),"n/a")</f>
        <v>1</v>
      </c>
      <c r="G39" s="48">
        <f>INDEX('Input_volna plocha'!$C$2:$C$83,MATCH(dataset_okres!B39,'Input_volna plocha'!$B$2:$B$83,0))</f>
        <v>0</v>
      </c>
    </row>
    <row r="40" spans="1:7" x14ac:dyDescent="0.45">
      <c r="A40" s="72" t="s">
        <v>111</v>
      </c>
      <c r="B40" s="10" t="s">
        <v>10</v>
      </c>
      <c r="C40" s="48">
        <f>INDEX('Input_Pracovná sila'!$C$2:$C$83,MATCH(dataset_okres!B40,'Input_Pracovná sila'!$B$2:$B$83,0))</f>
        <v>2041.75</v>
      </c>
      <c r="D40" s="48">
        <f>INDEX('Input_Pracovná sila'!$D$2:$D$83,MATCH(dataset_okres!B40,'Input_Pracovná sila'!$B$2:$B$83,0))</f>
        <v>456.16666666666669</v>
      </c>
      <c r="E40" s="48">
        <f>INDEX('Input_Pracovná sila'!$E$2:$E$83,MATCH(dataset_okres!B40,'Input_Pracovná sila'!$B$2:$B$83,0))</f>
        <v>1585.5833333333333</v>
      </c>
      <c r="F40" s="48">
        <f>IFERROR(INDEX(Calc_Dopyt!$C$3:$C$74,MATCH(dataset_okres!B40,Calc_Dopyt!$B$3:$B$74,0)),"n/a")</f>
        <v>1</v>
      </c>
      <c r="G40" s="48">
        <f>INDEX('Input_volna plocha'!$C$2:$C$83,MATCH(dataset_okres!B40,'Input_volna plocha'!$B$2:$B$83,0))</f>
        <v>0</v>
      </c>
    </row>
    <row r="41" spans="1:7" x14ac:dyDescent="0.45">
      <c r="A41" s="72" t="s">
        <v>112</v>
      </c>
      <c r="B41" s="10" t="s">
        <v>39</v>
      </c>
      <c r="C41" s="48">
        <f>INDEX('Input_Pracovná sila'!$C$2:$C$83,MATCH(dataset_okres!B41,'Input_Pracovná sila'!$B$2:$B$83,0))</f>
        <v>1332.5</v>
      </c>
      <c r="D41" s="48">
        <f>INDEX('Input_Pracovná sila'!$D$2:$D$83,MATCH(dataset_okres!B41,'Input_Pracovná sila'!$B$2:$B$83,0))</f>
        <v>358.83333333333331</v>
      </c>
      <c r="E41" s="48">
        <f>INDEX('Input_Pracovná sila'!$E$2:$E$83,MATCH(dataset_okres!B41,'Input_Pracovná sila'!$B$2:$B$83,0))</f>
        <v>973.66666666666674</v>
      </c>
      <c r="F41" s="48">
        <f>IFERROR(INDEX(Calc_Dopyt!$C$3:$C$74,MATCH(dataset_okres!B41,Calc_Dopyt!$B$3:$B$74,0)),"n/a")</f>
        <v>3</v>
      </c>
      <c r="G41" s="48">
        <f>INDEX('Input_volna plocha'!$C$2:$C$83,MATCH(dataset_okres!B41,'Input_volna plocha'!$B$2:$B$83,0))</f>
        <v>0</v>
      </c>
    </row>
    <row r="42" spans="1:7" x14ac:dyDescent="0.45">
      <c r="A42" s="72" t="s">
        <v>113</v>
      </c>
      <c r="B42" s="10" t="s">
        <v>11</v>
      </c>
      <c r="C42" s="48">
        <f>INDEX('Input_Pracovná sila'!$C$2:$C$83,MATCH(dataset_okres!B42,'Input_Pracovná sila'!$B$2:$B$83,0))</f>
        <v>1629.0833333333333</v>
      </c>
      <c r="D42" s="48">
        <f>INDEX('Input_Pracovná sila'!$D$2:$D$83,MATCH(dataset_okres!B42,'Input_Pracovná sila'!$B$2:$B$83,0))</f>
        <v>233.5</v>
      </c>
      <c r="E42" s="48">
        <f>INDEX('Input_Pracovná sila'!$E$2:$E$83,MATCH(dataset_okres!B42,'Input_Pracovná sila'!$B$2:$B$83,0))</f>
        <v>1395.5833333333333</v>
      </c>
      <c r="F42" s="48">
        <f>IFERROR(INDEX(Calc_Dopyt!$C$3:$C$74,MATCH(dataset_okres!B42,Calc_Dopyt!$B$3:$B$74,0)),"n/a")</f>
        <v>0</v>
      </c>
      <c r="G42" s="48">
        <f>INDEX('Input_volna plocha'!$C$2:$C$83,MATCH(dataset_okres!B42,'Input_volna plocha'!$B$2:$B$83,0))</f>
        <v>0</v>
      </c>
    </row>
    <row r="43" spans="1:7" x14ac:dyDescent="0.45">
      <c r="A43" s="72" t="s">
        <v>114</v>
      </c>
      <c r="B43" s="10" t="s">
        <v>9</v>
      </c>
      <c r="C43" s="48">
        <f>INDEX('Input_Pracovná sila'!$C$2:$C$83,MATCH(dataset_okres!B43,'Input_Pracovná sila'!$B$2:$B$83,0))</f>
        <v>513.5</v>
      </c>
      <c r="D43" s="48">
        <f>INDEX('Input_Pracovná sila'!$D$2:$D$83,MATCH(dataset_okres!B43,'Input_Pracovná sila'!$B$2:$B$83,0))</f>
        <v>139.75</v>
      </c>
      <c r="E43" s="48">
        <f>INDEX('Input_Pracovná sila'!$E$2:$E$83,MATCH(dataset_okres!B43,'Input_Pracovná sila'!$B$2:$B$83,0))</f>
        <v>373.75</v>
      </c>
      <c r="F43" s="48">
        <f>IFERROR(INDEX(Calc_Dopyt!$C$3:$C$74,MATCH(dataset_okres!B43,Calc_Dopyt!$B$3:$B$74,0)),"n/a")</f>
        <v>0</v>
      </c>
      <c r="G43" s="48">
        <f>INDEX('Input_volna plocha'!$C$2:$C$83,MATCH(dataset_okres!B43,'Input_volna plocha'!$B$2:$B$83,0))</f>
        <v>0</v>
      </c>
    </row>
    <row r="44" spans="1:7" x14ac:dyDescent="0.45">
      <c r="A44" s="72" t="s">
        <v>115</v>
      </c>
      <c r="B44" s="10" t="s">
        <v>41</v>
      </c>
      <c r="C44" s="48">
        <f>INDEX('Input_Pracovná sila'!$C$2:$C$83,MATCH(dataset_okres!B44,'Input_Pracovná sila'!$B$2:$B$83,0))</f>
        <v>762.58333333333337</v>
      </c>
      <c r="D44" s="48">
        <f>INDEX('Input_Pracovná sila'!$D$2:$D$83,MATCH(dataset_okres!B44,'Input_Pracovná sila'!$B$2:$B$83,0))</f>
        <v>513.83333333333337</v>
      </c>
      <c r="E44" s="48">
        <f>INDEX('Input_Pracovná sila'!$E$2:$E$83,MATCH(dataset_okres!B44,'Input_Pracovná sila'!$B$2:$B$83,0))</f>
        <v>248.75</v>
      </c>
      <c r="F44" s="48">
        <f>IFERROR(INDEX(Calc_Dopyt!$C$3:$C$74,MATCH(dataset_okres!B44,Calc_Dopyt!$B$3:$B$74,0)),"n/a")</f>
        <v>1</v>
      </c>
      <c r="G44" s="48">
        <f>INDEX('Input_volna plocha'!$C$2:$C$83,MATCH(dataset_okres!B44,'Input_volna plocha'!$B$2:$B$83,0))</f>
        <v>0</v>
      </c>
    </row>
    <row r="45" spans="1:7" x14ac:dyDescent="0.45">
      <c r="A45" s="72" t="s">
        <v>116</v>
      </c>
      <c r="B45" s="10" t="s">
        <v>36</v>
      </c>
      <c r="C45" s="48">
        <f>INDEX('Input_Pracovná sila'!$C$2:$C$83,MATCH(dataset_okres!B45,'Input_Pracovná sila'!$B$2:$B$83,0))</f>
        <v>3503.9166666666665</v>
      </c>
      <c r="D45" s="48">
        <f>INDEX('Input_Pracovná sila'!$D$2:$D$83,MATCH(dataset_okres!B45,'Input_Pracovná sila'!$B$2:$B$83,0))</f>
        <v>2444.0833333333335</v>
      </c>
      <c r="E45" s="48">
        <f>INDEX('Input_Pracovná sila'!$E$2:$E$83,MATCH(dataset_okres!B45,'Input_Pracovná sila'!$B$2:$B$83,0))</f>
        <v>1059.833333333333</v>
      </c>
      <c r="F45" s="48">
        <f>IFERROR(INDEX(Calc_Dopyt!$C$3:$C$74,MATCH(dataset_okres!B45,Calc_Dopyt!$B$3:$B$74,0)),"n/a")</f>
        <v>1</v>
      </c>
      <c r="G45" s="48">
        <f>INDEX('Input_volna plocha'!$C$2:$C$83,MATCH(dataset_okres!B45,'Input_volna plocha'!$B$2:$B$83,0))</f>
        <v>32727</v>
      </c>
    </row>
    <row r="46" spans="1:7" x14ac:dyDescent="0.45">
      <c r="A46" s="72" t="s">
        <v>117</v>
      </c>
      <c r="B46" s="10" t="s">
        <v>5</v>
      </c>
      <c r="C46" s="48">
        <f>INDEX('Input_Pracovná sila'!$C$2:$C$83,MATCH(dataset_okres!B46,'Input_Pracovná sila'!$B$2:$B$83,0))</f>
        <v>2535.6666666666665</v>
      </c>
      <c r="D46" s="48">
        <f>INDEX('Input_Pracovná sila'!$D$2:$D$83,MATCH(dataset_okres!B46,'Input_Pracovná sila'!$B$2:$B$83,0))</f>
        <v>809.58333333333337</v>
      </c>
      <c r="E46" s="48">
        <f>INDEX('Input_Pracovná sila'!$E$2:$E$83,MATCH(dataset_okres!B46,'Input_Pracovná sila'!$B$2:$B$83,0))</f>
        <v>1726.083333333333</v>
      </c>
      <c r="F46" s="48">
        <f>IFERROR(INDEX(Calc_Dopyt!$C$3:$C$74,MATCH(dataset_okres!B46,Calc_Dopyt!$B$3:$B$74,0)),"n/a")</f>
        <v>1</v>
      </c>
      <c r="G46" s="48">
        <f>INDEX('Input_volna plocha'!$C$2:$C$83,MATCH(dataset_okres!B46,'Input_volna plocha'!$B$2:$B$83,0))</f>
        <v>0</v>
      </c>
    </row>
    <row r="47" spans="1:7" x14ac:dyDescent="0.45">
      <c r="A47" s="72" t="s">
        <v>118</v>
      </c>
      <c r="B47" s="10" t="s">
        <v>30</v>
      </c>
      <c r="C47" s="48">
        <f>INDEX('Input_Pracovná sila'!$C$2:$C$83,MATCH(dataset_okres!B47,'Input_Pracovná sila'!$B$2:$B$83,0))</f>
        <v>604.08333333333337</v>
      </c>
      <c r="D47" s="48">
        <f>INDEX('Input_Pracovná sila'!$D$2:$D$83,MATCH(dataset_okres!B47,'Input_Pracovná sila'!$B$2:$B$83,0))</f>
        <v>60</v>
      </c>
      <c r="E47" s="48">
        <f>INDEX('Input_Pracovná sila'!$E$2:$E$83,MATCH(dataset_okres!B47,'Input_Pracovná sila'!$B$2:$B$83,0))</f>
        <v>544.08333333333337</v>
      </c>
      <c r="F47" s="48">
        <f>IFERROR(INDEX(Calc_Dopyt!$C$3:$C$74,MATCH(dataset_okres!B47,Calc_Dopyt!$B$3:$B$74,0)),"n/a")</f>
        <v>0</v>
      </c>
      <c r="G47" s="48">
        <f>INDEX('Input_volna plocha'!$C$2:$C$83,MATCH(dataset_okres!B47,'Input_volna plocha'!$B$2:$B$83,0))</f>
        <v>0</v>
      </c>
    </row>
    <row r="48" spans="1:7" x14ac:dyDescent="0.45">
      <c r="A48" s="72" t="s">
        <v>119</v>
      </c>
      <c r="B48" s="10" t="s">
        <v>8</v>
      </c>
      <c r="C48" s="48">
        <f>INDEX('Input_Pracovná sila'!$C$2:$C$83,MATCH(dataset_okres!B48,'Input_Pracovná sila'!$B$2:$B$83,0))</f>
        <v>2306.5833333333335</v>
      </c>
      <c r="D48" s="48">
        <f>INDEX('Input_Pracovná sila'!$D$2:$D$83,MATCH(dataset_okres!B48,'Input_Pracovná sila'!$B$2:$B$83,0))</f>
        <v>132.58333333333334</v>
      </c>
      <c r="E48" s="48">
        <f>INDEX('Input_Pracovná sila'!$E$2:$E$83,MATCH(dataset_okres!B48,'Input_Pracovná sila'!$B$2:$B$83,0))</f>
        <v>2174</v>
      </c>
      <c r="F48" s="48">
        <f>IFERROR(INDEX(Calc_Dopyt!$C$3:$C$74,MATCH(dataset_okres!B48,Calc_Dopyt!$B$3:$B$74,0)),"n/a")</f>
        <v>1</v>
      </c>
      <c r="G48" s="48">
        <f>INDEX('Input_volna plocha'!$C$2:$C$83,MATCH(dataset_okres!B48,'Input_volna plocha'!$B$2:$B$83,0))</f>
        <v>0</v>
      </c>
    </row>
    <row r="49" spans="1:7" x14ac:dyDescent="0.45">
      <c r="A49" s="72" t="s">
        <v>120</v>
      </c>
      <c r="B49" s="10" t="s">
        <v>23</v>
      </c>
      <c r="C49" s="48">
        <f>INDEX('Input_Pracovná sila'!$C$2:$C$83,MATCH(dataset_okres!B49,'Input_Pracovná sila'!$B$2:$B$83,0))</f>
        <v>951.5</v>
      </c>
      <c r="D49" s="48">
        <f>INDEX('Input_Pracovná sila'!$D$2:$D$83,MATCH(dataset_okres!B49,'Input_Pracovná sila'!$B$2:$B$83,0))</f>
        <v>71.083333333333329</v>
      </c>
      <c r="E49" s="48">
        <f>INDEX('Input_Pracovná sila'!$E$2:$E$83,MATCH(dataset_okres!B49,'Input_Pracovná sila'!$B$2:$B$83,0))</f>
        <v>880.41666666666663</v>
      </c>
      <c r="F49" s="48">
        <f>IFERROR(INDEX(Calc_Dopyt!$C$3:$C$74,MATCH(dataset_okres!B49,Calc_Dopyt!$B$3:$B$74,0)),"n/a")</f>
        <v>3</v>
      </c>
      <c r="G49" s="48">
        <f>INDEX('Input_volna plocha'!$C$2:$C$83,MATCH(dataset_okres!B49,'Input_volna plocha'!$B$2:$B$83,0))</f>
        <v>271367</v>
      </c>
    </row>
    <row r="50" spans="1:7" x14ac:dyDescent="0.45">
      <c r="A50" s="72" t="s">
        <v>121</v>
      </c>
      <c r="B50" s="10" t="s">
        <v>32</v>
      </c>
      <c r="C50" s="48">
        <f>INDEX('Input_Pracovná sila'!$C$2:$C$83,MATCH(dataset_okres!B50,'Input_Pracovná sila'!$B$2:$B$83,0))</f>
        <v>824.91666666666663</v>
      </c>
      <c r="D50" s="48">
        <f>INDEX('Input_Pracovná sila'!$D$2:$D$83,MATCH(dataset_okres!B50,'Input_Pracovná sila'!$B$2:$B$83,0))</f>
        <v>1043</v>
      </c>
      <c r="E50" s="48">
        <f>INDEX('Input_Pracovná sila'!$E$2:$E$83,MATCH(dataset_okres!B50,'Input_Pracovná sila'!$B$2:$B$83,0))</f>
        <v>-218.08333333333337</v>
      </c>
      <c r="F50" s="48">
        <f>IFERROR(INDEX(Calc_Dopyt!$C$3:$C$74,MATCH(dataset_okres!B50,Calc_Dopyt!$B$3:$B$74,0)),"n/a")</f>
        <v>0</v>
      </c>
      <c r="G50" s="48">
        <f>INDEX('Input_volna plocha'!$C$2:$C$83,MATCH(dataset_okres!B50,'Input_volna plocha'!$B$2:$B$83,0))</f>
        <v>0</v>
      </c>
    </row>
    <row r="51" spans="1:7" x14ac:dyDescent="0.45">
      <c r="A51" s="72" t="s">
        <v>122</v>
      </c>
      <c r="B51" s="10" t="s">
        <v>45</v>
      </c>
      <c r="C51" s="48">
        <f>INDEX('Input_Pracovná sila'!$C$2:$C$83,MATCH(dataset_okres!B51,'Input_Pracovná sila'!$B$2:$B$83,0))</f>
        <v>3922.3333333333335</v>
      </c>
      <c r="D51" s="48">
        <f>INDEX('Input_Pracovná sila'!$D$2:$D$83,MATCH(dataset_okres!B51,'Input_Pracovná sila'!$B$2:$B$83,0))</f>
        <v>150.83333333333334</v>
      </c>
      <c r="E51" s="48">
        <f>INDEX('Input_Pracovná sila'!$E$2:$E$83,MATCH(dataset_okres!B51,'Input_Pracovná sila'!$B$2:$B$83,0))</f>
        <v>3771.5</v>
      </c>
      <c r="F51" s="48">
        <f>IFERROR(INDEX(Calc_Dopyt!$C$3:$C$74,MATCH(dataset_okres!B51,Calc_Dopyt!$B$3:$B$74,0)),"n/a")</f>
        <v>6</v>
      </c>
      <c r="G51" s="48">
        <f>INDEX('Input_volna plocha'!$C$2:$C$83,MATCH(dataset_okres!B51,'Input_volna plocha'!$B$2:$B$83,0))</f>
        <v>41677</v>
      </c>
    </row>
    <row r="52" spans="1:7" x14ac:dyDescent="0.45">
      <c r="A52" s="72" t="s">
        <v>123</v>
      </c>
      <c r="B52" s="10" t="s">
        <v>24</v>
      </c>
      <c r="C52" s="48">
        <f>INDEX('Input_Pracovná sila'!$C$2:$C$83,MATCH(dataset_okres!B52,'Input_Pracovná sila'!$B$2:$B$83,0))</f>
        <v>1310.5833333333333</v>
      </c>
      <c r="D52" s="48">
        <f>INDEX('Input_Pracovná sila'!$D$2:$D$83,MATCH(dataset_okres!B52,'Input_Pracovná sila'!$B$2:$B$83,0))</f>
        <v>18.083333333333332</v>
      </c>
      <c r="E52" s="48">
        <f>INDEX('Input_Pracovná sila'!$E$2:$E$83,MATCH(dataset_okres!B52,'Input_Pracovná sila'!$B$2:$B$83,0))</f>
        <v>1292.5</v>
      </c>
      <c r="F52" s="48">
        <f>IFERROR(INDEX(Calc_Dopyt!$C$3:$C$74,MATCH(dataset_okres!B52,Calc_Dopyt!$B$3:$B$74,0)),"n/a")</f>
        <v>0</v>
      </c>
      <c r="G52" s="48">
        <f>INDEX('Input_volna plocha'!$C$2:$C$83,MATCH(dataset_okres!B52,'Input_volna plocha'!$B$2:$B$83,0))</f>
        <v>261278</v>
      </c>
    </row>
    <row r="53" spans="1:7" x14ac:dyDescent="0.45">
      <c r="A53" s="72" t="s">
        <v>124</v>
      </c>
      <c r="B53" s="10" t="s">
        <v>26</v>
      </c>
      <c r="C53" s="48">
        <f>INDEX('Input_Pracovná sila'!$C$2:$C$83,MATCH(dataset_okres!B53,'Input_Pracovná sila'!$B$2:$B$83,0))</f>
        <v>3538.5833333333335</v>
      </c>
      <c r="D53" s="48">
        <f>INDEX('Input_Pracovná sila'!$D$2:$D$83,MATCH(dataset_okres!B53,'Input_Pracovná sila'!$B$2:$B$83,0))</f>
        <v>149.83333333333334</v>
      </c>
      <c r="E53" s="48">
        <f>INDEX('Input_Pracovná sila'!$E$2:$E$83,MATCH(dataset_okres!B53,'Input_Pracovná sila'!$B$2:$B$83,0))</f>
        <v>3388.75</v>
      </c>
      <c r="F53" s="48">
        <f>IFERROR(INDEX(Calc_Dopyt!$C$3:$C$74,MATCH(dataset_okres!B53,Calc_Dopyt!$B$3:$B$74,0)),"n/a")</f>
        <v>0</v>
      </c>
      <c r="G53" s="48">
        <f>INDEX('Input_volna plocha'!$C$2:$C$83,MATCH(dataset_okres!B53,'Input_volna plocha'!$B$2:$B$83,0))</f>
        <v>1258</v>
      </c>
    </row>
    <row r="54" spans="1:7" x14ac:dyDescent="0.45">
      <c r="A54" s="72" t="s">
        <v>125</v>
      </c>
      <c r="B54" s="10" t="s">
        <v>25</v>
      </c>
      <c r="C54" s="48">
        <f>INDEX('Input_Pracovná sila'!$C$2:$C$83,MATCH(dataset_okres!B54,'Input_Pracovná sila'!$B$2:$B$83,0))</f>
        <v>7684.083333333333</v>
      </c>
      <c r="D54" s="48">
        <f>INDEX('Input_Pracovná sila'!$D$2:$D$83,MATCH(dataset_okres!B54,'Input_Pracovná sila'!$B$2:$B$83,0))</f>
        <v>245</v>
      </c>
      <c r="E54" s="48">
        <f>INDEX('Input_Pracovná sila'!$E$2:$E$83,MATCH(dataset_okres!B54,'Input_Pracovná sila'!$B$2:$B$83,0))</f>
        <v>7439.083333333333</v>
      </c>
      <c r="F54" s="48">
        <f>IFERROR(INDEX(Calc_Dopyt!$C$3:$C$74,MATCH(dataset_okres!B54,Calc_Dopyt!$B$3:$B$74,0)),"n/a")</f>
        <v>2</v>
      </c>
      <c r="G54" s="48">
        <f>INDEX('Input_volna plocha'!$C$2:$C$83,MATCH(dataset_okres!B54,'Input_volna plocha'!$B$2:$B$83,0))</f>
        <v>159060</v>
      </c>
    </row>
    <row r="55" spans="1:7" x14ac:dyDescent="0.45">
      <c r="A55" s="72" t="s">
        <v>126</v>
      </c>
      <c r="B55" s="10" t="s">
        <v>44</v>
      </c>
      <c r="C55" s="48">
        <f>INDEX('Input_Pracovná sila'!$C$2:$C$83,MATCH(dataset_okres!B55,'Input_Pracovná sila'!$B$2:$B$83,0))</f>
        <v>1719.6666666666667</v>
      </c>
      <c r="D55" s="48">
        <f>INDEX('Input_Pracovná sila'!$D$2:$D$83,MATCH(dataset_okres!B55,'Input_Pracovná sila'!$B$2:$B$83,0))</f>
        <v>188.66666666666666</v>
      </c>
      <c r="E55" s="48">
        <f>INDEX('Input_Pracovná sila'!$E$2:$E$83,MATCH(dataset_okres!B55,'Input_Pracovná sila'!$B$2:$B$83,0))</f>
        <v>1531</v>
      </c>
      <c r="F55" s="48">
        <f>IFERROR(INDEX(Calc_Dopyt!$C$3:$C$74,MATCH(dataset_okres!B55,Calc_Dopyt!$B$3:$B$74,0)),"n/a")</f>
        <v>2</v>
      </c>
      <c r="G55" s="48">
        <f>INDEX('Input_volna plocha'!$C$2:$C$83,MATCH(dataset_okres!B55,'Input_volna plocha'!$B$2:$B$83,0))</f>
        <v>0</v>
      </c>
    </row>
    <row r="56" spans="1:7" x14ac:dyDescent="0.45">
      <c r="A56" s="72" t="s">
        <v>127</v>
      </c>
      <c r="B56" s="10" t="s">
        <v>7</v>
      </c>
      <c r="C56" s="48">
        <f>INDEX('Input_Pracovná sila'!$C$2:$C$83,MATCH(dataset_okres!B56,'Input_Pracovná sila'!$B$2:$B$83,0))</f>
        <v>1580.6666666666667</v>
      </c>
      <c r="D56" s="48">
        <f>INDEX('Input_Pracovná sila'!$D$2:$D$83,MATCH(dataset_okres!B56,'Input_Pracovná sila'!$B$2:$B$83,0))</f>
        <v>414.83333333333331</v>
      </c>
      <c r="E56" s="48">
        <f>INDEX('Input_Pracovná sila'!$E$2:$E$83,MATCH(dataset_okres!B56,'Input_Pracovná sila'!$B$2:$B$83,0))</f>
        <v>1165.8333333333335</v>
      </c>
      <c r="F56" s="48">
        <f>IFERROR(INDEX(Calc_Dopyt!$C$3:$C$74,MATCH(dataset_okres!B56,Calc_Dopyt!$B$3:$B$74,0)),"n/a")</f>
        <v>1</v>
      </c>
      <c r="G56" s="48">
        <f>INDEX('Input_volna plocha'!$C$2:$C$83,MATCH(dataset_okres!B56,'Input_volna plocha'!$B$2:$B$83,0))</f>
        <v>0</v>
      </c>
    </row>
    <row r="57" spans="1:7" x14ac:dyDescent="0.45">
      <c r="A57" s="72" t="s">
        <v>128</v>
      </c>
      <c r="B57" s="10" t="s">
        <v>31</v>
      </c>
      <c r="C57" s="48">
        <f>INDEX('Input_Pracovná sila'!$C$2:$C$83,MATCH(dataset_okres!B57,'Input_Pracovná sila'!$B$2:$B$83,0))</f>
        <v>984.41666666666663</v>
      </c>
      <c r="D57" s="48">
        <f>INDEX('Input_Pracovná sila'!$D$2:$D$83,MATCH(dataset_okres!B57,'Input_Pracovná sila'!$B$2:$B$83,0))</f>
        <v>286.75</v>
      </c>
      <c r="E57" s="48">
        <f>INDEX('Input_Pracovná sila'!$E$2:$E$83,MATCH(dataset_okres!B57,'Input_Pracovná sila'!$B$2:$B$83,0))</f>
        <v>697.66666666666663</v>
      </c>
      <c r="F57" s="48">
        <f>IFERROR(INDEX(Calc_Dopyt!$C$3:$C$74,MATCH(dataset_okres!B57,Calc_Dopyt!$B$3:$B$74,0)),"n/a")</f>
        <v>1</v>
      </c>
      <c r="G57" s="48">
        <f>INDEX('Input_volna plocha'!$C$2:$C$83,MATCH(dataset_okres!B57,'Input_volna plocha'!$B$2:$B$83,0))</f>
        <v>672128</v>
      </c>
    </row>
    <row r="58" spans="1:7" x14ac:dyDescent="0.45">
      <c r="A58" s="72" t="s">
        <v>129</v>
      </c>
      <c r="B58" s="10" t="s">
        <v>6</v>
      </c>
      <c r="C58" s="48">
        <f>INDEX('Input_Pracovná sila'!$C$2:$C$83,MATCH(dataset_okres!B58,'Input_Pracovná sila'!$B$2:$B$83,0))</f>
        <v>1367.0833333333333</v>
      </c>
      <c r="D58" s="48">
        <f>INDEX('Input_Pracovná sila'!$D$2:$D$83,MATCH(dataset_okres!B58,'Input_Pracovná sila'!$B$2:$B$83,0))</f>
        <v>268.91666666666669</v>
      </c>
      <c r="E58" s="48">
        <f>INDEX('Input_Pracovná sila'!$E$2:$E$83,MATCH(dataset_okres!B58,'Input_Pracovná sila'!$B$2:$B$83,0))</f>
        <v>1098.1666666666665</v>
      </c>
      <c r="F58" s="48">
        <f>IFERROR(INDEX(Calc_Dopyt!$C$3:$C$74,MATCH(dataset_okres!B58,Calc_Dopyt!$B$3:$B$74,0)),"n/a")</f>
        <v>1</v>
      </c>
      <c r="G58" s="48">
        <f>INDEX('Input_volna plocha'!$C$2:$C$83,MATCH(dataset_okres!B58,'Input_volna plocha'!$B$2:$B$83,0))</f>
        <v>0</v>
      </c>
    </row>
    <row r="59" spans="1:7" x14ac:dyDescent="0.45">
      <c r="A59" s="72" t="s">
        <v>130</v>
      </c>
      <c r="B59" s="10" t="s">
        <v>12</v>
      </c>
      <c r="C59" s="48">
        <f>INDEX('Input_Pracovná sila'!$C$2:$C$83,MATCH(dataset_okres!B59,'Input_Pracovná sila'!$B$2:$B$83,0))</f>
        <v>4633.5</v>
      </c>
      <c r="D59" s="48">
        <f>INDEX('Input_Pracovná sila'!$D$2:$D$83,MATCH(dataset_okres!B59,'Input_Pracovná sila'!$B$2:$B$83,0))</f>
        <v>194.33333333333334</v>
      </c>
      <c r="E59" s="48">
        <f>INDEX('Input_Pracovná sila'!$E$2:$E$83,MATCH(dataset_okres!B59,'Input_Pracovná sila'!$B$2:$B$83,0))</f>
        <v>4439.166666666667</v>
      </c>
      <c r="F59" s="48">
        <f>IFERROR(INDEX(Calc_Dopyt!$C$3:$C$74,MATCH(dataset_okres!B59,Calc_Dopyt!$B$3:$B$74,0)),"n/a")</f>
        <v>3</v>
      </c>
      <c r="G59" s="48">
        <f>INDEX('Input_volna plocha'!$C$2:$C$83,MATCH(dataset_okres!B59,'Input_volna plocha'!$B$2:$B$83,0))</f>
        <v>0</v>
      </c>
    </row>
    <row r="60" spans="1:7" x14ac:dyDescent="0.45">
      <c r="A60" s="72" t="s">
        <v>131</v>
      </c>
      <c r="B60" s="10" t="s">
        <v>54</v>
      </c>
      <c r="C60" s="48">
        <f>INDEX('Input_Pracovná sila'!$C$2:$C$83,MATCH(dataset_okres!B60,'Input_Pracovná sila'!$B$2:$B$83,0))</f>
        <v>2395.9166666666665</v>
      </c>
      <c r="D60" s="48">
        <f>INDEX('Input_Pracovná sila'!$D$2:$D$83,MATCH(dataset_okres!B60,'Input_Pracovná sila'!$B$2:$B$83,0))</f>
        <v>230.41666666666666</v>
      </c>
      <c r="E60" s="48">
        <f>INDEX('Input_Pracovná sila'!$E$2:$E$83,MATCH(dataset_okres!B60,'Input_Pracovná sila'!$B$2:$B$83,0))</f>
        <v>2165.5</v>
      </c>
      <c r="F60" s="48">
        <f>IFERROR(INDEX(Calc_Dopyt!$C$3:$C$74,MATCH(dataset_okres!B60,Calc_Dopyt!$B$3:$B$74,0)),"n/a")</f>
        <v>1</v>
      </c>
      <c r="G60" s="48">
        <f>INDEX('Input_volna plocha'!$C$2:$C$83,MATCH(dataset_okres!B60,'Input_volna plocha'!$B$2:$B$83,0))</f>
        <v>16659</v>
      </c>
    </row>
    <row r="61" spans="1:7" x14ac:dyDescent="0.45">
      <c r="A61" s="72" t="s">
        <v>132</v>
      </c>
      <c r="B61" s="10" t="s">
        <v>64</v>
      </c>
      <c r="C61" s="48">
        <f>INDEX('Input_Pracovná sila'!$C$2:$C$83,MATCH(dataset_okres!B61,'Input_Pracovná sila'!$B$2:$B$83,0))</f>
        <v>5888</v>
      </c>
      <c r="D61" s="48">
        <f>INDEX('Input_Pracovná sila'!$D$2:$D$83,MATCH(dataset_okres!B61,'Input_Pracovná sila'!$B$2:$B$83,0))</f>
        <v>137.41666666666666</v>
      </c>
      <c r="E61" s="48">
        <f>INDEX('Input_Pracovná sila'!$E$2:$E$83,MATCH(dataset_okres!B61,'Input_Pracovná sila'!$B$2:$B$83,0))</f>
        <v>5750.583333333333</v>
      </c>
      <c r="F61" s="48">
        <f>IFERROR(INDEX(Calc_Dopyt!$C$3:$C$74,MATCH(dataset_okres!B61,Calc_Dopyt!$B$3:$B$74,0)),"n/a")</f>
        <v>2</v>
      </c>
      <c r="G61" s="48">
        <f>INDEX('Input_volna plocha'!$C$2:$C$83,MATCH(dataset_okres!B61,'Input_volna plocha'!$B$2:$B$83,0))</f>
        <v>0</v>
      </c>
    </row>
    <row r="62" spans="1:7" x14ac:dyDescent="0.45">
      <c r="A62" s="72" t="s">
        <v>133</v>
      </c>
      <c r="B62" s="10" t="s">
        <v>65</v>
      </c>
      <c r="C62" s="48">
        <f>INDEX('Input_Pracovná sila'!$C$2:$C$83,MATCH(dataset_okres!B62,'Input_Pracovná sila'!$B$2:$B$83,0))</f>
        <v>1593.3333333333333</v>
      </c>
      <c r="D62" s="48">
        <f>INDEX('Input_Pracovná sila'!$D$2:$D$83,MATCH(dataset_okres!B62,'Input_Pracovná sila'!$B$2:$B$83,0))</f>
        <v>48.416666666666664</v>
      </c>
      <c r="E62" s="48">
        <f>INDEX('Input_Pracovná sila'!$E$2:$E$83,MATCH(dataset_okres!B62,'Input_Pracovná sila'!$B$2:$B$83,0))</f>
        <v>1544.9166666666665</v>
      </c>
      <c r="F62" s="48">
        <f>IFERROR(INDEX(Calc_Dopyt!$C$3:$C$74,MATCH(dataset_okres!B62,Calc_Dopyt!$B$3:$B$74,0)),"n/a")</f>
        <v>1</v>
      </c>
      <c r="G62" s="48">
        <f>INDEX('Input_volna plocha'!$C$2:$C$83,MATCH(dataset_okres!B62,'Input_volna plocha'!$B$2:$B$83,0))</f>
        <v>85991</v>
      </c>
    </row>
    <row r="63" spans="1:7" x14ac:dyDescent="0.45">
      <c r="A63" s="72" t="s">
        <v>134</v>
      </c>
      <c r="B63" s="10" t="s">
        <v>57</v>
      </c>
      <c r="C63" s="48">
        <f>INDEX('Input_Pracovná sila'!$C$2:$C$83,MATCH(dataset_okres!B63,'Input_Pracovná sila'!$B$2:$B$83,0))</f>
        <v>809.08333333333337</v>
      </c>
      <c r="D63" s="48">
        <f>INDEX('Input_Pracovná sila'!$D$2:$D$83,MATCH(dataset_okres!B63,'Input_Pracovná sila'!$B$2:$B$83,0))</f>
        <v>17.916666666666668</v>
      </c>
      <c r="E63" s="48">
        <f>INDEX('Input_Pracovná sila'!$E$2:$E$83,MATCH(dataset_okres!B63,'Input_Pracovná sila'!$B$2:$B$83,0))</f>
        <v>791.16666666666674</v>
      </c>
      <c r="F63" s="48">
        <f>IFERROR(INDEX(Calc_Dopyt!$C$3:$C$74,MATCH(dataset_okres!B63,Calc_Dopyt!$B$3:$B$74,0)),"n/a")</f>
        <v>0</v>
      </c>
      <c r="G63" s="48">
        <f>INDEX('Input_volna plocha'!$C$2:$C$83,MATCH(dataset_okres!B63,'Input_volna plocha'!$B$2:$B$83,0))</f>
        <v>0</v>
      </c>
    </row>
    <row r="64" spans="1:7" x14ac:dyDescent="0.45">
      <c r="A64" s="72" t="s">
        <v>135</v>
      </c>
      <c r="B64" s="10" t="s">
        <v>29</v>
      </c>
      <c r="C64" s="48">
        <f>INDEX('Input_Pracovná sila'!$C$2:$C$83,MATCH(dataset_okres!B64,'Input_Pracovná sila'!$B$2:$B$83,0))</f>
        <v>3268.5</v>
      </c>
      <c r="D64" s="48">
        <f>INDEX('Input_Pracovná sila'!$D$2:$D$83,MATCH(dataset_okres!B64,'Input_Pracovná sila'!$B$2:$B$83,0))</f>
        <v>573.83333333333337</v>
      </c>
      <c r="E64" s="48">
        <f>INDEX('Input_Pracovná sila'!$E$2:$E$83,MATCH(dataset_okres!B64,'Input_Pracovná sila'!$B$2:$B$83,0))</f>
        <v>2694.6666666666665</v>
      </c>
      <c r="F64" s="48">
        <f>IFERROR(INDEX(Calc_Dopyt!$C$3:$C$74,MATCH(dataset_okres!B64,Calc_Dopyt!$B$3:$B$74,0)),"n/a")</f>
        <v>1</v>
      </c>
      <c r="G64" s="48">
        <f>INDEX('Input_volna plocha'!$C$2:$C$83,MATCH(dataset_okres!B64,'Input_volna plocha'!$B$2:$B$83,0))</f>
        <v>0</v>
      </c>
    </row>
    <row r="65" spans="1:9" x14ac:dyDescent="0.45">
      <c r="A65" s="72" t="s">
        <v>136</v>
      </c>
      <c r="B65" s="10" t="s">
        <v>15</v>
      </c>
      <c r="C65" s="48">
        <f>INDEX('Input_Pracovná sila'!$C$2:$C$83,MATCH(dataset_okres!B65,'Input_Pracovná sila'!$B$2:$B$83,0))</f>
        <v>6707.166666666667</v>
      </c>
      <c r="D65" s="48">
        <f>INDEX('Input_Pracovná sila'!$D$2:$D$83,MATCH(dataset_okres!B65,'Input_Pracovná sila'!$B$2:$B$83,0))</f>
        <v>383</v>
      </c>
      <c r="E65" s="48">
        <f>INDEX('Input_Pracovná sila'!$E$2:$E$83,MATCH(dataset_okres!B65,'Input_Pracovná sila'!$B$2:$B$83,0))</f>
        <v>6324.166666666667</v>
      </c>
      <c r="F65" s="48">
        <f>IFERROR(INDEX(Calc_Dopyt!$C$3:$C$74,MATCH(dataset_okres!B65,Calc_Dopyt!$B$3:$B$74,0)),"n/a")</f>
        <v>5</v>
      </c>
      <c r="G65" s="48">
        <f>INDEX('Input_volna plocha'!$C$2:$C$83,MATCH(dataset_okres!B65,'Input_volna plocha'!$B$2:$B$83,0))</f>
        <v>85312</v>
      </c>
    </row>
    <row r="66" spans="1:9" x14ac:dyDescent="0.45">
      <c r="A66" s="72" t="s">
        <v>137</v>
      </c>
      <c r="B66" s="10" t="s">
        <v>14</v>
      </c>
      <c r="C66" s="48">
        <f>INDEX('Input_Pracovná sila'!$C$2:$C$83,MATCH(dataset_okres!B66,'Input_Pracovná sila'!$B$2:$B$83,0))</f>
        <v>3961.25</v>
      </c>
      <c r="D66" s="48">
        <f>INDEX('Input_Pracovná sila'!$D$2:$D$83,MATCH(dataset_okres!B66,'Input_Pracovná sila'!$B$2:$B$83,0))</f>
        <v>56.5</v>
      </c>
      <c r="E66" s="48">
        <f>INDEX('Input_Pracovná sila'!$E$2:$E$83,MATCH(dataset_okres!B66,'Input_Pracovná sila'!$B$2:$B$83,0))</f>
        <v>3904.75</v>
      </c>
      <c r="F66" s="48">
        <f>IFERROR(INDEX(Calc_Dopyt!$C$3:$C$74,MATCH(dataset_okres!B66,Calc_Dopyt!$B$3:$B$74,0)),"n/a")</f>
        <v>2</v>
      </c>
      <c r="G66" s="48">
        <f>INDEX('Input_volna plocha'!$C$2:$C$83,MATCH(dataset_okres!B66,'Input_volna plocha'!$B$2:$B$83,0))</f>
        <v>0</v>
      </c>
    </row>
    <row r="67" spans="1:9" x14ac:dyDescent="0.45">
      <c r="A67" s="72" t="s">
        <v>138</v>
      </c>
      <c r="B67" s="10" t="s">
        <v>58</v>
      </c>
      <c r="C67" s="48">
        <f>INDEX('Input_Pracovná sila'!$C$2:$C$83,MATCH(dataset_okres!B67,'Input_Pracovná sila'!$B$2:$B$83,0))</f>
        <v>1638.6666666666667</v>
      </c>
      <c r="D67" s="48">
        <f>INDEX('Input_Pracovná sila'!$D$2:$D$83,MATCH(dataset_okres!B67,'Input_Pracovná sila'!$B$2:$B$83,0))</f>
        <v>192.91666666666666</v>
      </c>
      <c r="E67" s="48">
        <f>INDEX('Input_Pracovná sila'!$E$2:$E$83,MATCH(dataset_okres!B67,'Input_Pracovná sila'!$B$2:$B$83,0))</f>
        <v>1445.75</v>
      </c>
      <c r="F67" s="48">
        <f>IFERROR(INDEX(Calc_Dopyt!$C$3:$C$74,MATCH(dataset_okres!B67,Calc_Dopyt!$B$3:$B$74,0)),"n/a")</f>
        <v>0</v>
      </c>
      <c r="G67" s="48">
        <f>INDEX('Input_volna plocha'!$C$2:$C$83,MATCH(dataset_okres!B67,'Input_volna plocha'!$B$2:$B$83,0))</f>
        <v>0</v>
      </c>
    </row>
    <row r="68" spans="1:9" x14ac:dyDescent="0.45">
      <c r="A68" s="72" t="s">
        <v>139</v>
      </c>
      <c r="B68" s="10" t="s">
        <v>13</v>
      </c>
      <c r="C68" s="48">
        <f>INDEX('Input_Pracovná sila'!$C$2:$C$83,MATCH(dataset_okres!B68,'Input_Pracovná sila'!$B$2:$B$83,0))</f>
        <v>1895.1666666666667</v>
      </c>
      <c r="D68" s="48">
        <f>INDEX('Input_Pracovná sila'!$D$2:$D$83,MATCH(dataset_okres!B68,'Input_Pracovná sila'!$B$2:$B$83,0))</f>
        <v>204.33333333333334</v>
      </c>
      <c r="E68" s="48">
        <f>INDEX('Input_Pracovná sila'!$E$2:$E$83,MATCH(dataset_okres!B68,'Input_Pracovná sila'!$B$2:$B$83,0))</f>
        <v>1690.8333333333335</v>
      </c>
      <c r="F68" s="48">
        <f>IFERROR(INDEX(Calc_Dopyt!$C$3:$C$74,MATCH(dataset_okres!B68,Calc_Dopyt!$B$3:$B$74,0)),"n/a")</f>
        <v>0</v>
      </c>
      <c r="G68" s="48">
        <f>INDEX('Input_volna plocha'!$C$2:$C$83,MATCH(dataset_okres!B68,'Input_volna plocha'!$B$2:$B$83,0))</f>
        <v>0</v>
      </c>
    </row>
    <row r="69" spans="1:9" x14ac:dyDescent="0.45">
      <c r="A69" s="72" t="s">
        <v>140</v>
      </c>
      <c r="B69" s="10" t="s">
        <v>56</v>
      </c>
      <c r="C69" s="48">
        <f>INDEX('Input_Pracovná sila'!$C$2:$C$83,MATCH(dataset_okres!B69,'Input_Pracovná sila'!$B$2:$B$83,0))</f>
        <v>1317.9166666666667</v>
      </c>
      <c r="D69" s="48">
        <f>INDEX('Input_Pracovná sila'!$D$2:$D$83,MATCH(dataset_okres!B69,'Input_Pracovná sila'!$B$2:$B$83,0))</f>
        <v>46.75</v>
      </c>
      <c r="E69" s="48">
        <f>INDEX('Input_Pracovná sila'!$E$2:$E$83,MATCH(dataset_okres!B69,'Input_Pracovná sila'!$B$2:$B$83,0))</f>
        <v>1271.1666666666667</v>
      </c>
      <c r="F69" s="48">
        <f>IFERROR(INDEX(Calc_Dopyt!$C$3:$C$74,MATCH(dataset_okres!B69,Calc_Dopyt!$B$3:$B$74,0)),"n/a")</f>
        <v>0</v>
      </c>
      <c r="G69" s="48">
        <f>INDEX('Input_volna plocha'!$C$2:$C$83,MATCH(dataset_okres!B69,'Input_volna plocha'!$B$2:$B$83,0))</f>
        <v>7267</v>
      </c>
    </row>
    <row r="70" spans="1:9" x14ac:dyDescent="0.45">
      <c r="A70" s="72" t="s">
        <v>141</v>
      </c>
      <c r="B70" s="10" t="s">
        <v>16</v>
      </c>
      <c r="C70" s="48">
        <f>INDEX('Input_Pracovná sila'!$C$2:$C$83,MATCH(dataset_okres!B70,'Input_Pracovná sila'!$B$2:$B$83,0))</f>
        <v>1938.5</v>
      </c>
      <c r="D70" s="48">
        <f>INDEX('Input_Pracovná sila'!$D$2:$D$83,MATCH(dataset_okres!B70,'Input_Pracovná sila'!$B$2:$B$83,0))</f>
        <v>162.41666666666666</v>
      </c>
      <c r="E70" s="48">
        <f>INDEX('Input_Pracovná sila'!$E$2:$E$83,MATCH(dataset_okres!B70,'Input_Pracovná sila'!$B$2:$B$83,0))</f>
        <v>1776.0833333333333</v>
      </c>
      <c r="F70" s="48">
        <f>IFERROR(INDEX(Calc_Dopyt!$C$3:$C$74,MATCH(dataset_okres!B70,Calc_Dopyt!$B$3:$B$74,0)),"n/a")</f>
        <v>1</v>
      </c>
      <c r="G70" s="48">
        <f>INDEX('Input_volna plocha'!$C$2:$C$83,MATCH(dataset_okres!B70,'Input_volna plocha'!$B$2:$B$83,0))</f>
        <v>194000</v>
      </c>
    </row>
    <row r="71" spans="1:9" x14ac:dyDescent="0.45">
      <c r="A71" s="72" t="s">
        <v>142</v>
      </c>
      <c r="B71" s="10" t="s">
        <v>55</v>
      </c>
      <c r="C71" s="48">
        <f>INDEX('Input_Pracovná sila'!$C$2:$C$83,MATCH(dataset_okres!B71,'Input_Pracovná sila'!$B$2:$B$83,0))</f>
        <v>5841.583333333333</v>
      </c>
      <c r="D71" s="48">
        <f>INDEX('Input_Pracovná sila'!$D$2:$D$83,MATCH(dataset_okres!B71,'Input_Pracovná sila'!$B$2:$B$83,0))</f>
        <v>316.91666666666669</v>
      </c>
      <c r="E71" s="48">
        <f>INDEX('Input_Pracovná sila'!$E$2:$E$83,MATCH(dataset_okres!B71,'Input_Pracovná sila'!$B$2:$B$83,0))</f>
        <v>5524.6666666666661</v>
      </c>
      <c r="F71" s="48">
        <f>IFERROR(INDEX(Calc_Dopyt!$C$3:$C$74,MATCH(dataset_okres!B71,Calc_Dopyt!$B$3:$B$74,0)),"n/a")</f>
        <v>0</v>
      </c>
      <c r="G71" s="48">
        <f>INDEX('Input_volna plocha'!$C$2:$C$83,MATCH(dataset_okres!B71,'Input_volna plocha'!$B$2:$B$83,0))</f>
        <v>0</v>
      </c>
    </row>
    <row r="72" spans="1:9" x14ac:dyDescent="0.45">
      <c r="A72" s="72" t="s">
        <v>143</v>
      </c>
      <c r="B72" s="10" t="s">
        <v>50</v>
      </c>
      <c r="C72" s="48">
        <f>INDEX('Input_Pracovná sila'!$C$2:$C$83,MATCH(dataset_okres!B72,'Input_Pracovná sila'!$B$2:$B$83,0))</f>
        <v>1624.0833333333333</v>
      </c>
      <c r="D72" s="48">
        <f>INDEX('Input_Pracovná sila'!$D$2:$D$83,MATCH(dataset_okres!B72,'Input_Pracovná sila'!$B$2:$B$83,0))</f>
        <v>34.583333333333336</v>
      </c>
      <c r="E72" s="48">
        <f>INDEX('Input_Pracovná sila'!$E$2:$E$83,MATCH(dataset_okres!B72,'Input_Pracovná sila'!$B$2:$B$83,0))</f>
        <v>1589.5</v>
      </c>
      <c r="F72" s="48">
        <f>IFERROR(INDEX(Calc_Dopyt!$C$3:$C$74,MATCH(dataset_okres!B72,Calc_Dopyt!$B$3:$B$74,0)),"n/a")</f>
        <v>0</v>
      </c>
      <c r="G72" s="48">
        <f>INDEX('Input_volna plocha'!$C$2:$C$83,MATCH(dataset_okres!B72,'Input_volna plocha'!$B$2:$B$83,0))</f>
        <v>1387</v>
      </c>
      <c r="I72" s="10"/>
    </row>
    <row r="73" spans="1:9" x14ac:dyDescent="0.45">
      <c r="A73" s="73" t="s">
        <v>156</v>
      </c>
      <c r="B73" s="74" t="s">
        <v>63</v>
      </c>
      <c r="C73" s="75">
        <f>INDEX('Input_Pracovná sila'!$C$2:$C$83,MATCH(dataset_okres!B73,'Input_Pracovná sila'!$B$2:$B$83,0))</f>
        <v>5159.25</v>
      </c>
      <c r="D73" s="75">
        <f>INDEX('Input_Pracovná sila'!$D$2:$D$83,MATCH(dataset_okres!B73,'Input_Pracovná sila'!$B$2:$B$83,0))</f>
        <v>1477.9166666666665</v>
      </c>
      <c r="E73" s="75">
        <f>INDEX('Input_Pracovná sila'!$E$2:$E$83,MATCH(dataset_okres!B73,'Input_Pracovná sila'!$B$2:$B$83,0))</f>
        <v>3681.3333333333335</v>
      </c>
      <c r="F73" s="75">
        <f>IFERROR(INDEX(Calc_Dopyt!$C$3:$C$74,MATCH(dataset_okres!B73,Calc_Dopyt!$B$3:$B$74,0)),"n/a")</f>
        <v>4</v>
      </c>
      <c r="G73" s="75">
        <f>INDEX('Input_volna plocha'!$C$2:$C$83,MATCH(dataset_okres!B73,'Input_volna plocha'!$B$2:$B$83,0))</f>
        <v>390083</v>
      </c>
      <c r="I73" s="10"/>
    </row>
    <row r="74" spans="1:9" x14ac:dyDescent="0.45">
      <c r="A74" s="72" t="s">
        <v>144</v>
      </c>
      <c r="B74" s="10" t="s">
        <v>162</v>
      </c>
      <c r="C74" s="48">
        <f>INDEX('Input_Pracovná sila'!$C$2:$C$83,MATCH(dataset_okres!B74,'Input_Pracovná sila'!$B$2:$B$83,0))</f>
        <v>1595.8333333333333</v>
      </c>
      <c r="D74" s="48">
        <f>INDEX('Input_Pracovná sila'!$D$2:$D$83,MATCH(dataset_okres!B74,'Input_Pracovná sila'!$B$2:$B$83,0))</f>
        <v>649.91666666666663</v>
      </c>
      <c r="E74" s="48">
        <f>INDEX('Input_Pracovná sila'!$E$2:$E$83,MATCH(dataset_okres!B74,'Input_Pracovná sila'!$B$2:$B$83,0))</f>
        <v>945.91666666666663</v>
      </c>
      <c r="F74" s="48" t="str">
        <f>IFERROR(INDEX(Calc_Dopyt!$C$3:$C$74,MATCH(dataset_okres!B74,Calc_Dopyt!$B$3:$B$74,0)),"n/a")</f>
        <v>n/a</v>
      </c>
      <c r="G74" s="48">
        <f>INDEX('Input_volna plocha'!$C$2:$C$83,MATCH(dataset_okres!B74,'Input_volna plocha'!$B$2:$B$83,0))</f>
        <v>0</v>
      </c>
      <c r="I74" s="10"/>
    </row>
    <row r="75" spans="1:9" x14ac:dyDescent="0.45">
      <c r="A75" s="72" t="s">
        <v>145</v>
      </c>
      <c r="B75" s="10" t="s">
        <v>163</v>
      </c>
      <c r="C75" s="48">
        <f>INDEX('Input_Pracovná sila'!$C$2:$C$83,MATCH(dataset_okres!B75,'Input_Pracovná sila'!$B$2:$B$83,0))</f>
        <v>1923.0833333333333</v>
      </c>
      <c r="D75" s="48">
        <f>INDEX('Input_Pracovná sila'!$D$2:$D$83,MATCH(dataset_okres!B75,'Input_Pracovná sila'!$B$2:$B$83,0))</f>
        <v>264.66666666666669</v>
      </c>
      <c r="E75" s="48">
        <f>INDEX('Input_Pracovná sila'!$E$2:$E$83,MATCH(dataset_okres!B75,'Input_Pracovná sila'!$B$2:$B$83,0))</f>
        <v>1658.4166666666665</v>
      </c>
      <c r="F75" s="48" t="str">
        <f>IFERROR(INDEX(Calc_Dopyt!$C$3:$C$74,MATCH(dataset_okres!B75,Calc_Dopyt!$B$3:$B$74,0)),"n/a")</f>
        <v>n/a</v>
      </c>
      <c r="G75" s="48">
        <f>INDEX('Input_volna plocha'!$C$2:$C$83,MATCH(dataset_okres!B75,'Input_volna plocha'!$B$2:$B$83,0))</f>
        <v>0</v>
      </c>
      <c r="I75" s="10"/>
    </row>
    <row r="76" spans="1:9" x14ac:dyDescent="0.45">
      <c r="A76" s="72" t="s">
        <v>146</v>
      </c>
      <c r="B76" s="10" t="s">
        <v>164</v>
      </c>
      <c r="C76" s="48">
        <f>INDEX('Input_Pracovná sila'!$C$2:$C$83,MATCH(dataset_okres!B76,'Input_Pracovná sila'!$B$2:$B$83,0))</f>
        <v>501.83333333333331</v>
      </c>
      <c r="D76" s="48">
        <f>INDEX('Input_Pracovná sila'!$D$2:$D$83,MATCH(dataset_okres!B76,'Input_Pracovná sila'!$B$2:$B$83,0))</f>
        <v>28.416666666666668</v>
      </c>
      <c r="E76" s="48">
        <f>INDEX('Input_Pracovná sila'!$E$2:$E$83,MATCH(dataset_okres!B76,'Input_Pracovná sila'!$B$2:$B$83,0))</f>
        <v>473.41666666666663</v>
      </c>
      <c r="F76" s="48" t="str">
        <f>IFERROR(INDEX(Calc_Dopyt!$C$3:$C$74,MATCH(dataset_okres!B76,Calc_Dopyt!$B$3:$B$74,0)),"n/a")</f>
        <v>n/a</v>
      </c>
      <c r="G76" s="48">
        <f>INDEX('Input_volna plocha'!$C$2:$C$83,MATCH(dataset_okres!B76,'Input_volna plocha'!$B$2:$B$83,0))</f>
        <v>0</v>
      </c>
      <c r="I76" s="10"/>
    </row>
    <row r="77" spans="1:9" x14ac:dyDescent="0.45">
      <c r="A77" s="72" t="s">
        <v>147</v>
      </c>
      <c r="B77" s="10" t="s">
        <v>165</v>
      </c>
      <c r="C77" s="48">
        <f>INDEX('Input_Pracovná sila'!$C$2:$C$83,MATCH(dataset_okres!B77,'Input_Pracovná sila'!$B$2:$B$83,0))</f>
        <v>1138.5</v>
      </c>
      <c r="D77" s="48">
        <f>INDEX('Input_Pracovná sila'!$D$2:$D$83,MATCH(dataset_okres!B77,'Input_Pracovná sila'!$B$2:$B$83,0))</f>
        <v>534.91666666666663</v>
      </c>
      <c r="E77" s="48">
        <f>INDEX('Input_Pracovná sila'!$E$2:$E$83,MATCH(dataset_okres!B77,'Input_Pracovná sila'!$B$2:$B$83,0))</f>
        <v>603.58333333333337</v>
      </c>
      <c r="F77" s="48" t="str">
        <f>IFERROR(INDEX(Calc_Dopyt!$C$3:$C$74,MATCH(dataset_okres!B77,Calc_Dopyt!$B$3:$B$74,0)),"n/a")</f>
        <v>n/a</v>
      </c>
      <c r="G77" s="48">
        <f>INDEX('Input_volna plocha'!$C$2:$C$83,MATCH(dataset_okres!B77,'Input_volna plocha'!$B$2:$B$83,0))</f>
        <v>0</v>
      </c>
    </row>
    <row r="78" spans="1:9" x14ac:dyDescent="0.45">
      <c r="A78" s="72" t="s">
        <v>148</v>
      </c>
      <c r="B78" s="10" t="s">
        <v>52</v>
      </c>
      <c r="C78" s="48">
        <f>INDEX('Input_Pracovná sila'!$C$2:$C$83,MATCH(dataset_okres!B78,'Input_Pracovná sila'!$B$2:$B$83,0))</f>
        <v>5861.5</v>
      </c>
      <c r="D78" s="48">
        <f>INDEX('Input_Pracovná sila'!$D$2:$D$83,MATCH(dataset_okres!B78,'Input_Pracovná sila'!$B$2:$B$83,0))</f>
        <v>159</v>
      </c>
      <c r="E78" s="48">
        <f>INDEX('Input_Pracovná sila'!$E$2:$E$83,MATCH(dataset_okres!B78,'Input_Pracovná sila'!$B$2:$B$83,0))</f>
        <v>5702.5</v>
      </c>
      <c r="F78" s="48">
        <f>IFERROR(INDEX(Calc_Dopyt!$C$3:$C$74,MATCH(dataset_okres!B78,Calc_Dopyt!$B$3:$B$74,0)),"n/a")</f>
        <v>4</v>
      </c>
      <c r="G78" s="48">
        <f>INDEX('Input_volna plocha'!$C$2:$C$83,MATCH(dataset_okres!B78,'Input_volna plocha'!$B$2:$B$83,0))</f>
        <v>1478814</v>
      </c>
    </row>
    <row r="79" spans="1:9" x14ac:dyDescent="0.45">
      <c r="A79" s="72" t="s">
        <v>149</v>
      </c>
      <c r="B79" s="10" t="s">
        <v>59</v>
      </c>
      <c r="C79" s="48">
        <f>INDEX('Input_Pracovná sila'!$C$2:$C$83,MATCH(dataset_okres!B79,'Input_Pracovná sila'!$B$2:$B$83,0))</f>
        <v>5862</v>
      </c>
      <c r="D79" s="48">
        <f>INDEX('Input_Pracovná sila'!$D$2:$D$83,MATCH(dataset_okres!B79,'Input_Pracovná sila'!$B$2:$B$83,0))</f>
        <v>670.75</v>
      </c>
      <c r="E79" s="48">
        <f>INDEX('Input_Pracovná sila'!$E$2:$E$83,MATCH(dataset_okres!B79,'Input_Pracovná sila'!$B$2:$B$83,0))</f>
        <v>5191.25</v>
      </c>
      <c r="F79" s="48">
        <f>IFERROR(INDEX(Calc_Dopyt!$C$3:$C$74,MATCH(dataset_okres!B79,Calc_Dopyt!$B$3:$B$74,0)),"n/a")</f>
        <v>2</v>
      </c>
      <c r="G79" s="48">
        <f>INDEX('Input_volna plocha'!$C$2:$C$83,MATCH(dataset_okres!B79,'Input_volna plocha'!$B$2:$B$83,0))</f>
        <v>0</v>
      </c>
    </row>
    <row r="80" spans="1:9" x14ac:dyDescent="0.45">
      <c r="A80" s="72" t="s">
        <v>150</v>
      </c>
      <c r="B80" s="10" t="s">
        <v>28</v>
      </c>
      <c r="C80" s="48">
        <f>INDEX('Input_Pracovná sila'!$C$2:$C$83,MATCH(dataset_okres!B80,'Input_Pracovná sila'!$B$2:$B$83,0))</f>
        <v>4356.333333333333</v>
      </c>
      <c r="D80" s="48">
        <f>INDEX('Input_Pracovná sila'!$D$2:$D$83,MATCH(dataset_okres!B80,'Input_Pracovná sila'!$B$2:$B$83,0))</f>
        <v>108.66666666666667</v>
      </c>
      <c r="E80" s="48">
        <f>INDEX('Input_Pracovná sila'!$E$2:$E$83,MATCH(dataset_okres!B80,'Input_Pracovná sila'!$B$2:$B$83,0))</f>
        <v>4247.6666666666661</v>
      </c>
      <c r="F80" s="48">
        <f>IFERROR(INDEX(Calc_Dopyt!$C$3:$C$74,MATCH(dataset_okres!B80,Calc_Dopyt!$B$3:$B$74,0)),"n/a")</f>
        <v>1</v>
      </c>
      <c r="G80" s="48">
        <f>INDEX('Input_volna plocha'!$C$2:$C$83,MATCH(dataset_okres!B80,'Input_volna plocha'!$B$2:$B$83,0))</f>
        <v>32153</v>
      </c>
    </row>
    <row r="81" spans="1:7" x14ac:dyDescent="0.45">
      <c r="A81" s="72" t="s">
        <v>151</v>
      </c>
      <c r="B81" s="10" t="s">
        <v>60</v>
      </c>
      <c r="C81" s="48">
        <f>INDEX('Input_Pracovná sila'!$C$2:$C$83,MATCH(dataset_okres!B81,'Input_Pracovná sila'!$B$2:$B$83,0))</f>
        <v>1417.6666666666667</v>
      </c>
      <c r="D81" s="48">
        <f>INDEX('Input_Pracovná sila'!$D$2:$D$83,MATCH(dataset_okres!B81,'Input_Pracovná sila'!$B$2:$B$83,0))</f>
        <v>143.25</v>
      </c>
      <c r="E81" s="48">
        <f>INDEX('Input_Pracovná sila'!$E$2:$E$83,MATCH(dataset_okres!B81,'Input_Pracovná sila'!$B$2:$B$83,0))</f>
        <v>1274.4166666666667</v>
      </c>
      <c r="F81" s="48">
        <f>IFERROR(INDEX(Calc_Dopyt!$C$3:$C$74,MATCH(dataset_okres!B81,Calc_Dopyt!$B$3:$B$74,0)),"n/a")</f>
        <v>0</v>
      </c>
      <c r="G81" s="48">
        <f>INDEX('Input_volna plocha'!$C$2:$C$83,MATCH(dataset_okres!B81,'Input_volna plocha'!$B$2:$B$83,0))</f>
        <v>0</v>
      </c>
    </row>
    <row r="82" spans="1:7" x14ac:dyDescent="0.45">
      <c r="A82" s="72" t="s">
        <v>152</v>
      </c>
      <c r="B82" s="10" t="s">
        <v>51</v>
      </c>
      <c r="C82" s="48">
        <f>INDEX('Input_Pracovná sila'!$C$2:$C$83,MATCH(dataset_okres!B82,'Input_Pracovná sila'!$B$2:$B$83,0))</f>
        <v>4168.666666666667</v>
      </c>
      <c r="D82" s="48">
        <f>INDEX('Input_Pracovná sila'!$D$2:$D$83,MATCH(dataset_okres!B82,'Input_Pracovná sila'!$B$2:$B$83,0))</f>
        <v>246</v>
      </c>
      <c r="E82" s="48">
        <f>INDEX('Input_Pracovná sila'!$E$2:$E$83,MATCH(dataset_okres!B82,'Input_Pracovná sila'!$B$2:$B$83,0))</f>
        <v>3922.666666666667</v>
      </c>
      <c r="F82" s="48">
        <f>IFERROR(INDEX(Calc_Dopyt!$C$3:$C$74,MATCH(dataset_okres!B82,Calc_Dopyt!$B$3:$B$74,0)),"n/a")</f>
        <v>1</v>
      </c>
      <c r="G82" s="48">
        <f>INDEX('Input_volna plocha'!$C$2:$C$83,MATCH(dataset_okres!B82,'Input_volna plocha'!$B$2:$B$83,0))</f>
        <v>57566</v>
      </c>
    </row>
    <row r="83" spans="1:7" x14ac:dyDescent="0.45">
      <c r="A83" s="72" t="s">
        <v>153</v>
      </c>
      <c r="B83" s="10" t="s">
        <v>68</v>
      </c>
      <c r="C83" s="48">
        <f>INDEX('Input_Pracovná sila'!$C$2:$C$83,MATCH(dataset_okres!B83,'Input_Pracovná sila'!$B$2:$B$83,0))</f>
        <v>6174</v>
      </c>
      <c r="D83" s="48">
        <f>INDEX('Input_Pracovná sila'!$D$2:$D$83,MATCH(dataset_okres!B83,'Input_Pracovná sila'!$B$2:$B$83,0))</f>
        <v>272.08333333333331</v>
      </c>
      <c r="E83" s="48">
        <f>INDEX('Input_Pracovná sila'!$E$2:$E$83,MATCH(dataset_okres!B83,'Input_Pracovná sila'!$B$2:$B$83,0))</f>
        <v>5901.916666666667</v>
      </c>
      <c r="F83" s="48">
        <f>IFERROR(INDEX(Calc_Dopyt!$C$3:$C$74,MATCH(dataset_okres!B83,Calc_Dopyt!$B$3:$B$74,0)),"n/a")</f>
        <v>3</v>
      </c>
      <c r="G83" s="48">
        <f>INDEX('Input_volna plocha'!$C$2:$C$83,MATCH(dataset_okres!B83,'Input_volna plocha'!$B$2:$B$83,0))</f>
        <v>26893</v>
      </c>
    </row>
    <row r="84" spans="1:7" x14ac:dyDescent="0.45">
      <c r="C84" s="10"/>
    </row>
    <row r="85" spans="1:7" x14ac:dyDescent="0.45">
      <c r="C85" s="1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55" zoomScale="70" zoomScaleNormal="70" workbookViewId="0">
      <selection activeCell="E50" sqref="E50"/>
    </sheetView>
  </sheetViews>
  <sheetFormatPr defaultColWidth="8.90625" defaultRowHeight="16.5" x14ac:dyDescent="0.45"/>
  <cols>
    <col min="1" max="1" width="26.453125" style="1" bestFit="1" customWidth="1"/>
    <col min="2" max="5" width="27.90625" style="1" customWidth="1"/>
    <col min="6" max="9" width="8.90625" style="1"/>
    <col min="10" max="10" width="17.90625" style="1" customWidth="1"/>
    <col min="11" max="16384" width="8.90625" style="1"/>
  </cols>
  <sheetData>
    <row r="1" spans="1:5" ht="20" x14ac:dyDescent="0.55000000000000004">
      <c r="A1" s="69" t="s">
        <v>2924</v>
      </c>
      <c r="B1" s="70"/>
      <c r="C1" s="71" t="s">
        <v>169</v>
      </c>
      <c r="D1" s="71" t="s">
        <v>172</v>
      </c>
      <c r="E1" s="71" t="s">
        <v>2897</v>
      </c>
    </row>
    <row r="2" spans="1:5" x14ac:dyDescent="0.45">
      <c r="A2" s="72" t="s">
        <v>74</v>
      </c>
      <c r="B2" s="10" t="s">
        <v>154</v>
      </c>
      <c r="C2" s="48">
        <v>173472.5</v>
      </c>
      <c r="D2" s="48">
        <v>79605</v>
      </c>
      <c r="E2" s="48">
        <v>93867.5</v>
      </c>
    </row>
    <row r="3" spans="1:5" x14ac:dyDescent="0.45">
      <c r="A3" s="73" t="s">
        <v>155</v>
      </c>
      <c r="B3" s="74" t="s">
        <v>0</v>
      </c>
      <c r="C3" s="75">
        <v>7936.5833333333339</v>
      </c>
      <c r="D3" s="75">
        <v>25404.249999999996</v>
      </c>
      <c r="E3" s="75">
        <v>-17467.666666666664</v>
      </c>
    </row>
    <row r="4" spans="1:5" x14ac:dyDescent="0.45">
      <c r="A4" s="72" t="s">
        <v>75</v>
      </c>
      <c r="B4" s="10" t="s">
        <v>157</v>
      </c>
      <c r="C4" s="48">
        <v>732.33333333333337</v>
      </c>
      <c r="D4" s="48">
        <v>3939.3333333333335</v>
      </c>
      <c r="E4" s="48">
        <v>-3207</v>
      </c>
    </row>
    <row r="5" spans="1:5" x14ac:dyDescent="0.45">
      <c r="A5" s="72" t="s">
        <v>76</v>
      </c>
      <c r="B5" s="10" t="s">
        <v>158</v>
      </c>
      <c r="C5" s="48">
        <v>2243.5</v>
      </c>
      <c r="D5" s="48">
        <v>7703.083333333333</v>
      </c>
      <c r="E5" s="48">
        <v>-5459.583333333333</v>
      </c>
    </row>
    <row r="6" spans="1:5" x14ac:dyDescent="0.45">
      <c r="A6" s="72" t="s">
        <v>77</v>
      </c>
      <c r="B6" s="10" t="s">
        <v>159</v>
      </c>
      <c r="C6" s="48">
        <v>1255.5</v>
      </c>
      <c r="D6" s="48">
        <v>4893</v>
      </c>
      <c r="E6" s="48">
        <v>-3637.5</v>
      </c>
    </row>
    <row r="7" spans="1:5" x14ac:dyDescent="0.45">
      <c r="A7" s="72" t="s">
        <v>78</v>
      </c>
      <c r="B7" s="10" t="s">
        <v>160</v>
      </c>
      <c r="C7" s="48">
        <v>1865.3333333333333</v>
      </c>
      <c r="D7" s="48">
        <v>7083.583333333333</v>
      </c>
      <c r="E7" s="48">
        <v>-5218.25</v>
      </c>
    </row>
    <row r="8" spans="1:5" x14ac:dyDescent="0.45">
      <c r="A8" s="72" t="s">
        <v>79</v>
      </c>
      <c r="B8" s="10" t="s">
        <v>161</v>
      </c>
      <c r="C8" s="48">
        <v>1839.9166666666667</v>
      </c>
      <c r="D8" s="48">
        <v>1785.25</v>
      </c>
      <c r="E8" s="48">
        <v>54.666666666666742</v>
      </c>
    </row>
    <row r="9" spans="1:5" x14ac:dyDescent="0.45">
      <c r="A9" s="72" t="s">
        <v>80</v>
      </c>
      <c r="B9" s="10" t="s">
        <v>1</v>
      </c>
      <c r="C9" s="48">
        <v>1384.75</v>
      </c>
      <c r="D9" s="48">
        <v>3157.25</v>
      </c>
      <c r="E9" s="48">
        <v>-1772.5</v>
      </c>
    </row>
    <row r="10" spans="1:5" x14ac:dyDescent="0.45">
      <c r="A10" s="72" t="s">
        <v>81</v>
      </c>
      <c r="B10" s="10" t="s">
        <v>2</v>
      </c>
      <c r="C10" s="48">
        <v>1367.5</v>
      </c>
      <c r="D10" s="48">
        <v>228.91666666666666</v>
      </c>
      <c r="E10" s="48">
        <v>1138.5833333333333</v>
      </c>
    </row>
    <row r="11" spans="1:5" x14ac:dyDescent="0.45">
      <c r="A11" s="72" t="s">
        <v>82</v>
      </c>
      <c r="B11" s="10" t="s">
        <v>3</v>
      </c>
      <c r="C11" s="48">
        <v>1762.3333333333333</v>
      </c>
      <c r="D11" s="48">
        <v>1640.25</v>
      </c>
      <c r="E11" s="48">
        <v>122.08333333333326</v>
      </c>
    </row>
    <row r="12" spans="1:5" x14ac:dyDescent="0.45">
      <c r="A12" s="72" t="s">
        <v>83</v>
      </c>
      <c r="B12" s="10" t="s">
        <v>4</v>
      </c>
      <c r="C12" s="48">
        <v>2619.5833333333335</v>
      </c>
      <c r="D12" s="48">
        <v>1721.8333333333333</v>
      </c>
      <c r="E12" s="48">
        <v>897.75000000000023</v>
      </c>
    </row>
    <row r="13" spans="1:5" x14ac:dyDescent="0.45">
      <c r="A13" s="72" t="s">
        <v>84</v>
      </c>
      <c r="B13" s="10" t="s">
        <v>42</v>
      </c>
      <c r="C13" s="48">
        <v>1741.8333333333333</v>
      </c>
      <c r="D13" s="48">
        <v>2891.6666666666665</v>
      </c>
      <c r="E13" s="48">
        <v>-1149.8333333333333</v>
      </c>
    </row>
    <row r="14" spans="1:5" x14ac:dyDescent="0.45">
      <c r="A14" s="72" t="s">
        <v>85</v>
      </c>
      <c r="B14" s="10" t="s">
        <v>47</v>
      </c>
      <c r="C14" s="48">
        <v>775</v>
      </c>
      <c r="D14" s="48">
        <v>1353.0833333333333</v>
      </c>
      <c r="E14" s="48">
        <v>-578.08333333333326</v>
      </c>
    </row>
    <row r="15" spans="1:5" x14ac:dyDescent="0.45">
      <c r="A15" s="72" t="s">
        <v>86</v>
      </c>
      <c r="B15" s="10" t="s">
        <v>53</v>
      </c>
      <c r="C15" s="48">
        <v>1025.8333333333333</v>
      </c>
      <c r="D15" s="48">
        <v>379.33333333333331</v>
      </c>
      <c r="E15" s="48">
        <v>646.5</v>
      </c>
    </row>
    <row r="16" spans="1:5" x14ac:dyDescent="0.45">
      <c r="A16" s="72" t="s">
        <v>87</v>
      </c>
      <c r="B16" s="10" t="s">
        <v>70</v>
      </c>
      <c r="C16" s="48">
        <v>2001.75</v>
      </c>
      <c r="D16" s="48">
        <v>538.41666666666663</v>
      </c>
      <c r="E16" s="48">
        <v>1463.3333333333335</v>
      </c>
    </row>
    <row r="17" spans="1:5" x14ac:dyDescent="0.45">
      <c r="A17" s="72" t="s">
        <v>88</v>
      </c>
      <c r="B17" s="10" t="s">
        <v>72</v>
      </c>
      <c r="C17" s="48">
        <v>924.08333333333337</v>
      </c>
      <c r="D17" s="48">
        <v>2194.25</v>
      </c>
      <c r="E17" s="48">
        <v>-1270.1666666666665</v>
      </c>
    </row>
    <row r="18" spans="1:5" x14ac:dyDescent="0.45">
      <c r="A18" s="72" t="s">
        <v>89</v>
      </c>
      <c r="B18" s="10" t="s">
        <v>46</v>
      </c>
      <c r="C18" s="48">
        <v>2197.8333333333335</v>
      </c>
      <c r="D18" s="48">
        <v>4289.333333333333</v>
      </c>
      <c r="E18" s="48">
        <v>-2091.4999999999995</v>
      </c>
    </row>
    <row r="19" spans="1:5" x14ac:dyDescent="0.45">
      <c r="A19" s="72" t="s">
        <v>90</v>
      </c>
      <c r="B19" s="10" t="s">
        <v>17</v>
      </c>
      <c r="C19" s="48">
        <v>734.83333333333337</v>
      </c>
      <c r="D19" s="48">
        <v>500</v>
      </c>
      <c r="E19" s="48">
        <v>234.83333333333337</v>
      </c>
    </row>
    <row r="20" spans="1:5" x14ac:dyDescent="0.45">
      <c r="A20" s="72" t="s">
        <v>91</v>
      </c>
      <c r="B20" s="10" t="s">
        <v>61</v>
      </c>
      <c r="C20" s="48">
        <v>931.83333333333337</v>
      </c>
      <c r="D20" s="48">
        <v>784.75</v>
      </c>
      <c r="E20" s="48">
        <v>147.08333333333337</v>
      </c>
    </row>
    <row r="21" spans="1:5" x14ac:dyDescent="0.45">
      <c r="A21" s="72" t="s">
        <v>92</v>
      </c>
      <c r="B21" s="10" t="s">
        <v>71</v>
      </c>
      <c r="C21" s="48">
        <v>492</v>
      </c>
      <c r="D21" s="48">
        <v>254.5</v>
      </c>
      <c r="E21" s="48">
        <v>237.5</v>
      </c>
    </row>
    <row r="22" spans="1:5" x14ac:dyDescent="0.45">
      <c r="A22" s="72" t="s">
        <v>93</v>
      </c>
      <c r="B22" s="10" t="s">
        <v>18</v>
      </c>
      <c r="C22" s="48">
        <v>1194.5833333333333</v>
      </c>
      <c r="D22" s="48">
        <v>1471.5</v>
      </c>
      <c r="E22" s="48">
        <v>-276.91666666666674</v>
      </c>
    </row>
    <row r="23" spans="1:5" x14ac:dyDescent="0.45">
      <c r="A23" s="72" t="s">
        <v>94</v>
      </c>
      <c r="B23" s="10" t="s">
        <v>19</v>
      </c>
      <c r="C23" s="48">
        <v>954.83333333333337</v>
      </c>
      <c r="D23" s="48">
        <v>179.83333333333334</v>
      </c>
      <c r="E23" s="48">
        <v>775</v>
      </c>
    </row>
    <row r="24" spans="1:5" x14ac:dyDescent="0.45">
      <c r="A24" s="72" t="s">
        <v>95</v>
      </c>
      <c r="B24" s="10" t="s">
        <v>37</v>
      </c>
      <c r="C24" s="48">
        <v>1279</v>
      </c>
      <c r="D24" s="48">
        <v>717.91666666666663</v>
      </c>
      <c r="E24" s="48">
        <v>561.08333333333337</v>
      </c>
    </row>
    <row r="25" spans="1:5" x14ac:dyDescent="0.45">
      <c r="A25" s="72" t="s">
        <v>96</v>
      </c>
      <c r="B25" s="10" t="s">
        <v>20</v>
      </c>
      <c r="C25" s="48">
        <v>3702.75</v>
      </c>
      <c r="D25" s="48">
        <v>846.08333333333337</v>
      </c>
      <c r="E25" s="48">
        <v>2856.6666666666665</v>
      </c>
    </row>
    <row r="26" spans="1:5" x14ac:dyDescent="0.45">
      <c r="A26" s="72" t="s">
        <v>97</v>
      </c>
      <c r="B26" s="10" t="s">
        <v>62</v>
      </c>
      <c r="C26" s="48">
        <v>788.58333333333337</v>
      </c>
      <c r="D26" s="48">
        <v>585.16666666666663</v>
      </c>
      <c r="E26" s="48">
        <v>203.41666666666674</v>
      </c>
    </row>
    <row r="27" spans="1:5" x14ac:dyDescent="0.45">
      <c r="A27" s="72" t="s">
        <v>98</v>
      </c>
      <c r="B27" s="10" t="s">
        <v>21</v>
      </c>
      <c r="C27" s="48">
        <v>1656.5</v>
      </c>
      <c r="D27" s="48">
        <v>1613.6666666666667</v>
      </c>
      <c r="E27" s="48">
        <v>42.833333333333258</v>
      </c>
    </row>
    <row r="28" spans="1:5" x14ac:dyDescent="0.45">
      <c r="A28" s="72" t="s">
        <v>99</v>
      </c>
      <c r="B28" s="10" t="s">
        <v>43</v>
      </c>
      <c r="C28" s="48">
        <v>2808.75</v>
      </c>
      <c r="D28" s="48">
        <v>838.41666666666663</v>
      </c>
      <c r="E28" s="48">
        <v>1970.3333333333335</v>
      </c>
    </row>
    <row r="29" spans="1:5" x14ac:dyDescent="0.45">
      <c r="A29" s="72" t="s">
        <v>100</v>
      </c>
      <c r="B29" s="10" t="s">
        <v>33</v>
      </c>
      <c r="C29" s="48">
        <v>2662.5</v>
      </c>
      <c r="D29" s="48">
        <v>1202.25</v>
      </c>
      <c r="E29" s="48">
        <v>1460.25</v>
      </c>
    </row>
    <row r="30" spans="1:5" x14ac:dyDescent="0.45">
      <c r="A30" s="72" t="s">
        <v>101</v>
      </c>
      <c r="B30" s="10" t="s">
        <v>48</v>
      </c>
      <c r="C30" s="48">
        <v>2606.0833333333335</v>
      </c>
      <c r="D30" s="48">
        <v>7901.333333333333</v>
      </c>
      <c r="E30" s="48">
        <v>-5295.25</v>
      </c>
    </row>
    <row r="31" spans="1:5" x14ac:dyDescent="0.45">
      <c r="A31" s="72" t="s">
        <v>102</v>
      </c>
      <c r="B31" s="10" t="s">
        <v>67</v>
      </c>
      <c r="C31" s="48">
        <v>3291.25</v>
      </c>
      <c r="D31" s="48">
        <v>1357.5833333333333</v>
      </c>
      <c r="E31" s="48">
        <v>1933.6666666666667</v>
      </c>
    </row>
    <row r="32" spans="1:5" x14ac:dyDescent="0.45">
      <c r="A32" s="72" t="s">
        <v>103</v>
      </c>
      <c r="B32" s="10" t="s">
        <v>49</v>
      </c>
      <c r="C32" s="48">
        <v>1041.0833333333333</v>
      </c>
      <c r="D32" s="48">
        <v>587.66666666666663</v>
      </c>
      <c r="E32" s="48">
        <v>453.41666666666663</v>
      </c>
    </row>
    <row r="33" spans="1:5" x14ac:dyDescent="0.45">
      <c r="A33" s="72" t="s">
        <v>104</v>
      </c>
      <c r="B33" s="10" t="s">
        <v>22</v>
      </c>
      <c r="C33" s="48">
        <v>1767.25</v>
      </c>
      <c r="D33" s="48">
        <v>1040.1666666666667</v>
      </c>
      <c r="E33" s="48">
        <v>727.08333333333326</v>
      </c>
    </row>
    <row r="34" spans="1:5" x14ac:dyDescent="0.45">
      <c r="A34" s="72" t="s">
        <v>105</v>
      </c>
      <c r="B34" s="10" t="s">
        <v>69</v>
      </c>
      <c r="C34" s="48">
        <v>788.25</v>
      </c>
      <c r="D34" s="48">
        <v>194.75</v>
      </c>
      <c r="E34" s="48">
        <v>593.5</v>
      </c>
    </row>
    <row r="35" spans="1:5" x14ac:dyDescent="0.45">
      <c r="A35" s="72" t="s">
        <v>106</v>
      </c>
      <c r="B35" s="10" t="s">
        <v>34</v>
      </c>
      <c r="C35" s="48">
        <v>808.83333333333337</v>
      </c>
      <c r="D35" s="48">
        <v>91.583333333333329</v>
      </c>
      <c r="E35" s="48">
        <v>717.25</v>
      </c>
    </row>
    <row r="36" spans="1:5" x14ac:dyDescent="0.45">
      <c r="A36" s="72" t="s">
        <v>107</v>
      </c>
      <c r="B36" s="10" t="s">
        <v>35</v>
      </c>
      <c r="C36" s="48">
        <v>2359.75</v>
      </c>
      <c r="D36" s="48">
        <v>616.75</v>
      </c>
      <c r="E36" s="48">
        <v>1743</v>
      </c>
    </row>
    <row r="37" spans="1:5" x14ac:dyDescent="0.45">
      <c r="A37" s="72" t="s">
        <v>108</v>
      </c>
      <c r="B37" s="10" t="s">
        <v>40</v>
      </c>
      <c r="C37" s="48">
        <v>1133.0833333333333</v>
      </c>
      <c r="D37" s="48">
        <v>158.5</v>
      </c>
      <c r="E37" s="48">
        <v>974.58333333333326</v>
      </c>
    </row>
    <row r="38" spans="1:5" x14ac:dyDescent="0.45">
      <c r="A38" s="72" t="s">
        <v>109</v>
      </c>
      <c r="B38" s="10" t="s">
        <v>38</v>
      </c>
      <c r="C38" s="48">
        <v>975.66666666666663</v>
      </c>
      <c r="D38" s="48">
        <v>564.75</v>
      </c>
      <c r="E38" s="48">
        <v>410.91666666666663</v>
      </c>
    </row>
    <row r="39" spans="1:5" x14ac:dyDescent="0.45">
      <c r="A39" s="72" t="s">
        <v>110</v>
      </c>
      <c r="B39" s="10" t="s">
        <v>27</v>
      </c>
      <c r="C39" s="48">
        <v>2132.4166666666665</v>
      </c>
      <c r="D39" s="48">
        <v>636.5</v>
      </c>
      <c r="E39" s="48">
        <v>1495.9166666666665</v>
      </c>
    </row>
    <row r="40" spans="1:5" x14ac:dyDescent="0.45">
      <c r="A40" s="72" t="s">
        <v>111</v>
      </c>
      <c r="B40" s="10" t="s">
        <v>10</v>
      </c>
      <c r="C40" s="48">
        <v>2041.75</v>
      </c>
      <c r="D40" s="48">
        <v>456.16666666666669</v>
      </c>
      <c r="E40" s="48">
        <v>1585.5833333333333</v>
      </c>
    </row>
    <row r="41" spans="1:5" x14ac:dyDescent="0.45">
      <c r="A41" s="72" t="s">
        <v>112</v>
      </c>
      <c r="B41" s="10" t="s">
        <v>39</v>
      </c>
      <c r="C41" s="48">
        <v>1332.5</v>
      </c>
      <c r="D41" s="48">
        <v>358.83333333333331</v>
      </c>
      <c r="E41" s="48">
        <v>973.66666666666674</v>
      </c>
    </row>
    <row r="42" spans="1:5" x14ac:dyDescent="0.45">
      <c r="A42" s="72" t="s">
        <v>113</v>
      </c>
      <c r="B42" s="10" t="s">
        <v>11</v>
      </c>
      <c r="C42" s="48">
        <v>1629.0833333333333</v>
      </c>
      <c r="D42" s="48">
        <v>233.5</v>
      </c>
      <c r="E42" s="48">
        <v>1395.5833333333333</v>
      </c>
    </row>
    <row r="43" spans="1:5" x14ac:dyDescent="0.45">
      <c r="A43" s="72" t="s">
        <v>114</v>
      </c>
      <c r="B43" s="10" t="s">
        <v>9</v>
      </c>
      <c r="C43" s="48">
        <v>513.5</v>
      </c>
      <c r="D43" s="48">
        <v>139.75</v>
      </c>
      <c r="E43" s="48">
        <v>373.75</v>
      </c>
    </row>
    <row r="44" spans="1:5" x14ac:dyDescent="0.45">
      <c r="A44" s="72" t="s">
        <v>115</v>
      </c>
      <c r="B44" s="10" t="s">
        <v>41</v>
      </c>
      <c r="C44" s="48">
        <v>762.58333333333337</v>
      </c>
      <c r="D44" s="48">
        <v>513.83333333333337</v>
      </c>
      <c r="E44" s="48">
        <v>248.75</v>
      </c>
    </row>
    <row r="45" spans="1:5" x14ac:dyDescent="0.45">
      <c r="A45" s="72" t="s">
        <v>116</v>
      </c>
      <c r="B45" s="10" t="s">
        <v>36</v>
      </c>
      <c r="C45" s="48">
        <v>3503.9166666666665</v>
      </c>
      <c r="D45" s="48">
        <v>2444.0833333333335</v>
      </c>
      <c r="E45" s="48">
        <v>1059.833333333333</v>
      </c>
    </row>
    <row r="46" spans="1:5" x14ac:dyDescent="0.45">
      <c r="A46" s="72" t="s">
        <v>117</v>
      </c>
      <c r="B46" s="10" t="s">
        <v>5</v>
      </c>
      <c r="C46" s="48">
        <v>2535.6666666666665</v>
      </c>
      <c r="D46" s="48">
        <v>809.58333333333337</v>
      </c>
      <c r="E46" s="48">
        <v>1726.083333333333</v>
      </c>
    </row>
    <row r="47" spans="1:5" x14ac:dyDescent="0.45">
      <c r="A47" s="72" t="s">
        <v>118</v>
      </c>
      <c r="B47" s="10" t="s">
        <v>30</v>
      </c>
      <c r="C47" s="48">
        <v>604.08333333333337</v>
      </c>
      <c r="D47" s="48">
        <v>60</v>
      </c>
      <c r="E47" s="48">
        <v>544.08333333333337</v>
      </c>
    </row>
    <row r="48" spans="1:5" x14ac:dyDescent="0.45">
      <c r="A48" s="72" t="s">
        <v>119</v>
      </c>
      <c r="B48" s="10" t="s">
        <v>8</v>
      </c>
      <c r="C48" s="48">
        <v>2306.5833333333335</v>
      </c>
      <c r="D48" s="48">
        <v>132.58333333333334</v>
      </c>
      <c r="E48" s="48">
        <v>2174</v>
      </c>
    </row>
    <row r="49" spans="1:5" x14ac:dyDescent="0.45">
      <c r="A49" s="72" t="s">
        <v>120</v>
      </c>
      <c r="B49" s="10" t="s">
        <v>23</v>
      </c>
      <c r="C49" s="48">
        <v>951.5</v>
      </c>
      <c r="D49" s="48">
        <v>71.083333333333329</v>
      </c>
      <c r="E49" s="48">
        <v>880.41666666666663</v>
      </c>
    </row>
    <row r="50" spans="1:5" x14ac:dyDescent="0.45">
      <c r="A50" s="72" t="s">
        <v>121</v>
      </c>
      <c r="B50" s="10" t="s">
        <v>32</v>
      </c>
      <c r="C50" s="48">
        <v>824.91666666666663</v>
      </c>
      <c r="D50" s="48">
        <v>1043</v>
      </c>
      <c r="E50" s="48">
        <v>-218.08333333333337</v>
      </c>
    </row>
    <row r="51" spans="1:5" x14ac:dyDescent="0.45">
      <c r="A51" s="72" t="s">
        <v>122</v>
      </c>
      <c r="B51" s="10" t="s">
        <v>45</v>
      </c>
      <c r="C51" s="48">
        <v>3922.3333333333335</v>
      </c>
      <c r="D51" s="48">
        <v>150.83333333333334</v>
      </c>
      <c r="E51" s="48">
        <v>3771.5</v>
      </c>
    </row>
    <row r="52" spans="1:5" x14ac:dyDescent="0.45">
      <c r="A52" s="72" t="s">
        <v>123</v>
      </c>
      <c r="B52" s="10" t="s">
        <v>24</v>
      </c>
      <c r="C52" s="48">
        <v>1310.5833333333333</v>
      </c>
      <c r="D52" s="48">
        <v>18.083333333333332</v>
      </c>
      <c r="E52" s="48">
        <v>1292.5</v>
      </c>
    </row>
    <row r="53" spans="1:5" x14ac:dyDescent="0.45">
      <c r="A53" s="72" t="s">
        <v>124</v>
      </c>
      <c r="B53" s="10" t="s">
        <v>26</v>
      </c>
      <c r="C53" s="48">
        <v>3538.5833333333335</v>
      </c>
      <c r="D53" s="48">
        <v>149.83333333333334</v>
      </c>
      <c r="E53" s="48">
        <v>3388.75</v>
      </c>
    </row>
    <row r="54" spans="1:5" x14ac:dyDescent="0.45">
      <c r="A54" s="72" t="s">
        <v>125</v>
      </c>
      <c r="B54" s="10" t="s">
        <v>25</v>
      </c>
      <c r="C54" s="48">
        <v>7684.083333333333</v>
      </c>
      <c r="D54" s="48">
        <v>245</v>
      </c>
      <c r="E54" s="48">
        <v>7439.083333333333</v>
      </c>
    </row>
    <row r="55" spans="1:5" x14ac:dyDescent="0.45">
      <c r="A55" s="72" t="s">
        <v>126</v>
      </c>
      <c r="B55" s="10" t="s">
        <v>44</v>
      </c>
      <c r="C55" s="48">
        <v>1719.6666666666667</v>
      </c>
      <c r="D55" s="48">
        <v>188.66666666666666</v>
      </c>
      <c r="E55" s="48">
        <v>1531</v>
      </c>
    </row>
    <row r="56" spans="1:5" x14ac:dyDescent="0.45">
      <c r="A56" s="72" t="s">
        <v>127</v>
      </c>
      <c r="B56" s="10" t="s">
        <v>7</v>
      </c>
      <c r="C56" s="48">
        <v>1580.6666666666667</v>
      </c>
      <c r="D56" s="48">
        <v>414.83333333333331</v>
      </c>
      <c r="E56" s="48">
        <v>1165.8333333333335</v>
      </c>
    </row>
    <row r="57" spans="1:5" x14ac:dyDescent="0.45">
      <c r="A57" s="72" t="s">
        <v>128</v>
      </c>
      <c r="B57" s="10" t="s">
        <v>31</v>
      </c>
      <c r="C57" s="48">
        <v>984.41666666666663</v>
      </c>
      <c r="D57" s="48">
        <v>286.75</v>
      </c>
      <c r="E57" s="48">
        <v>697.66666666666663</v>
      </c>
    </row>
    <row r="58" spans="1:5" x14ac:dyDescent="0.45">
      <c r="A58" s="72" t="s">
        <v>129</v>
      </c>
      <c r="B58" s="10" t="s">
        <v>6</v>
      </c>
      <c r="C58" s="48">
        <v>1367.0833333333333</v>
      </c>
      <c r="D58" s="48">
        <v>268.91666666666669</v>
      </c>
      <c r="E58" s="48">
        <v>1098.1666666666665</v>
      </c>
    </row>
    <row r="59" spans="1:5" x14ac:dyDescent="0.45">
      <c r="A59" s="72" t="s">
        <v>130</v>
      </c>
      <c r="B59" s="10" t="s">
        <v>12</v>
      </c>
      <c r="C59" s="48">
        <v>4633.5</v>
      </c>
      <c r="D59" s="48">
        <v>194.33333333333334</v>
      </c>
      <c r="E59" s="48">
        <v>4439.166666666667</v>
      </c>
    </row>
    <row r="60" spans="1:5" x14ac:dyDescent="0.45">
      <c r="A60" s="72" t="s">
        <v>131</v>
      </c>
      <c r="B60" s="10" t="s">
        <v>54</v>
      </c>
      <c r="C60" s="48">
        <v>2395.9166666666665</v>
      </c>
      <c r="D60" s="48">
        <v>230.41666666666666</v>
      </c>
      <c r="E60" s="48">
        <v>2165.5</v>
      </c>
    </row>
    <row r="61" spans="1:5" x14ac:dyDescent="0.45">
      <c r="A61" s="72" t="s">
        <v>132</v>
      </c>
      <c r="B61" s="10" t="s">
        <v>64</v>
      </c>
      <c r="C61" s="48">
        <v>5888</v>
      </c>
      <c r="D61" s="48">
        <v>137.41666666666666</v>
      </c>
      <c r="E61" s="48">
        <v>5750.583333333333</v>
      </c>
    </row>
    <row r="62" spans="1:5" x14ac:dyDescent="0.45">
      <c r="A62" s="72" t="s">
        <v>133</v>
      </c>
      <c r="B62" s="10" t="s">
        <v>65</v>
      </c>
      <c r="C62" s="48">
        <v>1593.3333333333333</v>
      </c>
      <c r="D62" s="48">
        <v>48.416666666666664</v>
      </c>
      <c r="E62" s="48">
        <v>1544.9166666666665</v>
      </c>
    </row>
    <row r="63" spans="1:5" x14ac:dyDescent="0.45">
      <c r="A63" s="72" t="s">
        <v>134</v>
      </c>
      <c r="B63" s="10" t="s">
        <v>57</v>
      </c>
      <c r="C63" s="48">
        <v>809.08333333333337</v>
      </c>
      <c r="D63" s="48">
        <v>17.916666666666668</v>
      </c>
      <c r="E63" s="48">
        <v>791.16666666666674</v>
      </c>
    </row>
    <row r="64" spans="1:5" x14ac:dyDescent="0.45">
      <c r="A64" s="72" t="s">
        <v>135</v>
      </c>
      <c r="B64" s="10" t="s">
        <v>29</v>
      </c>
      <c r="C64" s="48">
        <v>3268.5</v>
      </c>
      <c r="D64" s="48">
        <v>573.83333333333337</v>
      </c>
      <c r="E64" s="48">
        <v>2694.6666666666665</v>
      </c>
    </row>
    <row r="65" spans="1:5" x14ac:dyDescent="0.45">
      <c r="A65" s="72" t="s">
        <v>136</v>
      </c>
      <c r="B65" s="10" t="s">
        <v>15</v>
      </c>
      <c r="C65" s="48">
        <v>6707.166666666667</v>
      </c>
      <c r="D65" s="48">
        <v>383</v>
      </c>
      <c r="E65" s="48">
        <v>6324.166666666667</v>
      </c>
    </row>
    <row r="66" spans="1:5" x14ac:dyDescent="0.45">
      <c r="A66" s="72" t="s">
        <v>137</v>
      </c>
      <c r="B66" s="10" t="s">
        <v>14</v>
      </c>
      <c r="C66" s="48">
        <v>3961.25</v>
      </c>
      <c r="D66" s="48">
        <v>56.5</v>
      </c>
      <c r="E66" s="48">
        <v>3904.75</v>
      </c>
    </row>
    <row r="67" spans="1:5" x14ac:dyDescent="0.45">
      <c r="A67" s="72" t="s">
        <v>138</v>
      </c>
      <c r="B67" s="10" t="s">
        <v>58</v>
      </c>
      <c r="C67" s="48">
        <v>1638.6666666666667</v>
      </c>
      <c r="D67" s="48">
        <v>192.91666666666666</v>
      </c>
      <c r="E67" s="48">
        <v>1445.75</v>
      </c>
    </row>
    <row r="68" spans="1:5" x14ac:dyDescent="0.45">
      <c r="A68" s="72" t="s">
        <v>139</v>
      </c>
      <c r="B68" s="10" t="s">
        <v>13</v>
      </c>
      <c r="C68" s="48">
        <v>1895.1666666666667</v>
      </c>
      <c r="D68" s="48">
        <v>204.33333333333334</v>
      </c>
      <c r="E68" s="48">
        <v>1690.8333333333335</v>
      </c>
    </row>
    <row r="69" spans="1:5" x14ac:dyDescent="0.45">
      <c r="A69" s="72" t="s">
        <v>140</v>
      </c>
      <c r="B69" s="10" t="s">
        <v>56</v>
      </c>
      <c r="C69" s="48">
        <v>1317.9166666666667</v>
      </c>
      <c r="D69" s="48">
        <v>46.75</v>
      </c>
      <c r="E69" s="48">
        <v>1271.1666666666667</v>
      </c>
    </row>
    <row r="70" spans="1:5" x14ac:dyDescent="0.45">
      <c r="A70" s="72" t="s">
        <v>141</v>
      </c>
      <c r="B70" s="10" t="s">
        <v>16</v>
      </c>
      <c r="C70" s="48">
        <v>1938.5</v>
      </c>
      <c r="D70" s="48">
        <v>162.41666666666666</v>
      </c>
      <c r="E70" s="48">
        <v>1776.0833333333333</v>
      </c>
    </row>
    <row r="71" spans="1:5" x14ac:dyDescent="0.45">
      <c r="A71" s="72" t="s">
        <v>142</v>
      </c>
      <c r="B71" s="10" t="s">
        <v>55</v>
      </c>
      <c r="C71" s="48">
        <v>5841.583333333333</v>
      </c>
      <c r="D71" s="48">
        <v>316.91666666666669</v>
      </c>
      <c r="E71" s="48">
        <v>5524.6666666666661</v>
      </c>
    </row>
    <row r="72" spans="1:5" x14ac:dyDescent="0.45">
      <c r="A72" s="72" t="s">
        <v>143</v>
      </c>
      <c r="B72" s="10" t="s">
        <v>50</v>
      </c>
      <c r="C72" s="48">
        <v>1624.0833333333333</v>
      </c>
      <c r="D72" s="48">
        <v>34.583333333333336</v>
      </c>
      <c r="E72" s="48">
        <v>1589.5</v>
      </c>
    </row>
    <row r="73" spans="1:5" x14ac:dyDescent="0.45">
      <c r="A73" s="73" t="s">
        <v>156</v>
      </c>
      <c r="B73" s="74" t="s">
        <v>63</v>
      </c>
      <c r="C73" s="75">
        <v>5159.25</v>
      </c>
      <c r="D73" s="75">
        <v>1477.9166666666665</v>
      </c>
      <c r="E73" s="75">
        <v>3681.3333333333335</v>
      </c>
    </row>
    <row r="74" spans="1:5" x14ac:dyDescent="0.45">
      <c r="A74" s="72" t="s">
        <v>144</v>
      </c>
      <c r="B74" s="10" t="s">
        <v>162</v>
      </c>
      <c r="C74" s="48">
        <v>1595.8333333333333</v>
      </c>
      <c r="D74" s="48">
        <v>649.91666666666663</v>
      </c>
      <c r="E74" s="48">
        <v>945.91666666666663</v>
      </c>
    </row>
    <row r="75" spans="1:5" x14ac:dyDescent="0.45">
      <c r="A75" s="72" t="s">
        <v>145</v>
      </c>
      <c r="B75" s="10" t="s">
        <v>163</v>
      </c>
      <c r="C75" s="48">
        <v>1923.0833333333333</v>
      </c>
      <c r="D75" s="48">
        <v>264.66666666666669</v>
      </c>
      <c r="E75" s="48">
        <v>1658.4166666666665</v>
      </c>
    </row>
    <row r="76" spans="1:5" x14ac:dyDescent="0.45">
      <c r="A76" s="72" t="s">
        <v>146</v>
      </c>
      <c r="B76" s="10" t="s">
        <v>164</v>
      </c>
      <c r="C76" s="48">
        <v>501.83333333333331</v>
      </c>
      <c r="D76" s="48">
        <v>28.416666666666668</v>
      </c>
      <c r="E76" s="48">
        <v>473.41666666666663</v>
      </c>
    </row>
    <row r="77" spans="1:5" x14ac:dyDescent="0.45">
      <c r="A77" s="72" t="s">
        <v>147</v>
      </c>
      <c r="B77" s="10" t="s">
        <v>165</v>
      </c>
      <c r="C77" s="48">
        <v>1138.5</v>
      </c>
      <c r="D77" s="48">
        <v>534.91666666666663</v>
      </c>
      <c r="E77" s="48">
        <v>603.58333333333337</v>
      </c>
    </row>
    <row r="78" spans="1:5" x14ac:dyDescent="0.45">
      <c r="A78" s="72" t="s">
        <v>148</v>
      </c>
      <c r="B78" s="10" t="s">
        <v>52</v>
      </c>
      <c r="C78" s="48">
        <v>5861.5</v>
      </c>
      <c r="D78" s="48">
        <v>159</v>
      </c>
      <c r="E78" s="48">
        <v>5702.5</v>
      </c>
    </row>
    <row r="79" spans="1:5" x14ac:dyDescent="0.45">
      <c r="A79" s="72" t="s">
        <v>149</v>
      </c>
      <c r="B79" s="10" t="s">
        <v>59</v>
      </c>
      <c r="C79" s="48">
        <v>5862</v>
      </c>
      <c r="D79" s="48">
        <v>670.75</v>
      </c>
      <c r="E79" s="48">
        <v>5191.25</v>
      </c>
    </row>
    <row r="80" spans="1:5" x14ac:dyDescent="0.45">
      <c r="A80" s="72" t="s">
        <v>150</v>
      </c>
      <c r="B80" s="10" t="s">
        <v>28</v>
      </c>
      <c r="C80" s="48">
        <v>4356.333333333333</v>
      </c>
      <c r="D80" s="48">
        <v>108.66666666666667</v>
      </c>
      <c r="E80" s="48">
        <v>4247.6666666666661</v>
      </c>
    </row>
    <row r="81" spans="1:5" x14ac:dyDescent="0.45">
      <c r="A81" s="72" t="s">
        <v>151</v>
      </c>
      <c r="B81" s="10" t="s">
        <v>60</v>
      </c>
      <c r="C81" s="48">
        <v>1417.6666666666667</v>
      </c>
      <c r="D81" s="48">
        <v>143.25</v>
      </c>
      <c r="E81" s="48">
        <v>1274.4166666666667</v>
      </c>
    </row>
    <row r="82" spans="1:5" x14ac:dyDescent="0.45">
      <c r="A82" s="72" t="s">
        <v>152</v>
      </c>
      <c r="B82" s="10" t="s">
        <v>51</v>
      </c>
      <c r="C82" s="48">
        <v>4168.666666666667</v>
      </c>
      <c r="D82" s="48">
        <v>246</v>
      </c>
      <c r="E82" s="48">
        <v>3922.666666666667</v>
      </c>
    </row>
    <row r="83" spans="1:5" x14ac:dyDescent="0.45">
      <c r="A83" s="72" t="s">
        <v>153</v>
      </c>
      <c r="B83" s="10" t="s">
        <v>68</v>
      </c>
      <c r="C83" s="48">
        <v>6174</v>
      </c>
      <c r="D83" s="48">
        <v>272.08333333333331</v>
      </c>
      <c r="E83" s="48">
        <v>5901.916666666667</v>
      </c>
    </row>
    <row r="84" spans="1:5" x14ac:dyDescent="0.45">
      <c r="C84" s="10"/>
    </row>
    <row r="85" spans="1:5" x14ac:dyDescent="0.45">
      <c r="C85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"/>
  <sheetViews>
    <sheetView topLeftCell="A82" zoomScale="80" zoomScaleNormal="80" workbookViewId="0">
      <selection activeCell="E115" sqref="E115"/>
    </sheetView>
  </sheetViews>
  <sheetFormatPr defaultColWidth="8.90625" defaultRowHeight="16.5" x14ac:dyDescent="0.45"/>
  <cols>
    <col min="1" max="3" width="8.7265625"/>
    <col min="4" max="4" width="22.36328125" customWidth="1"/>
    <col min="5" max="5" width="13.36328125" style="1" customWidth="1"/>
    <col min="6" max="29" width="8.90625" style="1"/>
    <col min="30" max="33" width="11.1796875" style="1" bestFit="1" customWidth="1"/>
    <col min="34" max="16384" width="8.90625" style="1"/>
  </cols>
  <sheetData>
    <row r="1" spans="1:5" x14ac:dyDescent="0.45">
      <c r="A1" t="s">
        <v>2927</v>
      </c>
      <c r="B1" t="s">
        <v>2898</v>
      </c>
      <c r="C1" t="s">
        <v>2899</v>
      </c>
      <c r="D1" s="77" t="s">
        <v>2900</v>
      </c>
      <c r="E1" t="s">
        <v>2965</v>
      </c>
    </row>
    <row r="2" spans="1:5" x14ac:dyDescent="0.45">
      <c r="A2" t="s">
        <v>2970</v>
      </c>
      <c r="B2" t="s">
        <v>2901</v>
      </c>
      <c r="C2" t="s">
        <v>2902</v>
      </c>
      <c r="D2" s="79" t="s">
        <v>91</v>
      </c>
      <c r="E2" s="1" t="str">
        <f>IF(D2="","",INDEX(mapa_obce!$D$2:$D$2898,MATCH(Input_dopyt!D2,mapa_obce!$C$2:$C$2898,0)))</f>
        <v>IL</v>
      </c>
    </row>
    <row r="3" spans="1:5" x14ac:dyDescent="0.45">
      <c r="A3" t="s">
        <v>2971</v>
      </c>
      <c r="B3" t="s">
        <v>2966</v>
      </c>
      <c r="C3" t="s">
        <v>2902</v>
      </c>
      <c r="D3" s="79" t="s">
        <v>680</v>
      </c>
      <c r="E3" s="1" t="str">
        <f>IF(D3="","",INDEX(mapa_obce!$D$2:$D$2898,MATCH(Input_dopyt!D3,mapa_obce!$C$2:$C$2898,0)))</f>
        <v>LC</v>
      </c>
    </row>
    <row r="4" spans="1:5" x14ac:dyDescent="0.45">
      <c r="A4" t="s">
        <v>2972</v>
      </c>
      <c r="B4" t="s">
        <v>2901</v>
      </c>
      <c r="C4" t="s">
        <v>2902</v>
      </c>
      <c r="D4" s="79" t="s">
        <v>100</v>
      </c>
      <c r="E4" s="1" t="str">
        <f>IF(D4="","",INDEX(mapa_obce!$D$2:$D$2898,MATCH(Input_dopyt!D4,mapa_obce!$C$2:$C$2898,0)))</f>
        <v>LV</v>
      </c>
    </row>
    <row r="5" spans="1:5" x14ac:dyDescent="0.45">
      <c r="A5" t="s">
        <v>2973</v>
      </c>
      <c r="B5" t="s">
        <v>2966</v>
      </c>
      <c r="C5" t="s">
        <v>2902</v>
      </c>
      <c r="D5" s="79" t="s">
        <v>95</v>
      </c>
      <c r="E5" s="1" t="str">
        <f>IF(D5="","",INDEX(mapa_obce!$D$2:$D$2898,MATCH(Input_dopyt!D5,mapa_obce!$C$2:$C$2898,0)))</f>
        <v>PB</v>
      </c>
    </row>
    <row r="6" spans="1:5" x14ac:dyDescent="0.45">
      <c r="A6" t="s">
        <v>2974</v>
      </c>
      <c r="B6" t="s">
        <v>2901</v>
      </c>
      <c r="C6" t="s">
        <v>2902</v>
      </c>
      <c r="D6" s="78" t="s">
        <v>155</v>
      </c>
      <c r="E6" s="1" t="str">
        <f>IF(D6="","",INDEX(mapa_obce!$D$2:$D$2898,MATCH(Input_dopyt!D6,mapa_obce!$C$2:$C$2898,0)))</f>
        <v>BA</v>
      </c>
    </row>
    <row r="7" spans="1:5" x14ac:dyDescent="0.45">
      <c r="A7" t="s">
        <v>2975</v>
      </c>
      <c r="B7" t="s">
        <v>2966</v>
      </c>
      <c r="C7" t="s">
        <v>2902</v>
      </c>
      <c r="D7" s="78" t="s">
        <v>321</v>
      </c>
      <c r="E7" s="1" t="str">
        <f>IF(D7="","",INDEX(mapa_obce!$D$2:$D$2898,MATCH(Input_dopyt!D7,mapa_obce!$C$2:$C$2898,0)))</f>
        <v>PD</v>
      </c>
    </row>
    <row r="8" spans="1:5" x14ac:dyDescent="0.45">
      <c r="A8" t="s">
        <v>2976</v>
      </c>
      <c r="B8" t="s">
        <v>2901</v>
      </c>
      <c r="C8" t="s">
        <v>2902</v>
      </c>
      <c r="D8" s="78" t="s">
        <v>104</v>
      </c>
      <c r="E8" s="1" t="str">
        <f>IF(D8="","",INDEX(mapa_obce!$D$2:$D$2898,MATCH(Input_dopyt!D8,mapa_obce!$C$2:$C$2898,0)))</f>
        <v>TO</v>
      </c>
    </row>
    <row r="9" spans="1:5" x14ac:dyDescent="0.45">
      <c r="A9" t="s">
        <v>2937</v>
      </c>
      <c r="B9" t="s">
        <v>2901</v>
      </c>
      <c r="C9" t="s">
        <v>2902</v>
      </c>
      <c r="D9" s="78" t="s">
        <v>156</v>
      </c>
      <c r="E9" s="1" t="str">
        <f>IF(D9="","",INDEX(mapa_obce!$D$2:$D$2898,MATCH(Input_dopyt!D9,mapa_obce!$C$2:$C$2898,0)))</f>
        <v>KE</v>
      </c>
    </row>
    <row r="10" spans="1:5" x14ac:dyDescent="0.45">
      <c r="A10" t="s">
        <v>2938</v>
      </c>
      <c r="B10" t="s">
        <v>2901</v>
      </c>
      <c r="C10" t="s">
        <v>2902</v>
      </c>
      <c r="D10" s="78" t="s">
        <v>156</v>
      </c>
      <c r="E10" s="1" t="str">
        <f>IF(D10="","",INDEX(mapa_obce!$D$2:$D$2898,MATCH(Input_dopyt!D10,mapa_obce!$C$2:$C$2898,0)))</f>
        <v>KE</v>
      </c>
    </row>
    <row r="11" spans="1:5" x14ac:dyDescent="0.45">
      <c r="A11" t="s">
        <v>2930</v>
      </c>
      <c r="B11" t="s">
        <v>2901</v>
      </c>
      <c r="C11" t="s">
        <v>2902</v>
      </c>
      <c r="D11" s="78" t="s">
        <v>155</v>
      </c>
      <c r="E11" s="1" t="str">
        <f>IF(D11="","",INDEX(mapa_obce!$D$2:$D$2898,MATCH(Input_dopyt!D11,mapa_obce!$C$2:$C$2898,0)))</f>
        <v>BA</v>
      </c>
    </row>
    <row r="12" spans="1:5" x14ac:dyDescent="0.45">
      <c r="A12" t="s">
        <v>2977</v>
      </c>
      <c r="B12" t="s">
        <v>2901</v>
      </c>
      <c r="C12" t="s">
        <v>2902</v>
      </c>
      <c r="D12" s="78" t="s">
        <v>89</v>
      </c>
      <c r="E12" s="1" t="str">
        <f>IF(D12="","",INDEX(mapa_obce!$D$2:$D$2898,MATCH(Input_dopyt!D12,mapa_obce!$C$2:$C$2898,0)))</f>
        <v>TT</v>
      </c>
    </row>
    <row r="13" spans="1:5" x14ac:dyDescent="0.45">
      <c r="A13" t="s">
        <v>2933</v>
      </c>
      <c r="B13" t="s">
        <v>2901</v>
      </c>
      <c r="C13" t="s">
        <v>2902</v>
      </c>
      <c r="D13" s="78" t="s">
        <v>107</v>
      </c>
      <c r="E13" s="1" t="str">
        <f>IF(D13="","",INDEX(mapa_obce!$D$2:$D$2898,MATCH(Input_dopyt!D13,mapa_obce!$C$2:$C$2898,0)))</f>
        <v>CA</v>
      </c>
    </row>
    <row r="14" spans="1:5" x14ac:dyDescent="0.45">
      <c r="A14" t="s">
        <v>2978</v>
      </c>
      <c r="B14" t="s">
        <v>2966</v>
      </c>
      <c r="C14" t="s">
        <v>2902</v>
      </c>
      <c r="D14" s="78" t="s">
        <v>3046</v>
      </c>
      <c r="E14" s="81" t="s">
        <v>28</v>
      </c>
    </row>
    <row r="15" spans="1:5" x14ac:dyDescent="0.45">
      <c r="A15" t="s">
        <v>2962</v>
      </c>
      <c r="B15" t="s">
        <v>2901</v>
      </c>
      <c r="C15" t="s">
        <v>2902</v>
      </c>
      <c r="D15" s="78" t="s">
        <v>126</v>
      </c>
      <c r="E15" s="1" t="str">
        <f>IF(D15="","",INDEX(mapa_obce!$D$2:$D$2898,MATCH(Input_dopyt!D15,mapa_obce!$C$2:$C$2898,0)))</f>
        <v>VK</v>
      </c>
    </row>
    <row r="16" spans="1:5" x14ac:dyDescent="0.45">
      <c r="A16" t="s">
        <v>2979</v>
      </c>
      <c r="B16" t="s">
        <v>2966</v>
      </c>
      <c r="C16" t="s">
        <v>2902</v>
      </c>
      <c r="D16" s="78" t="s">
        <v>2793</v>
      </c>
      <c r="E16" s="1" t="str">
        <f>IF(D16="","",INDEX(mapa_obce!$D$2:$D$2898,MATCH(Input_dopyt!D16,mapa_obce!$C$2:$C$2898,0)))</f>
        <v>PO</v>
      </c>
    </row>
    <row r="17" spans="1:5" ht="18.5" customHeight="1" x14ac:dyDescent="0.45">
      <c r="A17" t="s">
        <v>2980</v>
      </c>
      <c r="B17" t="s">
        <v>2966</v>
      </c>
      <c r="C17" t="s">
        <v>2902</v>
      </c>
      <c r="D17" s="80" t="s">
        <v>105</v>
      </c>
      <c r="E17" s="1" t="str">
        <f>IF(D17="","",INDEX(mapa_obce!$D$2:$D$2898,MATCH(Input_dopyt!D17,mapa_obce!$C$2:$C$2898,0)))</f>
        <v>ZM</v>
      </c>
    </row>
    <row r="18" spans="1:5" x14ac:dyDescent="0.45">
      <c r="A18" t="s">
        <v>2981</v>
      </c>
      <c r="B18" t="s">
        <v>2901</v>
      </c>
      <c r="C18" t="s">
        <v>2902</v>
      </c>
      <c r="D18" s="78" t="s">
        <v>3050</v>
      </c>
      <c r="E18" s="81" t="s">
        <v>33</v>
      </c>
    </row>
    <row r="19" spans="1:5" x14ac:dyDescent="0.45">
      <c r="A19" t="s">
        <v>2982</v>
      </c>
      <c r="B19" t="s">
        <v>2966</v>
      </c>
      <c r="C19" t="s">
        <v>2902</v>
      </c>
      <c r="D19" s="78" t="s">
        <v>93</v>
      </c>
      <c r="E19" s="1" t="str">
        <f>IF(D19="","",INDEX(mapa_obce!$D$2:$D$2898,MATCH(Input_dopyt!D19,mapa_obce!$C$2:$C$2898,0)))</f>
        <v>NM</v>
      </c>
    </row>
    <row r="20" spans="1:5" x14ac:dyDescent="0.45">
      <c r="A20" t="s">
        <v>2983</v>
      </c>
      <c r="B20" t="s">
        <v>2966</v>
      </c>
      <c r="C20" t="s">
        <v>2902</v>
      </c>
      <c r="D20" s="78" t="s">
        <v>2725</v>
      </c>
      <c r="E20" s="1" t="str">
        <f>IF(D20="","",INDEX(mapa_obce!$D$2:$D$2898,MATCH(Input_dopyt!D20,mapa_obce!$C$2:$C$2898,0)))</f>
        <v>NR</v>
      </c>
    </row>
    <row r="21" spans="1:5" x14ac:dyDescent="0.45">
      <c r="A21" t="s">
        <v>2984</v>
      </c>
      <c r="B21" t="s">
        <v>2901</v>
      </c>
      <c r="C21" t="s">
        <v>2902</v>
      </c>
      <c r="D21" s="78" t="s">
        <v>101</v>
      </c>
      <c r="E21" s="1" t="str">
        <f>IF(D21="","",INDEX(mapa_obce!$D$2:$D$2898,MATCH(Input_dopyt!D21,mapa_obce!$C$2:$C$2898,0)))</f>
        <v>NR</v>
      </c>
    </row>
    <row r="22" spans="1:5" x14ac:dyDescent="0.45">
      <c r="A22" t="s">
        <v>2985</v>
      </c>
      <c r="B22" t="s">
        <v>2966</v>
      </c>
      <c r="C22" t="s">
        <v>2902</v>
      </c>
      <c r="D22" s="78" t="s">
        <v>98</v>
      </c>
      <c r="E22" s="1" t="str">
        <f>IF(D22="","",INDEX(mapa_obce!$D$2:$D$2898,MATCH(Input_dopyt!D22,mapa_obce!$C$2:$C$2898,0)))</f>
        <v>TN</v>
      </c>
    </row>
    <row r="23" spans="1:5" x14ac:dyDescent="0.45">
      <c r="A23" t="s">
        <v>2986</v>
      </c>
      <c r="B23" t="s">
        <v>2966</v>
      </c>
      <c r="C23" t="s">
        <v>2902</v>
      </c>
      <c r="D23" s="78" t="s">
        <v>2711</v>
      </c>
      <c r="E23" s="1" t="str">
        <f>IF(D23="","",INDEX(mapa_obce!$D$2:$D$2898,MATCH(Input_dopyt!D23,mapa_obce!$C$2:$C$2898,0)))</f>
        <v>TT</v>
      </c>
    </row>
    <row r="24" spans="1:5" x14ac:dyDescent="0.45">
      <c r="A24" t="s">
        <v>2987</v>
      </c>
      <c r="B24" t="s">
        <v>2966</v>
      </c>
      <c r="C24" t="s">
        <v>2902</v>
      </c>
      <c r="D24" s="78" t="s">
        <v>99</v>
      </c>
      <c r="E24" s="1" t="str">
        <f>IF(D24="","",INDEX(mapa_obce!$D$2:$D$2898,MATCH(Input_dopyt!D24,mapa_obce!$C$2:$C$2898,0)))</f>
        <v>KN</v>
      </c>
    </row>
    <row r="25" spans="1:5" x14ac:dyDescent="0.45">
      <c r="A25" t="s">
        <v>2988</v>
      </c>
      <c r="B25" t="s">
        <v>2901</v>
      </c>
      <c r="C25" t="s">
        <v>2903</v>
      </c>
      <c r="D25" s="78" t="s">
        <v>120</v>
      </c>
      <c r="E25" s="1" t="str">
        <f>IF(D25="","",INDEX(mapa_obce!$D$2:$D$2898,MATCH(Input_dopyt!D25,mapa_obce!$C$2:$C$2898,0)))</f>
        <v>DT</v>
      </c>
    </row>
    <row r="26" spans="1:5" x14ac:dyDescent="0.45">
      <c r="A26" t="s">
        <v>2989</v>
      </c>
      <c r="B26" t="s">
        <v>2901</v>
      </c>
      <c r="C26" t="s">
        <v>2902</v>
      </c>
      <c r="D26" s="78" t="s">
        <v>125</v>
      </c>
      <c r="E26" s="1" t="str">
        <f>IF(D26="","",INDEX(mapa_obce!$D$2:$D$2898,MATCH(Input_dopyt!D26,mapa_obce!$C$2:$C$2898,0)))</f>
        <v>RS</v>
      </c>
    </row>
    <row r="27" spans="1:5" x14ac:dyDescent="0.45">
      <c r="A27" t="s">
        <v>2929</v>
      </c>
      <c r="B27" t="s">
        <v>2901</v>
      </c>
      <c r="C27" t="s">
        <v>2902</v>
      </c>
      <c r="D27" s="78" t="s">
        <v>2705</v>
      </c>
      <c r="E27" s="1" t="str">
        <f>IF(D27="","",INDEX(mapa_obce!$D$2:$D$2898,MATCH(Input_dopyt!D27,mapa_obce!$C$2:$C$2898,0)))</f>
        <v>BB</v>
      </c>
    </row>
    <row r="28" spans="1:5" x14ac:dyDescent="0.45">
      <c r="A28" t="s">
        <v>2990</v>
      </c>
      <c r="B28" t="s">
        <v>2966</v>
      </c>
      <c r="C28" t="s">
        <v>2902</v>
      </c>
      <c r="D28" s="78" t="s">
        <v>2075</v>
      </c>
      <c r="E28" s="1" t="str">
        <f>IF(D28="","",INDEX(mapa_obce!$D$2:$D$2898,MATCH(Input_dopyt!D28,mapa_obce!$C$2:$C$2898,0)))</f>
        <v>RS</v>
      </c>
    </row>
    <row r="29" spans="1:5" x14ac:dyDescent="0.45">
      <c r="A29" t="s">
        <v>2987</v>
      </c>
      <c r="B29" t="s">
        <v>2901</v>
      </c>
      <c r="C29" t="s">
        <v>2902</v>
      </c>
      <c r="D29" s="78" t="s">
        <v>120</v>
      </c>
      <c r="E29" s="1" t="str">
        <f>IF(D29="","",INDEX(mapa_obce!$D$2:$D$2898,MATCH(Input_dopyt!D29,mapa_obce!$C$2:$C$2898,0)))</f>
        <v>DT</v>
      </c>
    </row>
    <row r="30" spans="1:5" x14ac:dyDescent="0.45">
      <c r="A30" t="s">
        <v>2963</v>
      </c>
      <c r="B30" t="s">
        <v>2901</v>
      </c>
      <c r="C30" t="s">
        <v>2902</v>
      </c>
      <c r="D30" s="78" t="s">
        <v>126</v>
      </c>
      <c r="E30" s="1" t="str">
        <f>IF(D30="","",INDEX(mapa_obce!$D$2:$D$2898,MATCH(Input_dopyt!D30,mapa_obce!$C$2:$C$2898,0)))</f>
        <v>VK</v>
      </c>
    </row>
    <row r="31" spans="1:5" x14ac:dyDescent="0.45">
      <c r="A31" t="s">
        <v>2991</v>
      </c>
      <c r="B31" t="s">
        <v>2966</v>
      </c>
      <c r="C31" t="s">
        <v>2902</v>
      </c>
      <c r="D31" s="78" t="s">
        <v>95</v>
      </c>
      <c r="E31" s="1" t="str">
        <f>IF(D31="","",INDEX(mapa_obce!$D$2:$D$2898,MATCH(Input_dopyt!D31,mapa_obce!$C$2:$C$2898,0)))</f>
        <v>PB</v>
      </c>
    </row>
    <row r="32" spans="1:5" x14ac:dyDescent="0.45">
      <c r="A32" t="s">
        <v>2934</v>
      </c>
      <c r="B32" t="s">
        <v>2901</v>
      </c>
      <c r="C32" t="s">
        <v>2902</v>
      </c>
      <c r="D32" s="78" t="s">
        <v>1250</v>
      </c>
      <c r="E32" s="1" t="str">
        <f>IF(D32="","",INDEX(mapa_obce!$D$2:$D$2898,MATCH(Input_dopyt!D32,mapa_obce!$C$2:$C$2898,0)))</f>
        <v>DT</v>
      </c>
    </row>
    <row r="33" spans="1:5" x14ac:dyDescent="0.45">
      <c r="A33" t="s">
        <v>2992</v>
      </c>
      <c r="B33" t="s">
        <v>2901</v>
      </c>
      <c r="C33" t="s">
        <v>2903</v>
      </c>
      <c r="D33" s="78" t="s">
        <v>89</v>
      </c>
      <c r="E33" s="1" t="str">
        <f>IF(D33="","",INDEX(mapa_obce!$D$2:$D$2898,MATCH(Input_dopyt!D33,mapa_obce!$C$2:$C$2898,0)))</f>
        <v>TT</v>
      </c>
    </row>
    <row r="34" spans="1:5" x14ac:dyDescent="0.45">
      <c r="A34" t="s">
        <v>2993</v>
      </c>
      <c r="B34" t="s">
        <v>2966</v>
      </c>
      <c r="C34" t="s">
        <v>2903</v>
      </c>
      <c r="D34" s="78" t="s">
        <v>127</v>
      </c>
      <c r="E34" s="1" t="str">
        <f>IF(D34="","",INDEX(mapa_obce!$D$2:$D$2898,MATCH(Input_dopyt!D34,mapa_obce!$C$2:$C$2898,0)))</f>
        <v>ZV</v>
      </c>
    </row>
    <row r="35" spans="1:5" x14ac:dyDescent="0.45">
      <c r="A35" t="s">
        <v>2936</v>
      </c>
      <c r="B35" t="s">
        <v>2901</v>
      </c>
      <c r="C35" t="s">
        <v>2902</v>
      </c>
      <c r="D35" s="78" t="s">
        <v>132</v>
      </c>
      <c r="E35" s="1" t="str">
        <f>IF(D35="","",INDEX(mapa_obce!$D$2:$D$2898,MATCH(Input_dopyt!D35,mapa_obce!$C$2:$C$2898,0)))</f>
        <v>KK</v>
      </c>
    </row>
    <row r="36" spans="1:5" x14ac:dyDescent="0.45">
      <c r="A36" t="s">
        <v>2994</v>
      </c>
      <c r="B36" t="s">
        <v>2966</v>
      </c>
      <c r="C36" t="s">
        <v>2902</v>
      </c>
      <c r="D36" s="78" t="s">
        <v>2604</v>
      </c>
      <c r="E36" s="1" t="str">
        <f>IF(D36="","",INDEX(mapa_obce!$D$2:$D$2898,MATCH(Input_dopyt!D36,mapa_obce!$C$2:$C$2898,0)))</f>
        <v>KS</v>
      </c>
    </row>
    <row r="37" spans="1:5" x14ac:dyDescent="0.45">
      <c r="A37" t="s">
        <v>2995</v>
      </c>
      <c r="B37" t="s">
        <v>2901</v>
      </c>
      <c r="C37" t="s">
        <v>2902</v>
      </c>
      <c r="D37" s="78" t="s">
        <v>84</v>
      </c>
      <c r="E37" s="1" t="str">
        <f>IF(D37="","",INDEX(mapa_obce!$D$2:$D$2898,MATCH(Input_dopyt!D37,mapa_obce!$C$2:$C$2898,0)))</f>
        <v>GA</v>
      </c>
    </row>
    <row r="38" spans="1:5" x14ac:dyDescent="0.45">
      <c r="A38" t="s">
        <v>2945</v>
      </c>
      <c r="B38" t="s">
        <v>2901</v>
      </c>
      <c r="C38" t="s">
        <v>2902</v>
      </c>
      <c r="D38" s="78" t="s">
        <v>3051</v>
      </c>
      <c r="E38" s="81" t="s">
        <v>59</v>
      </c>
    </row>
    <row r="39" spans="1:5" x14ac:dyDescent="0.45">
      <c r="A39" t="s">
        <v>2996</v>
      </c>
      <c r="B39" t="s">
        <v>2901</v>
      </c>
      <c r="C39" t="s">
        <v>2902</v>
      </c>
      <c r="D39" s="78" t="s">
        <v>1096</v>
      </c>
      <c r="E39" s="1" t="str">
        <f>IF(D39="","",INDEX(mapa_obce!$D$2:$D$2898,MATCH(Input_dopyt!D39,mapa_obce!$C$2:$C$2898,0)))</f>
        <v>PO</v>
      </c>
    </row>
    <row r="40" spans="1:5" x14ac:dyDescent="0.45">
      <c r="A40" t="s">
        <v>2941</v>
      </c>
      <c r="B40" t="s">
        <v>2901</v>
      </c>
      <c r="C40" t="s">
        <v>2903</v>
      </c>
      <c r="D40" s="78" t="s">
        <v>680</v>
      </c>
      <c r="E40" s="1" t="str">
        <f>IF(D40="","",INDEX(mapa_obce!$D$2:$D$2898,MATCH(Input_dopyt!D40,mapa_obce!$C$2:$C$2898,0)))</f>
        <v>LC</v>
      </c>
    </row>
    <row r="41" spans="1:5" x14ac:dyDescent="0.45">
      <c r="A41" t="s">
        <v>2958</v>
      </c>
      <c r="B41" t="s">
        <v>2901</v>
      </c>
      <c r="C41" t="s">
        <v>2903</v>
      </c>
      <c r="D41" s="78" t="s">
        <v>828</v>
      </c>
      <c r="E41" s="1" t="str">
        <f>IF(D41="","",INDEX(mapa_obce!$D$2:$D$2898,MATCH(Input_dopyt!D41,mapa_obce!$C$2:$C$2898,0)))</f>
        <v>TN</v>
      </c>
    </row>
    <row r="42" spans="1:5" x14ac:dyDescent="0.45">
      <c r="A42" t="s">
        <v>2997</v>
      </c>
      <c r="B42" t="s">
        <v>2966</v>
      </c>
      <c r="C42" t="s">
        <v>2902</v>
      </c>
      <c r="D42" s="78" t="s">
        <v>132</v>
      </c>
      <c r="E42" s="1" t="s">
        <v>52</v>
      </c>
    </row>
    <row r="43" spans="1:5" x14ac:dyDescent="0.45">
      <c r="A43" t="s">
        <v>2998</v>
      </c>
      <c r="B43" t="s">
        <v>2966</v>
      </c>
      <c r="C43" t="s">
        <v>2902</v>
      </c>
      <c r="D43" s="78" t="s">
        <v>104</v>
      </c>
      <c r="E43" s="1" t="str">
        <f>IF(D43="","",INDEX(mapa_obce!$D$2:$D$2898,MATCH(Input_dopyt!D43,mapa_obce!$C$2:$C$2898,0)))</f>
        <v>TO</v>
      </c>
    </row>
    <row r="44" spans="1:5" x14ac:dyDescent="0.45">
      <c r="A44" t="s">
        <v>2999</v>
      </c>
      <c r="B44" t="s">
        <v>2966</v>
      </c>
      <c r="C44" t="s">
        <v>2902</v>
      </c>
      <c r="D44" s="78" t="s">
        <v>122</v>
      </c>
      <c r="E44" s="1" t="str">
        <f>IF(D44="","",INDEX(mapa_obce!$D$2:$D$2898,MATCH(Input_dopyt!D44,mapa_obce!$C$2:$C$2898,0)))</f>
        <v>LC</v>
      </c>
    </row>
    <row r="45" spans="1:5" x14ac:dyDescent="0.45">
      <c r="A45" t="s">
        <v>2953</v>
      </c>
      <c r="B45" t="s">
        <v>2901</v>
      </c>
      <c r="C45" t="s">
        <v>2902</v>
      </c>
      <c r="D45" s="78" t="s">
        <v>137</v>
      </c>
      <c r="E45" s="1" t="str">
        <f>IF(D45="","",INDEX(mapa_obce!$D$2:$D$2898,MATCH(Input_dopyt!D45,mapa_obce!$C$2:$C$2898,0)))</f>
        <v>SB</v>
      </c>
    </row>
    <row r="46" spans="1:5" x14ac:dyDescent="0.45">
      <c r="A46" t="s">
        <v>2942</v>
      </c>
      <c r="B46" t="s">
        <v>2901</v>
      </c>
      <c r="C46" t="s">
        <v>2902</v>
      </c>
      <c r="D46" s="78" t="s">
        <v>122</v>
      </c>
      <c r="E46" s="1" t="str">
        <f>IF(D46="","",INDEX(mapa_obce!$D$2:$D$2898,MATCH(Input_dopyt!D46,mapa_obce!$C$2:$C$2898,0)))</f>
        <v>LC</v>
      </c>
    </row>
    <row r="47" spans="1:5" x14ac:dyDescent="0.45">
      <c r="A47" t="s">
        <v>3000</v>
      </c>
      <c r="B47" t="s">
        <v>2966</v>
      </c>
      <c r="C47" t="s">
        <v>2902</v>
      </c>
      <c r="D47" s="78" t="s">
        <v>96</v>
      </c>
      <c r="E47" s="1" t="str">
        <f>IF(D47="","",INDEX(mapa_obce!$D$2:$D$2898,MATCH(Input_dopyt!D47,mapa_obce!$C$2:$C$2898,0)))</f>
        <v>PD</v>
      </c>
    </row>
    <row r="48" spans="1:5" x14ac:dyDescent="0.45">
      <c r="A48" t="s">
        <v>3001</v>
      </c>
      <c r="B48" t="s">
        <v>2966</v>
      </c>
      <c r="C48" t="s">
        <v>2902</v>
      </c>
      <c r="D48" s="78" t="s">
        <v>128</v>
      </c>
      <c r="E48" s="1" t="str">
        <f>IF(D48="","",INDEX(mapa_obce!$D$2:$D$2898,MATCH(Input_dopyt!D48,mapa_obce!$C$2:$C$2898,0)))</f>
        <v>ZC</v>
      </c>
    </row>
    <row r="49" spans="1:5" x14ac:dyDescent="0.45">
      <c r="A49" t="s">
        <v>3002</v>
      </c>
      <c r="B49" t="s">
        <v>2966</v>
      </c>
      <c r="C49" t="s">
        <v>2902</v>
      </c>
      <c r="D49" s="78" t="s">
        <v>143</v>
      </c>
      <c r="E49" s="1" t="s">
        <v>52</v>
      </c>
    </row>
    <row r="50" spans="1:5" x14ac:dyDescent="0.45">
      <c r="A50" t="s">
        <v>3003</v>
      </c>
      <c r="B50" t="s">
        <v>2966</v>
      </c>
      <c r="C50" t="s">
        <v>2902</v>
      </c>
      <c r="D50" s="78" t="s">
        <v>1095</v>
      </c>
      <c r="E50" s="1" t="str">
        <f>IF(D50="","",INDEX(mapa_obce!$D$2:$D$2898,MATCH(Input_dopyt!D50,mapa_obce!$C$2:$C$2898,0)))</f>
        <v>KS</v>
      </c>
    </row>
    <row r="51" spans="1:5" x14ac:dyDescent="0.45">
      <c r="A51" t="s">
        <v>3004</v>
      </c>
      <c r="B51" t="s">
        <v>2966</v>
      </c>
      <c r="C51" t="s">
        <v>2902</v>
      </c>
      <c r="D51" s="78" t="s">
        <v>153</v>
      </c>
      <c r="E51" s="1" t="str">
        <f>IF(D51="","",INDEX(mapa_obce!$D$2:$D$2898,MATCH(Input_dopyt!D51,mapa_obce!$C$2:$C$2898,0)))</f>
        <v>TV</v>
      </c>
    </row>
    <row r="52" spans="1:5" x14ac:dyDescent="0.45">
      <c r="A52" t="s">
        <v>3005</v>
      </c>
      <c r="B52" t="s">
        <v>2966</v>
      </c>
      <c r="C52" t="s">
        <v>2902</v>
      </c>
      <c r="D52" s="78" t="s">
        <v>108</v>
      </c>
      <c r="E52" s="1" t="str">
        <f>IF(D52="","",INDEX(mapa_obce!$D$2:$D$2898,MATCH(Input_dopyt!D52,mapa_obce!$C$2:$C$2898,0)))</f>
        <v>DK</v>
      </c>
    </row>
    <row r="53" spans="1:5" x14ac:dyDescent="0.45">
      <c r="A53" t="s">
        <v>2947</v>
      </c>
      <c r="B53" t="s">
        <v>2901</v>
      </c>
      <c r="C53" t="s">
        <v>2905</v>
      </c>
      <c r="D53" s="78" t="s">
        <v>101</v>
      </c>
      <c r="E53" s="1" t="str">
        <f>IF(D53="","",INDEX(mapa_obce!$D$2:$D$2898,MATCH(Input_dopyt!D53,mapa_obce!$C$2:$C$2898,0)))</f>
        <v>NR</v>
      </c>
    </row>
    <row r="54" spans="1:5" x14ac:dyDescent="0.45">
      <c r="A54" t="s">
        <v>2943</v>
      </c>
      <c r="B54" t="s">
        <v>2901</v>
      </c>
      <c r="C54" t="s">
        <v>2902</v>
      </c>
      <c r="D54" s="78" t="s">
        <v>122</v>
      </c>
      <c r="E54" s="1" t="str">
        <f>IF(D54="","",INDEX(mapa_obce!$D$2:$D$2898,MATCH(Input_dopyt!D54,mapa_obce!$C$2:$C$2898,0)))</f>
        <v>LC</v>
      </c>
    </row>
    <row r="55" spans="1:5" x14ac:dyDescent="0.45">
      <c r="A55" t="s">
        <v>2931</v>
      </c>
      <c r="B55" t="s">
        <v>2901</v>
      </c>
      <c r="C55" t="s">
        <v>2904</v>
      </c>
      <c r="D55" s="78" t="s">
        <v>155</v>
      </c>
      <c r="E55" s="1" t="str">
        <f>IF(D55="","",INDEX(mapa_obce!$D$2:$D$2898,MATCH(Input_dopyt!D55,mapa_obce!$C$2:$C$2898,0)))</f>
        <v>BA</v>
      </c>
    </row>
    <row r="56" spans="1:5" x14ac:dyDescent="0.45">
      <c r="A56" t="s">
        <v>3006</v>
      </c>
      <c r="B56" t="s">
        <v>2901</v>
      </c>
      <c r="C56" t="s">
        <v>2902</v>
      </c>
      <c r="D56" s="78" t="s">
        <v>2725</v>
      </c>
      <c r="E56" s="1" t="str">
        <f>IF(D56="","",INDEX(mapa_obce!$D$2:$D$2898,MATCH(Input_dopyt!D56,mapa_obce!$C$2:$C$2898,0)))</f>
        <v>NR</v>
      </c>
    </row>
    <row r="57" spans="1:5" x14ac:dyDescent="0.45">
      <c r="A57" t="s">
        <v>3007</v>
      </c>
      <c r="B57" t="s">
        <v>2966</v>
      </c>
      <c r="C57" t="s">
        <v>2902</v>
      </c>
      <c r="D57" s="78" t="s">
        <v>129</v>
      </c>
      <c r="E57" s="1" t="str">
        <f>IF(D57="","",INDEX(mapa_obce!$D$2:$D$2898,MATCH(Input_dopyt!D57,mapa_obce!$C$2:$C$2898,0)))</f>
        <v>ZH</v>
      </c>
    </row>
    <row r="58" spans="1:5" x14ac:dyDescent="0.45">
      <c r="A58" t="s">
        <v>3008</v>
      </c>
      <c r="B58" t="s">
        <v>2966</v>
      </c>
      <c r="C58" t="s">
        <v>2902</v>
      </c>
      <c r="D58" s="78" t="s">
        <v>112</v>
      </c>
      <c r="E58" s="1" t="str">
        <f>IF(D58="","",INDEX(mapa_obce!$D$2:$D$2898,MATCH(Input_dopyt!D58,mapa_obce!$C$2:$C$2898,0)))</f>
        <v>NO</v>
      </c>
    </row>
    <row r="59" spans="1:5" x14ac:dyDescent="0.45">
      <c r="A59" t="s">
        <v>2948</v>
      </c>
      <c r="B59" t="s">
        <v>2901</v>
      </c>
      <c r="C59" t="s">
        <v>2902</v>
      </c>
      <c r="D59" s="78" t="s">
        <v>101</v>
      </c>
      <c r="E59" s="1" t="str">
        <f>IF(D59="","",INDEX(mapa_obce!$D$2:$D$2898,MATCH(Input_dopyt!D59,mapa_obce!$C$2:$C$2898,0)))</f>
        <v>NR</v>
      </c>
    </row>
    <row r="60" spans="1:5" x14ac:dyDescent="0.45">
      <c r="A60" t="s">
        <v>2952</v>
      </c>
      <c r="B60" t="s">
        <v>2901</v>
      </c>
      <c r="C60" t="s">
        <v>2902</v>
      </c>
      <c r="D60" s="78" t="s">
        <v>96</v>
      </c>
      <c r="E60" s="1" t="str">
        <f>IF(D60="","",INDEX(mapa_obce!$D$2:$D$2898,MATCH(Input_dopyt!D60,mapa_obce!$C$2:$C$2898,0)))</f>
        <v>PD</v>
      </c>
    </row>
    <row r="61" spans="1:5" x14ac:dyDescent="0.45">
      <c r="A61" t="s">
        <v>3009</v>
      </c>
      <c r="B61" t="s">
        <v>2966</v>
      </c>
      <c r="C61" t="s">
        <v>2903</v>
      </c>
      <c r="D61" s="79" t="s">
        <v>83</v>
      </c>
      <c r="E61" s="1" t="str">
        <f>IF(D61="","",INDEX(mapa_obce!$D$2:$D$2898,MATCH(Input_dopyt!D61,mapa_obce!$C$2:$C$2898,0)))</f>
        <v>DS</v>
      </c>
    </row>
    <row r="62" spans="1:5" x14ac:dyDescent="0.45">
      <c r="A62" t="s">
        <v>3010</v>
      </c>
      <c r="B62" t="s">
        <v>2966</v>
      </c>
      <c r="C62" t="s">
        <v>2905</v>
      </c>
      <c r="D62" s="79" t="s">
        <v>83</v>
      </c>
      <c r="E62" s="1" t="str">
        <f>IF(D62="","",INDEX(mapa_obce!$D$2:$D$2898,MATCH(Input_dopyt!D62,mapa_obce!$C$2:$C$2898,0)))</f>
        <v>DS</v>
      </c>
    </row>
    <row r="63" spans="1:5" x14ac:dyDescent="0.45">
      <c r="A63" t="s">
        <v>2955</v>
      </c>
      <c r="B63" t="s">
        <v>2901</v>
      </c>
      <c r="C63" t="s">
        <v>2902</v>
      </c>
      <c r="D63" s="78" t="s">
        <v>141</v>
      </c>
      <c r="E63" s="1" t="str">
        <f>IF(D63="","",INDEX(mapa_obce!$D$2:$D$2898,MATCH(Input_dopyt!D63,mapa_obce!$C$2:$C$2898,0)))</f>
        <v>SK</v>
      </c>
    </row>
    <row r="64" spans="1:5" x14ac:dyDescent="0.45">
      <c r="A64" t="s">
        <v>3011</v>
      </c>
      <c r="B64" t="s">
        <v>2966</v>
      </c>
      <c r="C64" t="s">
        <v>2902</v>
      </c>
      <c r="D64" s="78" t="s">
        <v>1261</v>
      </c>
      <c r="E64" s="1" t="str">
        <f>IF(D64="","",INDEX(mapa_obce!$D$2:$D$2898,MATCH(Input_dopyt!D64,mapa_obce!$C$2:$C$2898,0)))</f>
        <v>SN</v>
      </c>
    </row>
    <row r="65" spans="1:5" x14ac:dyDescent="0.45">
      <c r="A65" t="s">
        <v>2951</v>
      </c>
      <c r="B65" t="s">
        <v>2901</v>
      </c>
      <c r="C65" t="s">
        <v>2903</v>
      </c>
      <c r="D65" s="78" t="s">
        <v>3047</v>
      </c>
      <c r="E65" s="81" t="s">
        <v>15</v>
      </c>
    </row>
    <row r="66" spans="1:5" x14ac:dyDescent="0.45">
      <c r="A66" t="s">
        <v>3012</v>
      </c>
      <c r="B66" t="s">
        <v>2966</v>
      </c>
      <c r="C66" t="s">
        <v>2902</v>
      </c>
      <c r="D66" s="78" t="s">
        <v>2345</v>
      </c>
      <c r="E66" s="1" t="str">
        <f>IF(D66="","",INDEX(mapa_obce!$D$2:$D$2898,MATCH(Input_dopyt!D66,mapa_obce!$C$2:$C$2898,0)))</f>
        <v>LV</v>
      </c>
    </row>
    <row r="67" spans="1:5" x14ac:dyDescent="0.45">
      <c r="A67" t="s">
        <v>2946</v>
      </c>
      <c r="B67" t="s">
        <v>2901</v>
      </c>
      <c r="C67" t="s">
        <v>2902</v>
      </c>
      <c r="D67" s="78" t="s">
        <v>112</v>
      </c>
      <c r="E67" s="1" t="str">
        <f>IF(D67="","",INDEX(mapa_obce!$D$2:$D$2898,MATCH(Input_dopyt!D67,mapa_obce!$C$2:$C$2898,0)))</f>
        <v>NO</v>
      </c>
    </row>
    <row r="68" spans="1:5" x14ac:dyDescent="0.45">
      <c r="A68" t="s">
        <v>3013</v>
      </c>
      <c r="B68" t="s">
        <v>2901</v>
      </c>
      <c r="C68" t="s">
        <v>2905</v>
      </c>
      <c r="D68" s="78" t="s">
        <v>808</v>
      </c>
      <c r="E68" s="1" t="str">
        <f>IF(D68="","",INDEX(mapa_obce!$D$2:$D$2898,MATCH(Input_dopyt!D68,mapa_obce!$C$2:$C$2898,0)))</f>
        <v>NM</v>
      </c>
    </row>
    <row r="69" spans="1:5" x14ac:dyDescent="0.45">
      <c r="A69" t="s">
        <v>2957</v>
      </c>
      <c r="B69" t="s">
        <v>2901</v>
      </c>
      <c r="C69" t="s">
        <v>2903</v>
      </c>
      <c r="D69" s="78" t="s">
        <v>153</v>
      </c>
      <c r="E69" s="1" t="str">
        <f>IF(D69="","",INDEX(mapa_obce!$D$2:$D$2898,MATCH(Input_dopyt!D69,mapa_obce!$C$2:$C$2898,0)))</f>
        <v>TV</v>
      </c>
    </row>
    <row r="70" spans="1:5" x14ac:dyDescent="0.45">
      <c r="A70" t="s">
        <v>2928</v>
      </c>
      <c r="B70" t="s">
        <v>2966</v>
      </c>
      <c r="C70" t="s">
        <v>2902</v>
      </c>
      <c r="D70" s="78" t="s">
        <v>94</v>
      </c>
      <c r="E70" s="1" t="str">
        <f>IF(D70="","",INDEX(mapa_obce!$D$2:$D$2898,MATCH(Input_dopyt!D70,mapa_obce!$C$2:$C$2898,0)))</f>
        <v>PE</v>
      </c>
    </row>
    <row r="71" spans="1:5" x14ac:dyDescent="0.45">
      <c r="A71" t="s">
        <v>3014</v>
      </c>
      <c r="B71" t="s">
        <v>2966</v>
      </c>
      <c r="C71" t="s">
        <v>2903</v>
      </c>
      <c r="D71" s="78" t="s">
        <v>3048</v>
      </c>
      <c r="E71" s="81" t="s">
        <v>14</v>
      </c>
    </row>
    <row r="72" spans="1:5" x14ac:dyDescent="0.45">
      <c r="A72" t="s">
        <v>3015</v>
      </c>
      <c r="B72" t="s">
        <v>2966</v>
      </c>
      <c r="C72" t="s">
        <v>2902</v>
      </c>
      <c r="D72" s="78" t="s">
        <v>111</v>
      </c>
      <c r="E72" s="1" t="s">
        <v>48</v>
      </c>
    </row>
    <row r="73" spans="1:5" x14ac:dyDescent="0.45">
      <c r="A73" t="s">
        <v>3016</v>
      </c>
      <c r="B73" t="s">
        <v>2966</v>
      </c>
      <c r="C73" t="s">
        <v>2903</v>
      </c>
      <c r="D73" s="78" t="s">
        <v>115</v>
      </c>
      <c r="E73" s="1" t="str">
        <f>IF(D73="","",INDEX(mapa_obce!$D$2:$D$2898,MATCH(Input_dopyt!D73,mapa_obce!$C$2:$C$2898,0)))</f>
        <v>TS</v>
      </c>
    </row>
    <row r="74" spans="1:5" x14ac:dyDescent="0.45">
      <c r="A74" t="s">
        <v>3017</v>
      </c>
      <c r="B74" t="s">
        <v>2966</v>
      </c>
      <c r="C74" t="s">
        <v>2902</v>
      </c>
      <c r="D74" s="78" t="s">
        <v>132</v>
      </c>
      <c r="E74" s="1" t="str">
        <f>IF(D74="","",INDEX(mapa_obce!$D$2:$D$2898,MATCH(Input_dopyt!D74,mapa_obce!$C$2:$C$2898,0)))</f>
        <v>KK</v>
      </c>
    </row>
    <row r="75" spans="1:5" x14ac:dyDescent="0.45">
      <c r="A75" t="s">
        <v>3018</v>
      </c>
      <c r="B75" t="s">
        <v>2966</v>
      </c>
      <c r="C75" t="s">
        <v>2903</v>
      </c>
      <c r="D75" s="78" t="s">
        <v>96</v>
      </c>
      <c r="E75" s="1" t="str">
        <f>IF(D75="","",INDEX(mapa_obce!$D$2:$D$2898,MATCH(Input_dopyt!D75,mapa_obce!$C$2:$C$2898,0)))</f>
        <v>PD</v>
      </c>
    </row>
    <row r="76" spans="1:5" x14ac:dyDescent="0.45">
      <c r="A76" t="s">
        <v>2944</v>
      </c>
      <c r="B76" t="s">
        <v>2901</v>
      </c>
      <c r="C76" t="s">
        <v>2902</v>
      </c>
      <c r="D76" s="78" t="s">
        <v>80</v>
      </c>
      <c r="E76" s="1" t="str">
        <f>IF(D76="","",INDEX(mapa_obce!$D$2:$D$2898,MATCH(Input_dopyt!D76,mapa_obce!$C$2:$C$2898,0)))</f>
        <v>MA</v>
      </c>
    </row>
    <row r="77" spans="1:5" x14ac:dyDescent="0.45">
      <c r="A77" t="s">
        <v>3019</v>
      </c>
      <c r="B77" t="s">
        <v>2966</v>
      </c>
      <c r="C77" t="s">
        <v>2902</v>
      </c>
      <c r="D77" s="78" t="s">
        <v>98</v>
      </c>
      <c r="E77" s="1" t="s">
        <v>20</v>
      </c>
    </row>
    <row r="78" spans="1:5" x14ac:dyDescent="0.45">
      <c r="A78" t="s">
        <v>3020</v>
      </c>
      <c r="B78" t="s">
        <v>2966</v>
      </c>
      <c r="C78" t="s">
        <v>2902</v>
      </c>
      <c r="D78" s="78" t="s">
        <v>149</v>
      </c>
      <c r="E78" s="1" t="str">
        <f>IF(D78="","",INDEX(mapa_obce!$D$2:$D$2898,MATCH(Input_dopyt!D78,mapa_obce!$C$2:$C$2898,0)))</f>
        <v>MI</v>
      </c>
    </row>
    <row r="79" spans="1:5" x14ac:dyDescent="0.45">
      <c r="A79" t="s">
        <v>3021</v>
      </c>
      <c r="B79" t="s">
        <v>2966</v>
      </c>
      <c r="C79" t="s">
        <v>2902</v>
      </c>
      <c r="D79" s="78" t="s">
        <v>130</v>
      </c>
      <c r="E79" s="1" t="str">
        <f>IF(D79="","",INDEX(mapa_obce!$D$2:$D$2898,MATCH(Input_dopyt!D79,mapa_obce!$C$2:$C$2898,0)))</f>
        <v>BJ</v>
      </c>
    </row>
    <row r="80" spans="1:5" x14ac:dyDescent="0.45">
      <c r="A80" t="s">
        <v>3022</v>
      </c>
      <c r="B80" t="s">
        <v>2966</v>
      </c>
      <c r="C80" t="s">
        <v>2903</v>
      </c>
      <c r="D80" s="78" t="s">
        <v>2428</v>
      </c>
      <c r="E80" s="1" t="str">
        <f>IF(D80="","",INDEX(mapa_obce!$D$2:$D$2898,MATCH(Input_dopyt!D80,mapa_obce!$C$2:$C$2898,0)))</f>
        <v>BJ</v>
      </c>
    </row>
    <row r="81" spans="1:5" x14ac:dyDescent="0.45">
      <c r="A81" t="s">
        <v>3023</v>
      </c>
      <c r="B81" t="s">
        <v>2966</v>
      </c>
      <c r="C81" t="s">
        <v>2902</v>
      </c>
      <c r="D81" s="78" t="s">
        <v>111</v>
      </c>
      <c r="E81" s="1" t="str">
        <f>IF(D81="","",INDEX(mapa_obce!$D$2:$D$2898,MATCH(Input_dopyt!D81,mapa_obce!$C$2:$C$2898,0)))</f>
        <v>MT</v>
      </c>
    </row>
    <row r="82" spans="1:5" x14ac:dyDescent="0.45">
      <c r="A82" t="s">
        <v>3024</v>
      </c>
      <c r="B82" t="s">
        <v>2966</v>
      </c>
      <c r="C82" t="s">
        <v>2902</v>
      </c>
      <c r="D82" s="78" t="s">
        <v>131</v>
      </c>
      <c r="E82" s="1" t="str">
        <f>IF(D82="","",INDEX(mapa_obce!$D$2:$D$2898,MATCH(Input_dopyt!D82,mapa_obce!$C$2:$C$2898,0)))</f>
        <v>HE</v>
      </c>
    </row>
    <row r="83" spans="1:5" x14ac:dyDescent="0.45">
      <c r="A83" t="s">
        <v>2959</v>
      </c>
      <c r="B83" t="s">
        <v>2901</v>
      </c>
      <c r="C83" t="s">
        <v>2905</v>
      </c>
      <c r="D83" s="78" t="s">
        <v>2711</v>
      </c>
      <c r="E83" s="1" t="str">
        <f>IF(D83="","",INDEX(mapa_obce!$D$2:$D$2898,MATCH(Input_dopyt!D83,mapa_obce!$C$2:$C$2898,0)))</f>
        <v>TT</v>
      </c>
    </row>
    <row r="84" spans="1:5" x14ac:dyDescent="0.45">
      <c r="A84" t="s">
        <v>3025</v>
      </c>
      <c r="B84" t="s">
        <v>2966</v>
      </c>
      <c r="C84" t="s">
        <v>2902</v>
      </c>
      <c r="D84" s="78" t="s">
        <v>2732</v>
      </c>
      <c r="E84" s="1" t="str">
        <f>IF(D84="","",INDEX(mapa_obce!$D$2:$D$2898,MATCH(Input_dopyt!D84,mapa_obce!$C$2:$C$2898,0)))</f>
        <v>SE</v>
      </c>
    </row>
    <row r="85" spans="1:5" x14ac:dyDescent="0.45">
      <c r="A85" t="s">
        <v>3026</v>
      </c>
      <c r="B85" t="s">
        <v>2966</v>
      </c>
      <c r="C85" t="s">
        <v>2902</v>
      </c>
      <c r="D85" s="78" t="s">
        <v>1095</v>
      </c>
      <c r="E85" s="1" t="s">
        <v>15</v>
      </c>
    </row>
    <row r="86" spans="1:5" x14ac:dyDescent="0.45">
      <c r="A86" t="s">
        <v>3027</v>
      </c>
      <c r="B86" t="s">
        <v>2966</v>
      </c>
      <c r="C86" t="s">
        <v>2902</v>
      </c>
      <c r="D86" s="78" t="s">
        <v>680</v>
      </c>
      <c r="E86" s="1" t="str">
        <f>IF(D86="","",INDEX(mapa_obce!$D$2:$D$2898,MATCH(Input_dopyt!D86,mapa_obce!$C$2:$C$2898,0)))</f>
        <v>LC</v>
      </c>
    </row>
    <row r="87" spans="1:5" x14ac:dyDescent="0.45">
      <c r="A87" t="s">
        <v>3028</v>
      </c>
      <c r="B87" t="s">
        <v>2966</v>
      </c>
      <c r="C87" t="s">
        <v>2905</v>
      </c>
      <c r="D87" s="78" t="s">
        <v>87</v>
      </c>
      <c r="E87" s="1" t="str">
        <f>IF(D87="","",INDEX(mapa_obce!$D$2:$D$2898,MATCH(Input_dopyt!D87,mapa_obce!$C$2:$C$2898,0)))</f>
        <v>SE</v>
      </c>
    </row>
    <row r="88" spans="1:5" x14ac:dyDescent="0.45">
      <c r="A88" t="s">
        <v>3029</v>
      </c>
      <c r="B88" t="s">
        <v>2966</v>
      </c>
      <c r="C88" t="s">
        <v>2902</v>
      </c>
      <c r="D88" s="79" t="s">
        <v>130</v>
      </c>
      <c r="E88" s="1" t="str">
        <f>IF(D88="","",INDEX(mapa_obce!$D$2:$D$2898,MATCH(Input_dopyt!D88,mapa_obce!$C$2:$C$2898,0)))</f>
        <v>BJ</v>
      </c>
    </row>
    <row r="89" spans="1:5" x14ac:dyDescent="0.45">
      <c r="A89" t="s">
        <v>3030</v>
      </c>
      <c r="B89" t="s">
        <v>2966</v>
      </c>
      <c r="C89" t="s">
        <v>2902</v>
      </c>
      <c r="D89" s="78" t="s">
        <v>155</v>
      </c>
      <c r="E89" s="1" t="str">
        <f>IF(D89="","",INDEX(mapa_obce!$D$2:$D$2898,MATCH(Input_dopyt!D89,mapa_obce!$C$2:$C$2898,0)))</f>
        <v>BA</v>
      </c>
    </row>
    <row r="90" spans="1:5" x14ac:dyDescent="0.45">
      <c r="A90" t="s">
        <v>3031</v>
      </c>
      <c r="B90" t="s">
        <v>2966</v>
      </c>
      <c r="C90" t="s">
        <v>2902</v>
      </c>
      <c r="D90" s="78" t="s">
        <v>93</v>
      </c>
      <c r="E90" s="1" t="str">
        <f>IF(D90="","",INDEX(mapa_obce!$D$2:$D$2898,MATCH(Input_dopyt!D90,mapa_obce!$C$2:$C$2898,0)))</f>
        <v>NM</v>
      </c>
    </row>
    <row r="91" spans="1:5" x14ac:dyDescent="0.45">
      <c r="A91" t="s">
        <v>2932</v>
      </c>
      <c r="B91" t="s">
        <v>2901</v>
      </c>
      <c r="C91" t="s">
        <v>2903</v>
      </c>
      <c r="D91" s="78" t="s">
        <v>155</v>
      </c>
      <c r="E91" s="1" t="str">
        <f>IF(D91="","",INDEX(mapa_obce!$D$2:$D$2898,MATCH(Input_dopyt!D91,mapa_obce!$C$2:$C$2898,0)))</f>
        <v>BA</v>
      </c>
    </row>
    <row r="92" spans="1:5" x14ac:dyDescent="0.45">
      <c r="A92" t="s">
        <v>3032</v>
      </c>
      <c r="B92" t="s">
        <v>2966</v>
      </c>
      <c r="C92" t="s">
        <v>2903</v>
      </c>
      <c r="D92" s="78" t="s">
        <v>3049</v>
      </c>
      <c r="E92" s="81" t="s">
        <v>21</v>
      </c>
    </row>
    <row r="93" spans="1:5" x14ac:dyDescent="0.45">
      <c r="A93" t="s">
        <v>2939</v>
      </c>
      <c r="B93" t="s">
        <v>2901</v>
      </c>
      <c r="C93" t="s">
        <v>2902</v>
      </c>
      <c r="D93" s="78" t="s">
        <v>524</v>
      </c>
      <c r="E93" s="1" t="str">
        <f>IF(D93="","",INDEX(mapa_obce!$D$2:$D$2898,MATCH(Input_dopyt!D93,mapa_obce!$C$2:$C$2898,0)))</f>
        <v>LV</v>
      </c>
    </row>
    <row r="94" spans="1:5" x14ac:dyDescent="0.45">
      <c r="A94" t="s">
        <v>3033</v>
      </c>
      <c r="B94" t="s">
        <v>2966</v>
      </c>
      <c r="C94" t="s">
        <v>2902</v>
      </c>
      <c r="D94" s="78" t="s">
        <v>96</v>
      </c>
      <c r="E94" s="1" t="str">
        <f>IF(D94="","",INDEX(mapa_obce!$D$2:$D$2898,MATCH(Input_dopyt!D94,mapa_obce!$C$2:$C$2898,0)))</f>
        <v>PD</v>
      </c>
    </row>
    <row r="95" spans="1:5" x14ac:dyDescent="0.45">
      <c r="A95" t="s">
        <v>3034</v>
      </c>
      <c r="B95" t="s">
        <v>2966</v>
      </c>
      <c r="C95" t="s">
        <v>2902</v>
      </c>
      <c r="D95" s="78" t="s">
        <v>1393</v>
      </c>
      <c r="E95" s="1" t="str">
        <f>IF(D95="","",INDEX(mapa_obce!$D$2:$D$2898,MATCH(Input_dopyt!D95,mapa_obce!$C$2:$C$2898,0)))</f>
        <v>LM</v>
      </c>
    </row>
    <row r="96" spans="1:5" x14ac:dyDescent="0.45">
      <c r="A96" t="s">
        <v>3035</v>
      </c>
      <c r="B96" t="s">
        <v>2966</v>
      </c>
      <c r="C96" t="s">
        <v>2902</v>
      </c>
      <c r="D96" s="78" t="s">
        <v>119</v>
      </c>
      <c r="E96" s="1" t="str">
        <f>IF(D96="","",INDEX(mapa_obce!$D$2:$D$2898,MATCH(Input_dopyt!D96,mapa_obce!$C$2:$C$2898,0)))</f>
        <v>BR</v>
      </c>
    </row>
    <row r="97" spans="1:5" x14ac:dyDescent="0.45">
      <c r="A97" t="s">
        <v>2964</v>
      </c>
      <c r="B97" t="s">
        <v>2901</v>
      </c>
      <c r="C97" t="s">
        <v>2903</v>
      </c>
      <c r="D97" s="78" t="s">
        <v>116</v>
      </c>
      <c r="E97" s="81" t="s">
        <v>36</v>
      </c>
    </row>
    <row r="98" spans="1:5" x14ac:dyDescent="0.45">
      <c r="A98" t="s">
        <v>3036</v>
      </c>
      <c r="B98" t="s">
        <v>2966</v>
      </c>
      <c r="C98" t="s">
        <v>2902</v>
      </c>
      <c r="D98" s="78" t="s">
        <v>101</v>
      </c>
      <c r="E98" s="1" t="str">
        <f>IF(D98="","",INDEX(mapa_obce!$D$2:$D$2898,MATCH(Input_dopyt!D98,mapa_obce!$C$2:$C$2898,0)))</f>
        <v>NR</v>
      </c>
    </row>
    <row r="99" spans="1:5" x14ac:dyDescent="0.45">
      <c r="A99" t="s">
        <v>3037</v>
      </c>
      <c r="B99" t="s">
        <v>2966</v>
      </c>
      <c r="C99" t="s">
        <v>2905</v>
      </c>
      <c r="D99" s="78" t="s">
        <v>109</v>
      </c>
      <c r="E99" s="1" t="str">
        <f>IF(D99="","",INDEX(mapa_obce!$D$2:$D$2898,MATCH(Input_dopyt!D99,mapa_obce!$C$2:$C$2898,0)))</f>
        <v>KM</v>
      </c>
    </row>
    <row r="100" spans="1:5" x14ac:dyDescent="0.45">
      <c r="A100" t="s">
        <v>3038</v>
      </c>
      <c r="B100" t="s">
        <v>2966</v>
      </c>
      <c r="C100" t="s">
        <v>2902</v>
      </c>
      <c r="D100" s="78" t="s">
        <v>1794</v>
      </c>
      <c r="E100" s="1" t="str">
        <f>IF(D100="","",INDEX(mapa_obce!$D$2:$D$2898,MATCH(Input_dopyt!D100,mapa_obce!$C$2:$C$2898,0)))</f>
        <v>NO</v>
      </c>
    </row>
    <row r="101" spans="1:5" x14ac:dyDescent="0.45">
      <c r="A101" t="s">
        <v>2954</v>
      </c>
      <c r="B101" t="s">
        <v>2901</v>
      </c>
      <c r="C101" t="s">
        <v>2903</v>
      </c>
      <c r="D101" s="78" t="s">
        <v>87</v>
      </c>
      <c r="E101" s="1" t="str">
        <f>IF(D101="","",INDEX(mapa_obce!$D$2:$D$2898,MATCH(Input_dopyt!D101,mapa_obce!$C$2:$C$2898,0)))</f>
        <v>SE</v>
      </c>
    </row>
    <row r="102" spans="1:5" x14ac:dyDescent="0.45">
      <c r="A102" t="s">
        <v>2960</v>
      </c>
      <c r="B102" t="s">
        <v>2901</v>
      </c>
      <c r="C102" t="s">
        <v>2903</v>
      </c>
      <c r="D102" s="78" t="s">
        <v>89</v>
      </c>
      <c r="E102" s="1" t="str">
        <f>IF(D102="","",INDEX(mapa_obce!$D$2:$D$2898,MATCH(Input_dopyt!D102,mapa_obce!$C$2:$C$2898,0)))</f>
        <v>TT</v>
      </c>
    </row>
    <row r="103" spans="1:5" x14ac:dyDescent="0.45">
      <c r="A103" t="s">
        <v>2940</v>
      </c>
      <c r="B103" t="s">
        <v>2901</v>
      </c>
      <c r="C103" t="s">
        <v>2902</v>
      </c>
      <c r="D103" s="78" t="s">
        <v>133</v>
      </c>
      <c r="E103" s="1" t="str">
        <f>IF(D103="","",INDEX(mapa_obce!$D$2:$D$2898,MATCH(Input_dopyt!D103,mapa_obce!$C$2:$C$2898,0)))</f>
        <v>LE</v>
      </c>
    </row>
    <row r="104" spans="1:5" x14ac:dyDescent="0.45">
      <c r="A104" t="s">
        <v>3039</v>
      </c>
      <c r="B104" t="s">
        <v>2966</v>
      </c>
      <c r="C104" t="s">
        <v>2902</v>
      </c>
      <c r="D104" s="78" t="s">
        <v>2793</v>
      </c>
      <c r="E104" s="1" t="str">
        <f>IF(D104="","",INDEX(mapa_obce!$D$2:$D$2898,MATCH(Input_dopyt!D104,mapa_obce!$C$2:$C$2898,0)))</f>
        <v>PO</v>
      </c>
    </row>
    <row r="105" spans="1:5" x14ac:dyDescent="0.45">
      <c r="A105" t="s">
        <v>2956</v>
      </c>
      <c r="B105" t="s">
        <v>2901</v>
      </c>
      <c r="C105" t="s">
        <v>2902</v>
      </c>
      <c r="D105" s="78" t="s">
        <v>103</v>
      </c>
      <c r="E105" s="1" t="str">
        <f>IF(D105="","",INDEX(mapa_obce!$D$2:$D$2898,MATCH(Input_dopyt!D105,mapa_obce!$C$2:$C$2898,0)))</f>
        <v>SA</v>
      </c>
    </row>
    <row r="106" spans="1:5" x14ac:dyDescent="0.45">
      <c r="A106" t="s">
        <v>3040</v>
      </c>
      <c r="B106" t="s">
        <v>2966</v>
      </c>
      <c r="C106" t="s">
        <v>2902</v>
      </c>
      <c r="D106" s="78" t="s">
        <v>971</v>
      </c>
      <c r="E106" s="1" t="str">
        <f>IF(D106="","",INDEX(mapa_obce!$D$2:$D$2898,MATCH(Input_dopyt!D106,mapa_obce!$C$2:$C$2898,0)))</f>
        <v>DK</v>
      </c>
    </row>
    <row r="107" spans="1:5" x14ac:dyDescent="0.45">
      <c r="A107" t="s">
        <v>3041</v>
      </c>
      <c r="B107" t="s">
        <v>2966</v>
      </c>
      <c r="C107" t="s">
        <v>2902</v>
      </c>
      <c r="D107" s="78" t="s">
        <v>156</v>
      </c>
      <c r="E107" s="1" t="str">
        <f>IF(D107="","",INDEX(mapa_obce!$D$2:$D$2898,MATCH(Input_dopyt!D107,mapa_obce!$C$2:$C$2898,0)))</f>
        <v>KE</v>
      </c>
    </row>
    <row r="108" spans="1:5" x14ac:dyDescent="0.45">
      <c r="A108" t="s">
        <v>2950</v>
      </c>
      <c r="B108" t="s">
        <v>2901</v>
      </c>
      <c r="C108" t="s">
        <v>2903</v>
      </c>
      <c r="D108" s="78" t="s">
        <v>2341</v>
      </c>
      <c r="E108" s="1" t="str">
        <f>IF(D108="","",INDEX(mapa_obce!$D$2:$D$2898,MATCH(Input_dopyt!D108,mapa_obce!$C$2:$C$2898,0)))</f>
        <v>PP</v>
      </c>
    </row>
    <row r="109" spans="1:5" x14ac:dyDescent="0.45">
      <c r="A109" t="s">
        <v>3042</v>
      </c>
      <c r="B109" t="s">
        <v>2966</v>
      </c>
      <c r="C109" t="s">
        <v>2905</v>
      </c>
      <c r="D109" s="79" t="s">
        <v>2725</v>
      </c>
      <c r="E109" s="1" t="s">
        <v>68</v>
      </c>
    </row>
    <row r="110" spans="1:5" x14ac:dyDescent="0.45">
      <c r="A110" t="s">
        <v>2961</v>
      </c>
      <c r="B110" t="s">
        <v>2901</v>
      </c>
      <c r="C110" t="s">
        <v>2902</v>
      </c>
      <c r="D110" s="78" t="s">
        <v>89</v>
      </c>
      <c r="E110" s="1" t="str">
        <f>IF(D110="","",INDEX(mapa_obce!$D$2:$D$2898,MATCH(Input_dopyt!D110,mapa_obce!$C$2:$C$2898,0)))</f>
        <v>TT</v>
      </c>
    </row>
    <row r="111" spans="1:5" x14ac:dyDescent="0.45">
      <c r="A111" t="s">
        <v>3043</v>
      </c>
      <c r="B111" t="s">
        <v>2966</v>
      </c>
      <c r="C111" t="s">
        <v>2905</v>
      </c>
      <c r="D111" s="78" t="s">
        <v>89</v>
      </c>
      <c r="E111" s="1" t="str">
        <f>IF(D111="","",INDEX(mapa_obce!$D$2:$D$2898,MATCH(Input_dopyt!D111,mapa_obce!$C$2:$C$2898,0)))</f>
        <v>TT</v>
      </c>
    </row>
    <row r="112" spans="1:5" x14ac:dyDescent="0.45">
      <c r="A112" t="s">
        <v>3044</v>
      </c>
      <c r="B112" t="s">
        <v>2966</v>
      </c>
      <c r="C112" t="s">
        <v>2902</v>
      </c>
      <c r="D112" s="78" t="s">
        <v>156</v>
      </c>
      <c r="E112" s="1" t="str">
        <f>IF(D112="","",INDEX(mapa_obce!$D$2:$D$2898,MATCH(Input_dopyt!D112,mapa_obce!$C$2:$C$2898,0)))</f>
        <v>KE</v>
      </c>
    </row>
    <row r="113" spans="1:10" x14ac:dyDescent="0.45">
      <c r="A113" t="s">
        <v>3045</v>
      </c>
      <c r="B113" t="s">
        <v>2966</v>
      </c>
      <c r="C113" t="s">
        <v>2902</v>
      </c>
      <c r="D113" s="78" t="s">
        <v>89</v>
      </c>
      <c r="E113" s="1" t="str">
        <f>IF(D113="","",INDEX(mapa_obce!$D$2:$D$2898,MATCH(Input_dopyt!D113,mapa_obce!$C$2:$C$2898,0)))</f>
        <v>TT</v>
      </c>
    </row>
    <row r="114" spans="1:10" x14ac:dyDescent="0.45">
      <c r="A114" t="s">
        <v>2935</v>
      </c>
      <c r="B114" t="s">
        <v>2901</v>
      </c>
      <c r="C114" t="s">
        <v>2903</v>
      </c>
      <c r="D114" s="78" t="s">
        <v>971</v>
      </c>
      <c r="E114" s="1" t="str">
        <f>IF(D114="","",INDEX(mapa_obce!$D$2:$D$2898,MATCH(Input_dopyt!D114,mapa_obce!$C$2:$C$2898,0)))</f>
        <v>DK</v>
      </c>
    </row>
    <row r="115" spans="1:10" x14ac:dyDescent="0.45">
      <c r="A115" t="s">
        <v>2949</v>
      </c>
      <c r="B115" t="s">
        <v>2901</v>
      </c>
      <c r="C115" t="s">
        <v>2902</v>
      </c>
      <c r="D115" s="78" t="s">
        <v>695</v>
      </c>
      <c r="E115" s="1" t="str">
        <f>IF(D115="","",INDEX(mapa_obce!$D$2:$D$2898,MATCH(Input_dopyt!D115,mapa_obce!$C$2:$C$2898,0)))</f>
        <v>NZ</v>
      </c>
    </row>
    <row r="116" spans="1:10" x14ac:dyDescent="0.45">
      <c r="E116"/>
    </row>
    <row r="117" spans="1:10" x14ac:dyDescent="0.45">
      <c r="E117"/>
    </row>
    <row r="118" spans="1:10" x14ac:dyDescent="0.45">
      <c r="E118"/>
    </row>
    <row r="119" spans="1:10" x14ac:dyDescent="0.45">
      <c r="E119"/>
    </row>
    <row r="120" spans="1:10" x14ac:dyDescent="0.45">
      <c r="E120"/>
    </row>
    <row r="121" spans="1:10" x14ac:dyDescent="0.45">
      <c r="E121"/>
    </row>
    <row r="122" spans="1:10" x14ac:dyDescent="0.45">
      <c r="E122"/>
    </row>
    <row r="123" spans="1:10" x14ac:dyDescent="0.45">
      <c r="E123"/>
      <c r="F123"/>
      <c r="G123"/>
      <c r="H123"/>
      <c r="I123"/>
      <c r="J123"/>
    </row>
    <row r="124" spans="1:10" x14ac:dyDescent="0.45">
      <c r="E124"/>
      <c r="F124"/>
      <c r="G124"/>
      <c r="H124"/>
      <c r="I124"/>
      <c r="J124"/>
    </row>
    <row r="125" spans="1:10" x14ac:dyDescent="0.45">
      <c r="E125"/>
      <c r="F125"/>
      <c r="G125"/>
      <c r="H125"/>
      <c r="I125"/>
      <c r="J125"/>
    </row>
    <row r="126" spans="1:10" x14ac:dyDescent="0.45">
      <c r="E126"/>
      <c r="F126"/>
      <c r="G126"/>
      <c r="H126"/>
      <c r="I126"/>
      <c r="J126"/>
    </row>
    <row r="127" spans="1:10" x14ac:dyDescent="0.45">
      <c r="E127"/>
      <c r="F127"/>
      <c r="G127"/>
      <c r="H127"/>
      <c r="I127"/>
      <c r="J127"/>
    </row>
    <row r="128" spans="1:10" x14ac:dyDescent="0.45">
      <c r="E128"/>
      <c r="F128"/>
      <c r="G128"/>
      <c r="H128"/>
      <c r="I128"/>
      <c r="J128"/>
    </row>
    <row r="129" spans="5:10" x14ac:dyDescent="0.45">
      <c r="E129"/>
      <c r="F129"/>
      <c r="G129"/>
      <c r="H129"/>
      <c r="I129"/>
      <c r="J129"/>
    </row>
    <row r="130" spans="5:10" x14ac:dyDescent="0.45">
      <c r="E130"/>
      <c r="F130"/>
      <c r="G130"/>
      <c r="H130"/>
      <c r="I130"/>
      <c r="J130"/>
    </row>
    <row r="131" spans="5:10" x14ac:dyDescent="0.45">
      <c r="E131"/>
      <c r="F131"/>
      <c r="G131"/>
      <c r="H131"/>
      <c r="I131"/>
      <c r="J131"/>
    </row>
    <row r="132" spans="5:10" x14ac:dyDescent="0.45">
      <c r="E132"/>
      <c r="F132"/>
      <c r="G132"/>
      <c r="H132"/>
      <c r="I132"/>
      <c r="J132"/>
    </row>
    <row r="133" spans="5:10" x14ac:dyDescent="0.45">
      <c r="E133"/>
      <c r="F133"/>
      <c r="G133"/>
      <c r="H133"/>
      <c r="I133"/>
      <c r="J133"/>
    </row>
    <row r="134" spans="5:10" x14ac:dyDescent="0.45">
      <c r="E134"/>
      <c r="F134"/>
      <c r="G134"/>
      <c r="H134"/>
      <c r="I134"/>
      <c r="J134"/>
    </row>
    <row r="135" spans="5:10" x14ac:dyDescent="0.45">
      <c r="E135"/>
      <c r="F135"/>
      <c r="G135"/>
      <c r="H135"/>
      <c r="I135"/>
      <c r="J135"/>
    </row>
    <row r="136" spans="5:10" x14ac:dyDescent="0.45">
      <c r="E136"/>
      <c r="F136"/>
      <c r="G136"/>
      <c r="H136"/>
      <c r="I136"/>
      <c r="J136"/>
    </row>
    <row r="137" spans="5:10" x14ac:dyDescent="0.45">
      <c r="E137"/>
      <c r="F137"/>
      <c r="G137"/>
      <c r="H137"/>
      <c r="I137"/>
      <c r="J137"/>
    </row>
    <row r="138" spans="5:10" x14ac:dyDescent="0.45">
      <c r="E138"/>
      <c r="F138"/>
      <c r="G138"/>
      <c r="H138"/>
      <c r="I138"/>
      <c r="J138"/>
    </row>
    <row r="139" spans="5:10" x14ac:dyDescent="0.45">
      <c r="E139"/>
      <c r="F139"/>
      <c r="G139"/>
      <c r="H139"/>
      <c r="I139"/>
      <c r="J139"/>
    </row>
    <row r="140" spans="5:10" x14ac:dyDescent="0.45">
      <c r="E140"/>
      <c r="F140"/>
      <c r="G140"/>
      <c r="H140"/>
      <c r="I140"/>
      <c r="J140"/>
    </row>
    <row r="141" spans="5:10" x14ac:dyDescent="0.45">
      <c r="E141"/>
      <c r="F141"/>
      <c r="G141"/>
      <c r="H141"/>
      <c r="I141"/>
      <c r="J141"/>
    </row>
    <row r="142" spans="5:10" x14ac:dyDescent="0.45">
      <c r="E142"/>
      <c r="F142"/>
      <c r="G142"/>
      <c r="H142"/>
      <c r="I142"/>
      <c r="J142"/>
    </row>
    <row r="143" spans="5:10" x14ac:dyDescent="0.45">
      <c r="E143"/>
      <c r="F143"/>
      <c r="G143"/>
      <c r="H143"/>
      <c r="I143"/>
      <c r="J143"/>
    </row>
    <row r="144" spans="5:10" x14ac:dyDescent="0.45">
      <c r="E144"/>
      <c r="F144"/>
      <c r="G144"/>
      <c r="H144"/>
      <c r="I144"/>
      <c r="J144"/>
    </row>
    <row r="145" spans="5:10" x14ac:dyDescent="0.45">
      <c r="E145"/>
      <c r="F145"/>
      <c r="G145"/>
      <c r="H145"/>
      <c r="I145"/>
      <c r="J145"/>
    </row>
    <row r="146" spans="5:10" x14ac:dyDescent="0.45">
      <c r="E146"/>
      <c r="F146"/>
      <c r="G146"/>
      <c r="H146"/>
      <c r="I146"/>
      <c r="J146"/>
    </row>
    <row r="147" spans="5:10" x14ac:dyDescent="0.45">
      <c r="E147"/>
      <c r="F147"/>
      <c r="G147"/>
      <c r="H147"/>
      <c r="I147"/>
      <c r="J147"/>
    </row>
    <row r="148" spans="5:10" x14ac:dyDescent="0.45">
      <c r="E148"/>
      <c r="F148"/>
      <c r="G148"/>
      <c r="H148"/>
      <c r="I148"/>
      <c r="J148"/>
    </row>
    <row r="149" spans="5:10" x14ac:dyDescent="0.45">
      <c r="E149"/>
      <c r="F149"/>
      <c r="G149"/>
      <c r="H149"/>
      <c r="I149"/>
      <c r="J149"/>
    </row>
    <row r="150" spans="5:10" x14ac:dyDescent="0.45">
      <c r="E150"/>
      <c r="F150"/>
      <c r="G150"/>
      <c r="H150"/>
      <c r="I150"/>
      <c r="J150"/>
    </row>
    <row r="151" spans="5:10" x14ac:dyDescent="0.45">
      <c r="E151"/>
      <c r="F151"/>
      <c r="G151"/>
      <c r="H151"/>
      <c r="I151"/>
      <c r="J151"/>
    </row>
    <row r="152" spans="5:10" x14ac:dyDescent="0.45">
      <c r="E152"/>
      <c r="F152"/>
      <c r="G152"/>
      <c r="H152"/>
      <c r="I152"/>
      <c r="J152"/>
    </row>
    <row r="153" spans="5:10" x14ac:dyDescent="0.45">
      <c r="E153"/>
      <c r="F153"/>
      <c r="G153"/>
      <c r="H153"/>
      <c r="I153"/>
      <c r="J153"/>
    </row>
    <row r="154" spans="5:10" x14ac:dyDescent="0.45">
      <c r="E154"/>
      <c r="F154"/>
      <c r="G154"/>
      <c r="H154"/>
      <c r="I154"/>
      <c r="J154"/>
    </row>
    <row r="155" spans="5:10" x14ac:dyDescent="0.45">
      <c r="E155"/>
      <c r="F155"/>
      <c r="G155"/>
      <c r="H155"/>
      <c r="I155"/>
      <c r="J155"/>
    </row>
    <row r="156" spans="5:10" x14ac:dyDescent="0.45">
      <c r="E156"/>
      <c r="F156"/>
      <c r="G156"/>
      <c r="H156"/>
      <c r="I156"/>
      <c r="J156"/>
    </row>
    <row r="157" spans="5:10" x14ac:dyDescent="0.45">
      <c r="E157"/>
      <c r="F157"/>
      <c r="G157"/>
      <c r="H157"/>
      <c r="I157"/>
      <c r="J157"/>
    </row>
    <row r="158" spans="5:10" x14ac:dyDescent="0.45">
      <c r="E158"/>
      <c r="F158"/>
      <c r="G158"/>
      <c r="H158"/>
      <c r="I158"/>
      <c r="J158"/>
    </row>
    <row r="159" spans="5:10" x14ac:dyDescent="0.45">
      <c r="E159"/>
      <c r="F159"/>
      <c r="G159"/>
      <c r="H159"/>
      <c r="I159"/>
      <c r="J159"/>
    </row>
    <row r="160" spans="5:10" x14ac:dyDescent="0.45">
      <c r="E160"/>
      <c r="F160"/>
      <c r="G160"/>
      <c r="H160"/>
      <c r="I160"/>
      <c r="J160"/>
    </row>
    <row r="161" spans="5:10" x14ac:dyDescent="0.45">
      <c r="E161"/>
      <c r="F161"/>
      <c r="G161"/>
      <c r="H161"/>
      <c r="I161"/>
      <c r="J161"/>
    </row>
    <row r="162" spans="5:10" x14ac:dyDescent="0.45">
      <c r="E162"/>
      <c r="F162"/>
      <c r="G162"/>
      <c r="H162"/>
      <c r="I162"/>
      <c r="J162"/>
    </row>
    <row r="163" spans="5:10" x14ac:dyDescent="0.45">
      <c r="E163"/>
      <c r="F163"/>
      <c r="G163"/>
      <c r="H163"/>
      <c r="I163"/>
      <c r="J163"/>
    </row>
    <row r="164" spans="5:10" x14ac:dyDescent="0.45">
      <c r="E164"/>
      <c r="F164"/>
      <c r="G164"/>
      <c r="H164"/>
      <c r="I164"/>
      <c r="J164"/>
    </row>
    <row r="165" spans="5:10" x14ac:dyDescent="0.45">
      <c r="E165"/>
      <c r="F165"/>
      <c r="G165"/>
      <c r="H165"/>
      <c r="I165"/>
      <c r="J165"/>
    </row>
    <row r="166" spans="5:10" x14ac:dyDescent="0.45">
      <c r="E166"/>
      <c r="F166"/>
      <c r="G166"/>
      <c r="H166"/>
      <c r="I166"/>
      <c r="J166"/>
    </row>
    <row r="167" spans="5:10" x14ac:dyDescent="0.45">
      <c r="E167"/>
      <c r="F167"/>
      <c r="G167"/>
      <c r="H167"/>
      <c r="I167"/>
      <c r="J167"/>
    </row>
    <row r="168" spans="5:10" x14ac:dyDescent="0.45">
      <c r="E168"/>
      <c r="F168"/>
      <c r="G168"/>
      <c r="H168"/>
      <c r="I168"/>
      <c r="J168"/>
    </row>
    <row r="169" spans="5:10" x14ac:dyDescent="0.45">
      <c r="E169"/>
      <c r="F169"/>
      <c r="G169"/>
      <c r="H169"/>
      <c r="I169"/>
      <c r="J169"/>
    </row>
    <row r="170" spans="5:10" x14ac:dyDescent="0.45">
      <c r="E170"/>
      <c r="F170"/>
      <c r="G170"/>
      <c r="H170"/>
      <c r="I170"/>
      <c r="J170"/>
    </row>
    <row r="171" spans="5:10" x14ac:dyDescent="0.45">
      <c r="E171"/>
      <c r="F171"/>
      <c r="G171"/>
      <c r="H171"/>
      <c r="I171"/>
      <c r="J171"/>
    </row>
    <row r="172" spans="5:10" x14ac:dyDescent="0.45">
      <c r="E172"/>
      <c r="F172"/>
      <c r="G172"/>
      <c r="H172"/>
      <c r="I172"/>
      <c r="J172"/>
    </row>
    <row r="173" spans="5:10" x14ac:dyDescent="0.45">
      <c r="E173"/>
      <c r="F173"/>
      <c r="G173"/>
      <c r="H173"/>
      <c r="I173"/>
      <c r="J173"/>
    </row>
    <row r="174" spans="5:10" x14ac:dyDescent="0.45">
      <c r="E174"/>
      <c r="F174"/>
      <c r="G174"/>
      <c r="H174"/>
      <c r="I174"/>
      <c r="J174"/>
    </row>
    <row r="175" spans="5:10" x14ac:dyDescent="0.45">
      <c r="E175"/>
      <c r="F175"/>
      <c r="G175"/>
      <c r="H175"/>
      <c r="I175"/>
      <c r="J175"/>
    </row>
    <row r="176" spans="5:10" x14ac:dyDescent="0.45">
      <c r="E176"/>
      <c r="F176"/>
      <c r="G176"/>
      <c r="H176"/>
      <c r="I176"/>
      <c r="J176"/>
    </row>
    <row r="177" spans="5:10" x14ac:dyDescent="0.45">
      <c r="E177"/>
      <c r="F177"/>
      <c r="G177"/>
      <c r="H177"/>
      <c r="I177"/>
      <c r="J177"/>
    </row>
    <row r="178" spans="5:10" x14ac:dyDescent="0.45">
      <c r="E178"/>
      <c r="F178"/>
      <c r="G178"/>
      <c r="H178"/>
      <c r="I178"/>
      <c r="J178"/>
    </row>
    <row r="179" spans="5:10" x14ac:dyDescent="0.45">
      <c r="E179"/>
      <c r="F179"/>
      <c r="G179"/>
      <c r="H179"/>
      <c r="I179"/>
      <c r="J179"/>
    </row>
    <row r="180" spans="5:10" x14ac:dyDescent="0.45">
      <c r="E180"/>
      <c r="F180"/>
      <c r="G180"/>
      <c r="H180"/>
      <c r="I180"/>
      <c r="J180"/>
    </row>
    <row r="181" spans="5:10" x14ac:dyDescent="0.45">
      <c r="E181"/>
      <c r="F181"/>
      <c r="G181"/>
      <c r="H181"/>
      <c r="I181"/>
      <c r="J181"/>
    </row>
    <row r="182" spans="5:10" x14ac:dyDescent="0.45">
      <c r="E182"/>
      <c r="F182"/>
      <c r="G182"/>
      <c r="H182"/>
      <c r="I182"/>
      <c r="J182"/>
    </row>
    <row r="183" spans="5:10" x14ac:dyDescent="0.45">
      <c r="E183"/>
      <c r="F183"/>
      <c r="G183"/>
      <c r="H183"/>
      <c r="I183"/>
      <c r="J183"/>
    </row>
    <row r="184" spans="5:10" x14ac:dyDescent="0.45">
      <c r="E184"/>
      <c r="F184"/>
      <c r="G184"/>
      <c r="H184"/>
      <c r="I184"/>
      <c r="J184"/>
    </row>
    <row r="185" spans="5:10" x14ac:dyDescent="0.45">
      <c r="E185"/>
      <c r="F185"/>
      <c r="G185"/>
      <c r="H185"/>
      <c r="I185"/>
      <c r="J185"/>
    </row>
    <row r="186" spans="5:10" x14ac:dyDescent="0.45">
      <c r="E186"/>
      <c r="F186"/>
      <c r="G186"/>
      <c r="H186"/>
      <c r="I186"/>
      <c r="J186"/>
    </row>
    <row r="187" spans="5:10" x14ac:dyDescent="0.45">
      <c r="E187"/>
      <c r="F187"/>
      <c r="G187"/>
      <c r="H187"/>
      <c r="I187"/>
      <c r="J187"/>
    </row>
    <row r="188" spans="5:10" x14ac:dyDescent="0.45">
      <c r="E188"/>
      <c r="F188"/>
      <c r="G188"/>
      <c r="H188"/>
      <c r="I188"/>
      <c r="J188"/>
    </row>
    <row r="189" spans="5:10" x14ac:dyDescent="0.45">
      <c r="E189"/>
      <c r="F189"/>
      <c r="G189"/>
      <c r="H189"/>
      <c r="I189"/>
      <c r="J189"/>
    </row>
    <row r="190" spans="5:10" x14ac:dyDescent="0.45">
      <c r="E190"/>
      <c r="F190"/>
      <c r="G190"/>
      <c r="H190"/>
      <c r="I190"/>
      <c r="J190"/>
    </row>
    <row r="191" spans="5:10" x14ac:dyDescent="0.45">
      <c r="E191"/>
      <c r="F191"/>
      <c r="G191"/>
      <c r="H191"/>
      <c r="I191"/>
      <c r="J191"/>
    </row>
    <row r="192" spans="5:10" x14ac:dyDescent="0.45">
      <c r="E192"/>
      <c r="F192"/>
      <c r="G192"/>
      <c r="H192"/>
      <c r="I192"/>
      <c r="J192"/>
    </row>
    <row r="193" spans="5:10" x14ac:dyDescent="0.45">
      <c r="E193"/>
      <c r="F193"/>
      <c r="G193"/>
      <c r="H193"/>
      <c r="I193"/>
      <c r="J193"/>
    </row>
    <row r="194" spans="5:10" x14ac:dyDescent="0.45">
      <c r="E194"/>
      <c r="F194"/>
      <c r="G194"/>
      <c r="H194"/>
      <c r="I194"/>
      <c r="J194"/>
    </row>
    <row r="195" spans="5:10" x14ac:dyDescent="0.45">
      <c r="E195"/>
      <c r="F195"/>
      <c r="G195"/>
      <c r="H195"/>
      <c r="I195"/>
      <c r="J195"/>
    </row>
    <row r="196" spans="5:10" x14ac:dyDescent="0.45">
      <c r="E196"/>
      <c r="F196"/>
      <c r="G196"/>
      <c r="H196"/>
      <c r="I196"/>
      <c r="J196"/>
    </row>
    <row r="197" spans="5:10" x14ac:dyDescent="0.45">
      <c r="E197"/>
      <c r="F197"/>
      <c r="G197"/>
      <c r="H197"/>
      <c r="I197"/>
      <c r="J197"/>
    </row>
    <row r="198" spans="5:10" x14ac:dyDescent="0.45">
      <c r="E198"/>
      <c r="F198"/>
      <c r="G198"/>
      <c r="H198"/>
      <c r="I198"/>
      <c r="J198"/>
    </row>
    <row r="199" spans="5:10" x14ac:dyDescent="0.45">
      <c r="E199"/>
      <c r="F199"/>
      <c r="G199"/>
      <c r="H199"/>
      <c r="I199"/>
      <c r="J199"/>
    </row>
    <row r="200" spans="5:10" x14ac:dyDescent="0.45">
      <c r="E200"/>
      <c r="F200"/>
      <c r="G200"/>
      <c r="H200"/>
      <c r="I200"/>
      <c r="J200"/>
    </row>
    <row r="201" spans="5:10" x14ac:dyDescent="0.45">
      <c r="E201"/>
      <c r="F201"/>
      <c r="G201"/>
      <c r="H201"/>
      <c r="I201"/>
      <c r="J201"/>
    </row>
    <row r="202" spans="5:10" x14ac:dyDescent="0.45">
      <c r="E202"/>
      <c r="F202"/>
      <c r="G202"/>
      <c r="H202"/>
      <c r="I202"/>
      <c r="J202"/>
    </row>
    <row r="203" spans="5:10" x14ac:dyDescent="0.45">
      <c r="E203"/>
      <c r="F203"/>
      <c r="G203"/>
      <c r="H203"/>
      <c r="I203"/>
      <c r="J203"/>
    </row>
    <row r="204" spans="5:10" x14ac:dyDescent="0.45">
      <c r="E204"/>
      <c r="F204"/>
      <c r="G204"/>
      <c r="H204"/>
      <c r="I204"/>
      <c r="J204"/>
    </row>
    <row r="205" spans="5:10" x14ac:dyDescent="0.45">
      <c r="E205"/>
      <c r="F205"/>
      <c r="G205"/>
      <c r="H205"/>
      <c r="I205"/>
      <c r="J205"/>
    </row>
    <row r="206" spans="5:10" x14ac:dyDescent="0.45">
      <c r="E206"/>
      <c r="F206"/>
      <c r="G206"/>
      <c r="H206"/>
      <c r="I206"/>
      <c r="J206"/>
    </row>
    <row r="207" spans="5:10" x14ac:dyDescent="0.45">
      <c r="E207"/>
      <c r="F207"/>
      <c r="G207"/>
      <c r="H207"/>
      <c r="I207"/>
      <c r="J207"/>
    </row>
    <row r="208" spans="5:10" x14ac:dyDescent="0.45">
      <c r="E208"/>
      <c r="F208"/>
      <c r="G208"/>
      <c r="H208"/>
      <c r="I208"/>
      <c r="J208"/>
    </row>
    <row r="209" spans="5:10" x14ac:dyDescent="0.45">
      <c r="E209"/>
      <c r="F209"/>
      <c r="G209"/>
      <c r="H209"/>
      <c r="I209"/>
      <c r="J209"/>
    </row>
    <row r="210" spans="5:10" x14ac:dyDescent="0.45">
      <c r="E210"/>
      <c r="F210"/>
      <c r="G210"/>
      <c r="H210"/>
      <c r="I210"/>
      <c r="J210"/>
    </row>
    <row r="211" spans="5:10" x14ac:dyDescent="0.45">
      <c r="E211"/>
      <c r="F211"/>
      <c r="G211"/>
      <c r="H211"/>
      <c r="I211"/>
      <c r="J211"/>
    </row>
    <row r="212" spans="5:10" x14ac:dyDescent="0.45">
      <c r="E212"/>
      <c r="F212"/>
      <c r="G212"/>
      <c r="H212"/>
      <c r="I212"/>
      <c r="J212"/>
    </row>
    <row r="213" spans="5:10" x14ac:dyDescent="0.45">
      <c r="E213"/>
      <c r="F213"/>
      <c r="G213"/>
      <c r="H213"/>
      <c r="I213"/>
      <c r="J213"/>
    </row>
    <row r="214" spans="5:10" x14ac:dyDescent="0.45">
      <c r="E214"/>
      <c r="F214"/>
      <c r="G214"/>
      <c r="H214"/>
      <c r="I214"/>
      <c r="J214"/>
    </row>
    <row r="215" spans="5:10" x14ac:dyDescent="0.45">
      <c r="E215"/>
      <c r="F215"/>
      <c r="G215"/>
      <c r="H215"/>
      <c r="I215"/>
      <c r="J215"/>
    </row>
    <row r="216" spans="5:10" x14ac:dyDescent="0.45">
      <c r="E216"/>
      <c r="F216"/>
      <c r="G216"/>
      <c r="H216"/>
      <c r="I216"/>
      <c r="J216"/>
    </row>
    <row r="217" spans="5:10" x14ac:dyDescent="0.45">
      <c r="E217"/>
      <c r="F217"/>
      <c r="G217"/>
      <c r="H217"/>
      <c r="I217"/>
      <c r="J217"/>
    </row>
    <row r="218" spans="5:10" x14ac:dyDescent="0.45">
      <c r="E218"/>
      <c r="F218"/>
      <c r="G218"/>
      <c r="H218"/>
      <c r="I218"/>
      <c r="J218"/>
    </row>
    <row r="219" spans="5:10" x14ac:dyDescent="0.45">
      <c r="E219"/>
      <c r="F219"/>
      <c r="G219"/>
      <c r="H219"/>
      <c r="I219"/>
      <c r="J219"/>
    </row>
    <row r="220" spans="5:10" x14ac:dyDescent="0.45">
      <c r="E220"/>
      <c r="F220"/>
      <c r="G220"/>
      <c r="H220"/>
      <c r="I220"/>
      <c r="J220"/>
    </row>
    <row r="221" spans="5:10" x14ac:dyDescent="0.45">
      <c r="E221"/>
      <c r="F221"/>
      <c r="G221"/>
      <c r="H221"/>
      <c r="I221"/>
      <c r="J221"/>
    </row>
    <row r="222" spans="5:10" x14ac:dyDescent="0.45">
      <c r="E222"/>
      <c r="F222"/>
      <c r="G222"/>
      <c r="H222"/>
      <c r="I222"/>
      <c r="J222"/>
    </row>
    <row r="223" spans="5:10" x14ac:dyDescent="0.45">
      <c r="E223"/>
      <c r="F223"/>
      <c r="G223"/>
      <c r="H223"/>
      <c r="I223"/>
      <c r="J223"/>
    </row>
    <row r="224" spans="5:10" x14ac:dyDescent="0.45">
      <c r="E224"/>
      <c r="F224"/>
      <c r="G224"/>
      <c r="H224"/>
      <c r="I224"/>
      <c r="J224"/>
    </row>
    <row r="225" spans="5:10" x14ac:dyDescent="0.45">
      <c r="E225"/>
      <c r="F225"/>
      <c r="G225"/>
      <c r="H225"/>
      <c r="I225"/>
      <c r="J225"/>
    </row>
    <row r="226" spans="5:10" x14ac:dyDescent="0.45">
      <c r="E226"/>
      <c r="F226"/>
      <c r="G226"/>
      <c r="H226"/>
      <c r="I226"/>
      <c r="J226"/>
    </row>
    <row r="227" spans="5:10" x14ac:dyDescent="0.45">
      <c r="E227"/>
      <c r="F227"/>
      <c r="G227"/>
      <c r="H227"/>
      <c r="I227"/>
      <c r="J227"/>
    </row>
    <row r="228" spans="5:10" x14ac:dyDescent="0.45">
      <c r="E228"/>
      <c r="F228"/>
      <c r="G228"/>
      <c r="H228"/>
      <c r="I228"/>
      <c r="J228"/>
    </row>
    <row r="229" spans="5:10" x14ac:dyDescent="0.45">
      <c r="E229"/>
      <c r="F229"/>
      <c r="G229"/>
      <c r="H229"/>
      <c r="I229"/>
      <c r="J229"/>
    </row>
    <row r="230" spans="5:10" x14ac:dyDescent="0.45">
      <c r="E230"/>
      <c r="F230"/>
      <c r="G230"/>
      <c r="H230"/>
      <c r="I230"/>
      <c r="J230"/>
    </row>
    <row r="231" spans="5:10" x14ac:dyDescent="0.45">
      <c r="E231"/>
      <c r="F231"/>
      <c r="G231"/>
      <c r="H231"/>
      <c r="I231"/>
      <c r="J231"/>
    </row>
    <row r="232" spans="5:10" x14ac:dyDescent="0.45">
      <c r="E232"/>
      <c r="F232"/>
      <c r="G232"/>
      <c r="H232"/>
      <c r="I232"/>
      <c r="J232"/>
    </row>
    <row r="233" spans="5:10" x14ac:dyDescent="0.45">
      <c r="E233"/>
      <c r="F233"/>
      <c r="G233"/>
      <c r="H233"/>
      <c r="I233"/>
      <c r="J233"/>
    </row>
    <row r="234" spans="5:10" x14ac:dyDescent="0.45">
      <c r="E234"/>
      <c r="F234"/>
      <c r="G234"/>
      <c r="H234"/>
      <c r="I234"/>
      <c r="J234"/>
    </row>
    <row r="235" spans="5:10" x14ac:dyDescent="0.45">
      <c r="E235"/>
      <c r="F235"/>
      <c r="G235"/>
      <c r="H235"/>
      <c r="I235"/>
      <c r="J235"/>
    </row>
    <row r="236" spans="5:10" x14ac:dyDescent="0.45">
      <c r="E236"/>
      <c r="F236"/>
      <c r="G236"/>
      <c r="H236"/>
      <c r="I236"/>
      <c r="J236"/>
    </row>
    <row r="237" spans="5:10" x14ac:dyDescent="0.45">
      <c r="E237"/>
      <c r="F237"/>
      <c r="G237"/>
      <c r="H237"/>
      <c r="I237"/>
      <c r="J237"/>
    </row>
    <row r="238" spans="5:10" x14ac:dyDescent="0.45">
      <c r="E238"/>
      <c r="F238"/>
      <c r="G238"/>
      <c r="H238"/>
      <c r="I238"/>
      <c r="J238"/>
    </row>
    <row r="239" spans="5:10" x14ac:dyDescent="0.45">
      <c r="E239"/>
      <c r="F239"/>
      <c r="G239"/>
      <c r="H239"/>
      <c r="I239"/>
      <c r="J239"/>
    </row>
    <row r="240" spans="5:10" x14ac:dyDescent="0.45">
      <c r="E240"/>
      <c r="F240"/>
      <c r="G240"/>
      <c r="H240"/>
      <c r="I240"/>
      <c r="J240"/>
    </row>
    <row r="241" spans="5:10" x14ac:dyDescent="0.45">
      <c r="E241"/>
      <c r="F241"/>
      <c r="G241"/>
      <c r="H241"/>
      <c r="I241"/>
      <c r="J241"/>
    </row>
    <row r="242" spans="5:10" x14ac:dyDescent="0.45">
      <c r="E242"/>
      <c r="F242"/>
      <c r="G242"/>
      <c r="H242"/>
      <c r="I242"/>
      <c r="J242"/>
    </row>
    <row r="243" spans="5:10" x14ac:dyDescent="0.45">
      <c r="E243"/>
      <c r="F243"/>
      <c r="G243"/>
      <c r="H243"/>
      <c r="I243"/>
      <c r="J243"/>
    </row>
    <row r="244" spans="5:10" x14ac:dyDescent="0.45">
      <c r="E244"/>
      <c r="F244"/>
      <c r="G244"/>
      <c r="H244"/>
      <c r="I244"/>
      <c r="J244"/>
    </row>
    <row r="245" spans="5:10" x14ac:dyDescent="0.45">
      <c r="E245"/>
      <c r="F245"/>
      <c r="G245"/>
      <c r="H245"/>
      <c r="I245"/>
      <c r="J245"/>
    </row>
    <row r="246" spans="5:10" x14ac:dyDescent="0.45">
      <c r="E246"/>
      <c r="F246"/>
      <c r="G246"/>
      <c r="H246"/>
      <c r="I246"/>
      <c r="J246"/>
    </row>
    <row r="247" spans="5:10" x14ac:dyDescent="0.45">
      <c r="E247"/>
      <c r="F247"/>
      <c r="G247"/>
      <c r="H247"/>
      <c r="I247"/>
      <c r="J247"/>
    </row>
    <row r="248" spans="5:10" x14ac:dyDescent="0.45">
      <c r="E248"/>
      <c r="F248"/>
      <c r="G248"/>
      <c r="H248"/>
      <c r="I248"/>
      <c r="J248"/>
    </row>
    <row r="249" spans="5:10" x14ac:dyDescent="0.45">
      <c r="E249"/>
      <c r="F249"/>
      <c r="G249"/>
      <c r="H249"/>
      <c r="I249"/>
      <c r="J249"/>
    </row>
    <row r="250" spans="5:10" x14ac:dyDescent="0.45">
      <c r="E250"/>
      <c r="F250"/>
      <c r="G250"/>
      <c r="H250"/>
      <c r="I250"/>
      <c r="J250"/>
    </row>
    <row r="251" spans="5:10" x14ac:dyDescent="0.45">
      <c r="E251"/>
      <c r="F251"/>
      <c r="G251"/>
      <c r="H251"/>
      <c r="I251"/>
      <c r="J251"/>
    </row>
    <row r="252" spans="5:10" x14ac:dyDescent="0.45">
      <c r="E252"/>
      <c r="F252"/>
      <c r="G252"/>
      <c r="H252"/>
      <c r="I252"/>
      <c r="J252"/>
    </row>
    <row r="253" spans="5:10" x14ac:dyDescent="0.45">
      <c r="E253"/>
      <c r="F253"/>
      <c r="G253"/>
      <c r="H253"/>
      <c r="I253"/>
      <c r="J253"/>
    </row>
    <row r="254" spans="5:10" x14ac:dyDescent="0.45">
      <c r="E254"/>
      <c r="F254"/>
      <c r="G254"/>
      <c r="H254"/>
      <c r="I254"/>
      <c r="J254"/>
    </row>
    <row r="255" spans="5:10" x14ac:dyDescent="0.45">
      <c r="E255"/>
      <c r="F255"/>
      <c r="G255"/>
      <c r="H255"/>
      <c r="I255"/>
      <c r="J255"/>
    </row>
    <row r="256" spans="5:10" x14ac:dyDescent="0.45">
      <c r="E256"/>
      <c r="F256"/>
      <c r="G256"/>
      <c r="H256"/>
      <c r="I256"/>
      <c r="J25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zoomScale="90" zoomScaleNormal="90" workbookViewId="0">
      <selection activeCell="C82" sqref="C82"/>
    </sheetView>
  </sheetViews>
  <sheetFormatPr defaultColWidth="8.90625" defaultRowHeight="16.5" x14ac:dyDescent="0.45"/>
  <cols>
    <col min="1" max="1" width="26.453125" style="1" bestFit="1" customWidth="1"/>
    <col min="2" max="3" width="27.90625" style="1" customWidth="1"/>
    <col min="4" max="16384" width="8.90625" style="1"/>
  </cols>
  <sheetData>
    <row r="1" spans="1:3" x14ac:dyDescent="0.45">
      <c r="A1" s="76" t="s">
        <v>2896</v>
      </c>
      <c r="B1" s="70"/>
      <c r="C1" s="71" t="s">
        <v>2895</v>
      </c>
    </row>
    <row r="2" spans="1:3" x14ac:dyDescent="0.45">
      <c r="A2" s="72" t="s">
        <v>74</v>
      </c>
      <c r="B2" s="10" t="s">
        <v>154</v>
      </c>
      <c r="C2" s="48">
        <v>10654747.5</v>
      </c>
    </row>
    <row r="3" spans="1:3" x14ac:dyDescent="0.45">
      <c r="A3" s="73" t="s">
        <v>155</v>
      </c>
      <c r="B3" s="74" t="s">
        <v>0</v>
      </c>
      <c r="C3" s="75">
        <v>0</v>
      </c>
    </row>
    <row r="4" spans="1:3" x14ac:dyDescent="0.45">
      <c r="A4" s="72" t="s">
        <v>75</v>
      </c>
      <c r="B4" s="10" t="s">
        <v>157</v>
      </c>
      <c r="C4" s="48">
        <v>0</v>
      </c>
    </row>
    <row r="5" spans="1:3" x14ac:dyDescent="0.45">
      <c r="A5" s="72" t="s">
        <v>76</v>
      </c>
      <c r="B5" s="10" t="s">
        <v>158</v>
      </c>
      <c r="C5" s="48">
        <v>0</v>
      </c>
    </row>
    <row r="6" spans="1:3" x14ac:dyDescent="0.45">
      <c r="A6" s="72" t="s">
        <v>77</v>
      </c>
      <c r="B6" s="10" t="s">
        <v>159</v>
      </c>
      <c r="C6" s="48">
        <v>0</v>
      </c>
    </row>
    <row r="7" spans="1:3" x14ac:dyDescent="0.45">
      <c r="A7" s="72" t="s">
        <v>78</v>
      </c>
      <c r="B7" s="10" t="s">
        <v>160</v>
      </c>
      <c r="C7" s="48">
        <v>0</v>
      </c>
    </row>
    <row r="8" spans="1:3" x14ac:dyDescent="0.45">
      <c r="A8" s="72" t="s">
        <v>79</v>
      </c>
      <c r="B8" s="10" t="s">
        <v>161</v>
      </c>
      <c r="C8" s="48">
        <v>0</v>
      </c>
    </row>
    <row r="9" spans="1:3" x14ac:dyDescent="0.45">
      <c r="A9" s="72" t="s">
        <v>80</v>
      </c>
      <c r="B9" s="10" t="s">
        <v>1</v>
      </c>
      <c r="C9" s="48">
        <v>0</v>
      </c>
    </row>
    <row r="10" spans="1:3" x14ac:dyDescent="0.45">
      <c r="A10" s="72" t="s">
        <v>81</v>
      </c>
      <c r="B10" s="10" t="s">
        <v>2</v>
      </c>
      <c r="C10" s="48">
        <v>0</v>
      </c>
    </row>
    <row r="11" spans="1:3" x14ac:dyDescent="0.45">
      <c r="A11" s="72" t="s">
        <v>82</v>
      </c>
      <c r="B11" s="10" t="s">
        <v>3</v>
      </c>
      <c r="C11" s="48">
        <v>0</v>
      </c>
    </row>
    <row r="12" spans="1:3" x14ac:dyDescent="0.45">
      <c r="A12" s="72" t="s">
        <v>83</v>
      </c>
      <c r="B12" s="10" t="s">
        <v>4</v>
      </c>
      <c r="C12" s="48">
        <f>29684</f>
        <v>29684</v>
      </c>
    </row>
    <row r="13" spans="1:3" x14ac:dyDescent="0.45">
      <c r="A13" s="72" t="s">
        <v>84</v>
      </c>
      <c r="B13" s="10" t="s">
        <v>42</v>
      </c>
      <c r="C13" s="48">
        <f>88043+591513+200000+220000</f>
        <v>1099556</v>
      </c>
    </row>
    <row r="14" spans="1:3" x14ac:dyDescent="0.45">
      <c r="A14" s="72" t="s">
        <v>85</v>
      </c>
      <c r="B14" s="10" t="s">
        <v>47</v>
      </c>
      <c r="C14" s="48">
        <v>0</v>
      </c>
    </row>
    <row r="15" spans="1:3" x14ac:dyDescent="0.45">
      <c r="A15" s="72" t="s">
        <v>86</v>
      </c>
      <c r="B15" s="10" t="s">
        <v>53</v>
      </c>
      <c r="C15" s="48">
        <v>0</v>
      </c>
    </row>
    <row r="16" spans="1:3" x14ac:dyDescent="0.45">
      <c r="A16" s="72" t="s">
        <v>87</v>
      </c>
      <c r="B16" s="10" t="s">
        <v>70</v>
      </c>
      <c r="C16" s="48">
        <f>767671</f>
        <v>767671</v>
      </c>
    </row>
    <row r="17" spans="1:3" x14ac:dyDescent="0.45">
      <c r="A17" s="72" t="s">
        <v>88</v>
      </c>
      <c r="B17" s="10" t="s">
        <v>72</v>
      </c>
      <c r="C17" s="48">
        <f>67000+20000</f>
        <v>87000</v>
      </c>
    </row>
    <row r="18" spans="1:3" x14ac:dyDescent="0.45">
      <c r="A18" s="72" t="s">
        <v>89</v>
      </c>
      <c r="B18" s="10" t="s">
        <v>46</v>
      </c>
      <c r="C18" s="48">
        <f>18031+8979</f>
        <v>27010</v>
      </c>
    </row>
    <row r="19" spans="1:3" x14ac:dyDescent="0.45">
      <c r="A19" s="72" t="s">
        <v>90</v>
      </c>
      <c r="B19" s="10" t="s">
        <v>17</v>
      </c>
      <c r="C19" s="48">
        <v>0</v>
      </c>
    </row>
    <row r="20" spans="1:3" x14ac:dyDescent="0.45">
      <c r="A20" s="72" t="s">
        <v>91</v>
      </c>
      <c r="B20" s="10" t="s">
        <v>61</v>
      </c>
      <c r="C20" s="48">
        <v>0</v>
      </c>
    </row>
    <row r="21" spans="1:3" x14ac:dyDescent="0.45">
      <c r="A21" s="72" t="s">
        <v>92</v>
      </c>
      <c r="B21" s="10" t="s">
        <v>71</v>
      </c>
      <c r="C21" s="48">
        <v>0</v>
      </c>
    </row>
    <row r="22" spans="1:3" x14ac:dyDescent="0.45">
      <c r="A22" s="72" t="s">
        <v>93</v>
      </c>
      <c r="B22" s="10" t="s">
        <v>18</v>
      </c>
      <c r="C22" s="48">
        <v>0</v>
      </c>
    </row>
    <row r="23" spans="1:3" x14ac:dyDescent="0.45">
      <c r="A23" s="72" t="s">
        <v>94</v>
      </c>
      <c r="B23" s="10" t="s">
        <v>19</v>
      </c>
      <c r="C23" s="48">
        <v>0</v>
      </c>
    </row>
    <row r="24" spans="1:3" x14ac:dyDescent="0.45">
      <c r="A24" s="72" t="s">
        <v>95</v>
      </c>
      <c r="B24" s="10" t="s">
        <v>37</v>
      </c>
      <c r="C24" s="48">
        <v>0</v>
      </c>
    </row>
    <row r="25" spans="1:3" x14ac:dyDescent="0.45">
      <c r="A25" s="72" t="s">
        <v>96</v>
      </c>
      <c r="B25" s="10" t="s">
        <v>20</v>
      </c>
      <c r="C25" s="48">
        <f>32000</f>
        <v>32000</v>
      </c>
    </row>
    <row r="26" spans="1:3" x14ac:dyDescent="0.45">
      <c r="A26" s="72" t="s">
        <v>97</v>
      </c>
      <c r="B26" s="10" t="s">
        <v>62</v>
      </c>
      <c r="C26" s="48">
        <v>0</v>
      </c>
    </row>
    <row r="27" spans="1:3" x14ac:dyDescent="0.45">
      <c r="A27" s="72" t="s">
        <v>98</v>
      </c>
      <c r="B27" s="10" t="s">
        <v>21</v>
      </c>
      <c r="C27" s="48">
        <f>272000</f>
        <v>272000</v>
      </c>
    </row>
    <row r="28" spans="1:3" x14ac:dyDescent="0.45">
      <c r="A28" s="72" t="s">
        <v>99</v>
      </c>
      <c r="B28" s="10" t="s">
        <v>43</v>
      </c>
      <c r="C28" s="48">
        <f>1400+27638</f>
        <v>29038</v>
      </c>
    </row>
    <row r="29" spans="1:3" x14ac:dyDescent="0.45">
      <c r="A29" s="72" t="s">
        <v>100</v>
      </c>
      <c r="B29" s="10" t="s">
        <v>33</v>
      </c>
      <c r="C29" s="48">
        <f>210178</f>
        <v>210178</v>
      </c>
    </row>
    <row r="30" spans="1:3" x14ac:dyDescent="0.45">
      <c r="A30" s="72" t="s">
        <v>101</v>
      </c>
      <c r="B30" s="10" t="s">
        <v>48</v>
      </c>
      <c r="C30" s="48">
        <f>400000+503000</f>
        <v>903000</v>
      </c>
    </row>
    <row r="31" spans="1:3" x14ac:dyDescent="0.45">
      <c r="A31" s="72" t="s">
        <v>102</v>
      </c>
      <c r="B31" s="10" t="s">
        <v>67</v>
      </c>
      <c r="C31" s="48">
        <f>28966</f>
        <v>28966</v>
      </c>
    </row>
    <row r="32" spans="1:3" x14ac:dyDescent="0.45">
      <c r="A32" s="72" t="s">
        <v>103</v>
      </c>
      <c r="B32" s="10" t="s">
        <v>49</v>
      </c>
      <c r="C32" s="48">
        <v>0</v>
      </c>
    </row>
    <row r="33" spans="1:3" x14ac:dyDescent="0.45">
      <c r="A33" s="72" t="s">
        <v>104</v>
      </c>
      <c r="B33" s="10" t="s">
        <v>22</v>
      </c>
      <c r="C33" s="48">
        <v>0</v>
      </c>
    </row>
    <row r="34" spans="1:3" x14ac:dyDescent="0.45">
      <c r="A34" s="72" t="s">
        <v>105</v>
      </c>
      <c r="B34" s="10" t="s">
        <v>69</v>
      </c>
      <c r="C34" s="48">
        <v>0</v>
      </c>
    </row>
    <row r="35" spans="1:3" x14ac:dyDescent="0.45">
      <c r="A35" s="72" t="s">
        <v>106</v>
      </c>
      <c r="B35" s="10" t="s">
        <v>34</v>
      </c>
      <c r="C35" s="48">
        <v>0</v>
      </c>
    </row>
    <row r="36" spans="1:3" x14ac:dyDescent="0.45">
      <c r="A36" s="72" t="s">
        <v>107</v>
      </c>
      <c r="B36" s="10" t="s">
        <v>35</v>
      </c>
      <c r="C36" s="48">
        <v>0</v>
      </c>
    </row>
    <row r="37" spans="1:3" x14ac:dyDescent="0.45">
      <c r="A37" s="72" t="s">
        <v>108</v>
      </c>
      <c r="B37" s="10" t="s">
        <v>40</v>
      </c>
      <c r="C37" s="48">
        <f>5977</f>
        <v>5977</v>
      </c>
    </row>
    <row r="38" spans="1:3" x14ac:dyDescent="0.45">
      <c r="A38" s="72" t="s">
        <v>109</v>
      </c>
      <c r="B38" s="10" t="s">
        <v>38</v>
      </c>
      <c r="C38" s="48">
        <f>290000</f>
        <v>290000</v>
      </c>
    </row>
    <row r="39" spans="1:3" x14ac:dyDescent="0.45">
      <c r="A39" s="72" t="s">
        <v>110</v>
      </c>
      <c r="B39" s="10" t="s">
        <v>27</v>
      </c>
      <c r="C39" s="48">
        <v>0</v>
      </c>
    </row>
    <row r="40" spans="1:3" x14ac:dyDescent="0.45">
      <c r="A40" s="72" t="s">
        <v>111</v>
      </c>
      <c r="B40" s="10" t="s">
        <v>10</v>
      </c>
      <c r="C40" s="48">
        <v>0</v>
      </c>
    </row>
    <row r="41" spans="1:3" x14ac:dyDescent="0.45">
      <c r="A41" s="72" t="s">
        <v>112</v>
      </c>
      <c r="B41" s="10" t="s">
        <v>39</v>
      </c>
      <c r="C41" s="48">
        <v>0</v>
      </c>
    </row>
    <row r="42" spans="1:3" x14ac:dyDescent="0.45">
      <c r="A42" s="72" t="s">
        <v>113</v>
      </c>
      <c r="B42" s="10" t="s">
        <v>11</v>
      </c>
      <c r="C42" s="48">
        <v>0</v>
      </c>
    </row>
    <row r="43" spans="1:3" x14ac:dyDescent="0.45">
      <c r="A43" s="72" t="s">
        <v>114</v>
      </c>
      <c r="B43" s="10" t="s">
        <v>9</v>
      </c>
      <c r="C43" s="48">
        <v>0</v>
      </c>
    </row>
    <row r="44" spans="1:3" x14ac:dyDescent="0.45">
      <c r="A44" s="72" t="s">
        <v>115</v>
      </c>
      <c r="B44" s="10" t="s">
        <v>41</v>
      </c>
      <c r="C44" s="48">
        <v>0</v>
      </c>
    </row>
    <row r="45" spans="1:3" x14ac:dyDescent="0.45">
      <c r="A45" s="72" t="s">
        <v>116</v>
      </c>
      <c r="B45" s="10" t="s">
        <v>36</v>
      </c>
      <c r="C45" s="48">
        <f>5527+27200</f>
        <v>32727</v>
      </c>
    </row>
    <row r="46" spans="1:3" x14ac:dyDescent="0.45">
      <c r="A46" s="72" t="s">
        <v>117</v>
      </c>
      <c r="B46" s="10" t="s">
        <v>5</v>
      </c>
      <c r="C46" s="48">
        <v>0</v>
      </c>
    </row>
    <row r="47" spans="1:3" x14ac:dyDescent="0.45">
      <c r="A47" s="72" t="s">
        <v>118</v>
      </c>
      <c r="B47" s="10" t="s">
        <v>30</v>
      </c>
      <c r="C47" s="48">
        <v>0</v>
      </c>
    </row>
    <row r="48" spans="1:3" x14ac:dyDescent="0.45">
      <c r="A48" s="72" t="s">
        <v>119</v>
      </c>
      <c r="B48" s="10" t="s">
        <v>8</v>
      </c>
      <c r="C48" s="48">
        <v>0</v>
      </c>
    </row>
    <row r="49" spans="1:3" x14ac:dyDescent="0.45">
      <c r="A49" s="72" t="s">
        <v>120</v>
      </c>
      <c r="B49" s="10" t="s">
        <v>23</v>
      </c>
      <c r="C49" s="48">
        <f>34205+237162</f>
        <v>271367</v>
      </c>
    </row>
    <row r="50" spans="1:3" x14ac:dyDescent="0.45">
      <c r="A50" s="72" t="s">
        <v>121</v>
      </c>
      <c r="B50" s="10" t="s">
        <v>32</v>
      </c>
      <c r="C50" s="48">
        <v>0</v>
      </c>
    </row>
    <row r="51" spans="1:3" x14ac:dyDescent="0.45">
      <c r="A51" s="72" t="s">
        <v>122</v>
      </c>
      <c r="B51" s="10" t="s">
        <v>45</v>
      </c>
      <c r="C51" s="48">
        <f>33400+8277</f>
        <v>41677</v>
      </c>
    </row>
    <row r="52" spans="1:3" x14ac:dyDescent="0.45">
      <c r="A52" s="72" t="s">
        <v>123</v>
      </c>
      <c r="B52" s="10" t="s">
        <v>24</v>
      </c>
      <c r="C52" s="48">
        <f>238215+23063</f>
        <v>261278</v>
      </c>
    </row>
    <row r="53" spans="1:3" x14ac:dyDescent="0.45">
      <c r="A53" s="72" t="s">
        <v>124</v>
      </c>
      <c r="B53" s="10" t="s">
        <v>26</v>
      </c>
      <c r="C53" s="48">
        <f>1258</f>
        <v>1258</v>
      </c>
    </row>
    <row r="54" spans="1:3" x14ac:dyDescent="0.45">
      <c r="A54" s="72" t="s">
        <v>125</v>
      </c>
      <c r="B54" s="10" t="s">
        <v>25</v>
      </c>
      <c r="C54" s="48">
        <f>129305+29755</f>
        <v>159060</v>
      </c>
    </row>
    <row r="55" spans="1:3" x14ac:dyDescent="0.45">
      <c r="A55" s="72" t="s">
        <v>126</v>
      </c>
      <c r="B55" s="10" t="s">
        <v>44</v>
      </c>
      <c r="C55" s="48">
        <v>0</v>
      </c>
    </row>
    <row r="56" spans="1:3" x14ac:dyDescent="0.45">
      <c r="A56" s="72" t="s">
        <v>127</v>
      </c>
      <c r="B56" s="10" t="s">
        <v>7</v>
      </c>
      <c r="C56" s="48">
        <v>0</v>
      </c>
    </row>
    <row r="57" spans="1:3" x14ac:dyDescent="0.45">
      <c r="A57" s="72" t="s">
        <v>128</v>
      </c>
      <c r="B57" s="10" t="s">
        <v>31</v>
      </c>
      <c r="C57" s="48">
        <f>33728+440400+198000</f>
        <v>672128</v>
      </c>
    </row>
    <row r="58" spans="1:3" x14ac:dyDescent="0.45">
      <c r="A58" s="72" t="s">
        <v>129</v>
      </c>
      <c r="B58" s="10" t="s">
        <v>6</v>
      </c>
      <c r="C58" s="48">
        <v>0</v>
      </c>
    </row>
    <row r="59" spans="1:3" x14ac:dyDescent="0.45">
      <c r="A59" s="72" t="s">
        <v>130</v>
      </c>
      <c r="B59" s="10" t="s">
        <v>12</v>
      </c>
      <c r="C59" s="48">
        <v>0</v>
      </c>
    </row>
    <row r="60" spans="1:3" x14ac:dyDescent="0.45">
      <c r="A60" s="72" t="s">
        <v>131</v>
      </c>
      <c r="B60" s="10" t="s">
        <v>54</v>
      </c>
      <c r="C60" s="48">
        <f>16659</f>
        <v>16659</v>
      </c>
    </row>
    <row r="61" spans="1:3" x14ac:dyDescent="0.45">
      <c r="A61" s="72" t="s">
        <v>132</v>
      </c>
      <c r="B61" s="10" t="s">
        <v>64</v>
      </c>
      <c r="C61" s="48">
        <v>0</v>
      </c>
    </row>
    <row r="62" spans="1:3" x14ac:dyDescent="0.45">
      <c r="A62" s="72" t="s">
        <v>133</v>
      </c>
      <c r="B62" s="10" t="s">
        <v>65</v>
      </c>
      <c r="C62" s="48">
        <f>85991</f>
        <v>85991</v>
      </c>
    </row>
    <row r="63" spans="1:3" x14ac:dyDescent="0.45">
      <c r="A63" s="72" t="s">
        <v>134</v>
      </c>
      <c r="B63" s="10" t="s">
        <v>57</v>
      </c>
      <c r="C63" s="48">
        <v>0</v>
      </c>
    </row>
    <row r="64" spans="1:3" x14ac:dyDescent="0.45">
      <c r="A64" s="72" t="s">
        <v>135</v>
      </c>
      <c r="B64" s="10" t="s">
        <v>29</v>
      </c>
      <c r="C64" s="48">
        <v>0</v>
      </c>
    </row>
    <row r="65" spans="1:3" x14ac:dyDescent="0.45">
      <c r="A65" s="72" t="s">
        <v>136</v>
      </c>
      <c r="B65" s="10" t="s">
        <v>15</v>
      </c>
      <c r="C65" s="48">
        <f>85312</f>
        <v>85312</v>
      </c>
    </row>
    <row r="66" spans="1:3" x14ac:dyDescent="0.45">
      <c r="A66" s="72" t="s">
        <v>137</v>
      </c>
      <c r="B66" s="10" t="s">
        <v>14</v>
      </c>
      <c r="C66" s="48">
        <v>0</v>
      </c>
    </row>
    <row r="67" spans="1:3" x14ac:dyDescent="0.45">
      <c r="A67" s="72" t="s">
        <v>138</v>
      </c>
      <c r="B67" s="10" t="s">
        <v>58</v>
      </c>
      <c r="C67" s="48">
        <v>0</v>
      </c>
    </row>
    <row r="68" spans="1:3" x14ac:dyDescent="0.45">
      <c r="A68" s="72" t="s">
        <v>139</v>
      </c>
      <c r="B68" s="10" t="s">
        <v>13</v>
      </c>
      <c r="C68" s="48">
        <v>0</v>
      </c>
    </row>
    <row r="69" spans="1:3" x14ac:dyDescent="0.45">
      <c r="A69" s="72" t="s">
        <v>140</v>
      </c>
      <c r="B69" s="10" t="s">
        <v>56</v>
      </c>
      <c r="C69" s="48">
        <f>7267</f>
        <v>7267</v>
      </c>
    </row>
    <row r="70" spans="1:3" x14ac:dyDescent="0.45">
      <c r="A70" s="72" t="s">
        <v>141</v>
      </c>
      <c r="B70" s="10" t="s">
        <v>16</v>
      </c>
      <c r="C70" s="48">
        <f>194000</f>
        <v>194000</v>
      </c>
    </row>
    <row r="71" spans="1:3" x14ac:dyDescent="0.45">
      <c r="A71" s="72" t="s">
        <v>142</v>
      </c>
      <c r="B71" s="10" t="s">
        <v>55</v>
      </c>
      <c r="C71" s="48">
        <v>0</v>
      </c>
    </row>
    <row r="72" spans="1:3" x14ac:dyDescent="0.45">
      <c r="A72" s="72" t="s">
        <v>143</v>
      </c>
      <c r="B72" s="10" t="s">
        <v>50</v>
      </c>
      <c r="C72" s="48">
        <f>897+490</f>
        <v>1387</v>
      </c>
    </row>
    <row r="73" spans="1:3" x14ac:dyDescent="0.45">
      <c r="A73" s="73" t="s">
        <v>156</v>
      </c>
      <c r="B73" s="74" t="s">
        <v>63</v>
      </c>
      <c r="C73" s="75">
        <f>390083</f>
        <v>390083</v>
      </c>
    </row>
    <row r="74" spans="1:3" x14ac:dyDescent="0.45">
      <c r="A74" s="72" t="s">
        <v>144</v>
      </c>
      <c r="B74" s="10" t="s">
        <v>162</v>
      </c>
      <c r="C74" s="48">
        <v>0</v>
      </c>
    </row>
    <row r="75" spans="1:3" x14ac:dyDescent="0.45">
      <c r="A75" s="72" t="s">
        <v>145</v>
      </c>
      <c r="B75" s="10" t="s">
        <v>163</v>
      </c>
      <c r="C75" s="48">
        <v>0</v>
      </c>
    </row>
    <row r="76" spans="1:3" x14ac:dyDescent="0.45">
      <c r="A76" s="72" t="s">
        <v>146</v>
      </c>
      <c r="B76" s="10" t="s">
        <v>164</v>
      </c>
      <c r="C76" s="48">
        <v>0</v>
      </c>
    </row>
    <row r="77" spans="1:3" x14ac:dyDescent="0.45">
      <c r="A77" s="72" t="s">
        <v>147</v>
      </c>
      <c r="B77" s="10" t="s">
        <v>165</v>
      </c>
      <c r="C77" s="48">
        <v>0</v>
      </c>
    </row>
    <row r="78" spans="1:3" x14ac:dyDescent="0.45">
      <c r="A78" s="72" t="s">
        <v>148</v>
      </c>
      <c r="B78" s="10" t="s">
        <v>52</v>
      </c>
      <c r="C78" s="48">
        <f>1420000+58814</f>
        <v>1478814</v>
      </c>
    </row>
    <row r="79" spans="1:3" x14ac:dyDescent="0.45">
      <c r="A79" s="72" t="s">
        <v>149</v>
      </c>
      <c r="B79" s="10" t="s">
        <v>59</v>
      </c>
      <c r="C79" s="48">
        <v>0</v>
      </c>
    </row>
    <row r="80" spans="1:3" x14ac:dyDescent="0.45">
      <c r="A80" s="72" t="s">
        <v>150</v>
      </c>
      <c r="B80" s="10" t="s">
        <v>28</v>
      </c>
      <c r="C80" s="48">
        <f>32153</f>
        <v>32153</v>
      </c>
    </row>
    <row r="81" spans="1:3" x14ac:dyDescent="0.45">
      <c r="A81" s="72" t="s">
        <v>151</v>
      </c>
      <c r="B81" s="10" t="s">
        <v>60</v>
      </c>
      <c r="C81" s="48">
        <v>0</v>
      </c>
    </row>
    <row r="82" spans="1:3" x14ac:dyDescent="0.45">
      <c r="A82" s="72" t="s">
        <v>152</v>
      </c>
      <c r="B82" s="10" t="s">
        <v>51</v>
      </c>
      <c r="C82" s="48">
        <f>57566</f>
        <v>57566</v>
      </c>
    </row>
    <row r="83" spans="1:3" x14ac:dyDescent="0.45">
      <c r="A83" s="72" t="s">
        <v>153</v>
      </c>
      <c r="B83" s="10" t="s">
        <v>68</v>
      </c>
      <c r="C83" s="48">
        <f>26893</f>
        <v>26893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Priemyselné parky</vt:lpstr>
      <vt:lpstr>MASTER</vt:lpstr>
      <vt:lpstr>Calc_UoZ</vt:lpstr>
      <vt:lpstr>Calc_m2</vt:lpstr>
      <vt:lpstr>Calc_Dopyt</vt:lpstr>
      <vt:lpstr>dataset_okres</vt:lpstr>
      <vt:lpstr>Input_Pracovná sila</vt:lpstr>
      <vt:lpstr>Input_dopyt</vt:lpstr>
      <vt:lpstr>Input_volna plocha</vt:lpstr>
      <vt:lpstr>mapa_obce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2024-05-13T13:02:41Z</dcterms:modified>
</cp:coreProperties>
</file>